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iamag0512/Desktop/"/>
    </mc:Choice>
  </mc:AlternateContent>
  <xr:revisionPtr revIDLastSave="0" documentId="8_{A19E6314-8D9A-6C48-AF5D-E4C7CD8D8E46}" xr6:coauthVersionLast="47" xr6:coauthVersionMax="47" xr10:uidLastSave="{00000000-0000-0000-0000-000000000000}"/>
  <bookViews>
    <workbookView xWindow="0" yWindow="780" windowWidth="34200" windowHeight="19820" activeTab="6" xr2:uid="{00000000-000D-0000-FFFF-FFFF00000000}"/>
  </bookViews>
  <sheets>
    <sheet name="NAME" sheetId="1" r:id="rId1"/>
    <sheet name="Raw Data and Daily Price Change" sheetId="13" r:id="rId2"/>
    <sheet name="2.b Portfolios Daily Value" sheetId="10" r:id="rId3"/>
    <sheet name="Price weighted Portfolio" sheetId="11" r:id="rId4"/>
    <sheet name="Equally weighted Portfolio " sheetId="14" r:id="rId5"/>
    <sheet name="Sheet 3" sheetId="20" r:id="rId6"/>
    <sheet name="Sheet4" sheetId="21" r:id="rId7"/>
    <sheet name="Beta weighted Portfolio" sheetId="16" r:id="rId8"/>
    <sheet name="Value weighted Portfolio " sheetId="15" r:id="rId9"/>
    <sheet name="Comparison" sheetId="28" r:id="rId10"/>
    <sheet name="EMH Hypothysis" sheetId="29" r:id="rId11"/>
    <sheet name="Correlation Matrix Final" sheetId="17"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2" i="21" l="1"/>
  <c r="B3" i="28" l="1"/>
  <c r="C3" i="28"/>
  <c r="D3" i="28"/>
  <c r="B4" i="28"/>
  <c r="C4" i="28"/>
  <c r="D4" i="28"/>
  <c r="B5" i="28"/>
  <c r="C5" i="28"/>
  <c r="D5" i="28"/>
  <c r="B6" i="28"/>
  <c r="C6" i="28"/>
  <c r="D6" i="28"/>
  <c r="G23" i="21"/>
  <c r="O40" i="20"/>
  <c r="K8" i="21"/>
  <c r="J7" i="21"/>
  <c r="I6" i="21"/>
  <c r="H5" i="21"/>
  <c r="G4" i="21"/>
  <c r="G24" i="21" s="1" a="1"/>
  <c r="G24" i="21" s="1"/>
  <c r="G25" i="21" s="1"/>
  <c r="B8" i="21"/>
  <c r="B7" i="21"/>
  <c r="B6" i="21"/>
  <c r="B5" i="21"/>
  <c r="B4" i="21"/>
  <c r="V26" i="20" a="1"/>
  <c r="V26" i="20" s="1"/>
  <c r="G3" i="20"/>
  <c r="B24" i="11"/>
  <c r="K3" i="20"/>
  <c r="K4" i="20"/>
  <c r="K5" i="20"/>
  <c r="K6" i="20"/>
  <c r="K7" i="20"/>
  <c r="K8" i="20"/>
  <c r="K9" i="20"/>
  <c r="K10" i="20"/>
  <c r="K11" i="20"/>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83" i="20"/>
  <c r="K584" i="20"/>
  <c r="K585" i="20"/>
  <c r="K586" i="20"/>
  <c r="K587" i="20"/>
  <c r="K588" i="20"/>
  <c r="K589" i="20"/>
  <c r="K590" i="20"/>
  <c r="K591" i="20"/>
  <c r="K592" i="20"/>
  <c r="K593" i="20"/>
  <c r="K594" i="20"/>
  <c r="K595" i="20"/>
  <c r="K596" i="20"/>
  <c r="K597" i="20"/>
  <c r="K598" i="20"/>
  <c r="K599" i="20"/>
  <c r="K600" i="20"/>
  <c r="K601" i="20"/>
  <c r="K602" i="20"/>
  <c r="K603" i="20"/>
  <c r="K604" i="20"/>
  <c r="K605" i="20"/>
  <c r="K606" i="20"/>
  <c r="K607" i="20"/>
  <c r="K608" i="20"/>
  <c r="K609" i="20"/>
  <c r="K610" i="20"/>
  <c r="K611" i="20"/>
  <c r="K612" i="20"/>
  <c r="K613" i="20"/>
  <c r="K614" i="20"/>
  <c r="K615" i="20"/>
  <c r="K616" i="20"/>
  <c r="K617" i="20"/>
  <c r="K618" i="20"/>
  <c r="K619" i="20"/>
  <c r="K620" i="20"/>
  <c r="K621" i="20"/>
  <c r="K622" i="20"/>
  <c r="K623" i="20"/>
  <c r="K624" i="20"/>
  <c r="K625" i="20"/>
  <c r="K626" i="20"/>
  <c r="K627" i="20"/>
  <c r="K628" i="20"/>
  <c r="K629" i="20"/>
  <c r="K630" i="20"/>
  <c r="K631" i="20"/>
  <c r="K632" i="20"/>
  <c r="K633" i="20"/>
  <c r="K634" i="20"/>
  <c r="K635" i="20"/>
  <c r="K636" i="20"/>
  <c r="K637" i="20"/>
  <c r="K638" i="20"/>
  <c r="K639" i="20"/>
  <c r="K640" i="20"/>
  <c r="K641" i="20"/>
  <c r="K642" i="20"/>
  <c r="K643" i="20"/>
  <c r="K644" i="20"/>
  <c r="K645" i="20"/>
  <c r="K646" i="20"/>
  <c r="K647" i="20"/>
  <c r="K648" i="20"/>
  <c r="K649" i="20"/>
  <c r="K650" i="20"/>
  <c r="K651" i="20"/>
  <c r="K652" i="20"/>
  <c r="K653" i="20"/>
  <c r="K654" i="20"/>
  <c r="K655" i="20"/>
  <c r="K656" i="20"/>
  <c r="K657" i="20"/>
  <c r="K658" i="20"/>
  <c r="K659" i="20"/>
  <c r="K660" i="20"/>
  <c r="K661" i="20"/>
  <c r="K662" i="20"/>
  <c r="K663" i="20"/>
  <c r="K664" i="20"/>
  <c r="K665" i="20"/>
  <c r="K666" i="20"/>
  <c r="K667" i="20"/>
  <c r="K668" i="20"/>
  <c r="K669" i="20"/>
  <c r="K670" i="20"/>
  <c r="K671" i="20"/>
  <c r="K672" i="20"/>
  <c r="K673" i="20"/>
  <c r="K674" i="20"/>
  <c r="K675" i="20"/>
  <c r="K676" i="20"/>
  <c r="K677" i="20"/>
  <c r="K678" i="20"/>
  <c r="K679" i="20"/>
  <c r="K680" i="20"/>
  <c r="K681" i="20"/>
  <c r="K682" i="20"/>
  <c r="K683" i="20"/>
  <c r="K684" i="20"/>
  <c r="K685" i="20"/>
  <c r="K686" i="20"/>
  <c r="K687" i="20"/>
  <c r="K688" i="20"/>
  <c r="K689" i="20"/>
  <c r="K690" i="20"/>
  <c r="K691" i="20"/>
  <c r="K692" i="20"/>
  <c r="K693" i="20"/>
  <c r="K694" i="20"/>
  <c r="K695" i="20"/>
  <c r="K696" i="20"/>
  <c r="K697" i="20"/>
  <c r="K698" i="20"/>
  <c r="K699" i="20"/>
  <c r="K700" i="20"/>
  <c r="K701" i="20"/>
  <c r="K702" i="20"/>
  <c r="K703" i="20"/>
  <c r="K704" i="20"/>
  <c r="K705" i="20"/>
  <c r="K706" i="20"/>
  <c r="K707" i="20"/>
  <c r="K708" i="20"/>
  <c r="K709" i="20"/>
  <c r="K710" i="20"/>
  <c r="K711" i="20"/>
  <c r="K712" i="20"/>
  <c r="K713" i="20"/>
  <c r="K714" i="20"/>
  <c r="K715" i="20"/>
  <c r="K716" i="20"/>
  <c r="K717" i="20"/>
  <c r="K718" i="20"/>
  <c r="K719" i="20"/>
  <c r="K720" i="20"/>
  <c r="K721" i="20"/>
  <c r="K722" i="20"/>
  <c r="K723" i="20"/>
  <c r="K724" i="20"/>
  <c r="K725" i="20"/>
  <c r="K726" i="20"/>
  <c r="K727" i="20"/>
  <c r="K728" i="20"/>
  <c r="K729" i="20"/>
  <c r="K730" i="20"/>
  <c r="K731" i="20"/>
  <c r="K732" i="20"/>
  <c r="K733" i="20"/>
  <c r="K734" i="20"/>
  <c r="K735" i="20"/>
  <c r="K736" i="20"/>
  <c r="K737" i="20"/>
  <c r="K738" i="20"/>
  <c r="K739" i="20"/>
  <c r="K740" i="20"/>
  <c r="K741" i="20"/>
  <c r="J4" i="20"/>
  <c r="J5" i="20"/>
  <c r="J6" i="20"/>
  <c r="J7" i="20"/>
  <c r="J8" i="20"/>
  <c r="J9" i="20"/>
  <c r="J10" i="20"/>
  <c r="J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99" i="20"/>
  <c r="J200"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0" i="20"/>
  <c r="J371" i="20"/>
  <c r="J372" i="20"/>
  <c r="J373" i="20"/>
  <c r="J374" i="20"/>
  <c r="J375" i="20"/>
  <c r="J376" i="20"/>
  <c r="J377"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403" i="20"/>
  <c r="J404" i="20"/>
  <c r="J405" i="20"/>
  <c r="J406" i="20"/>
  <c r="J407" i="20"/>
  <c r="J408" i="20"/>
  <c r="J409" i="20"/>
  <c r="J410" i="20"/>
  <c r="J411" i="20"/>
  <c r="J412" i="20"/>
  <c r="J413" i="20"/>
  <c r="J414" i="20"/>
  <c r="J415" i="20"/>
  <c r="J416" i="20"/>
  <c r="J417" i="20"/>
  <c r="J418" i="20"/>
  <c r="J419" i="20"/>
  <c r="J420" i="20"/>
  <c r="J421" i="20"/>
  <c r="J422" i="20"/>
  <c r="J423" i="20"/>
  <c r="J424" i="20"/>
  <c r="J425" i="20"/>
  <c r="J426" i="20"/>
  <c r="J427" i="20"/>
  <c r="J428" i="20"/>
  <c r="J429" i="20"/>
  <c r="J430" i="20"/>
  <c r="J431" i="20"/>
  <c r="J432" i="20"/>
  <c r="J433" i="20"/>
  <c r="J434" i="20"/>
  <c r="J435" i="20"/>
  <c r="J436" i="20"/>
  <c r="J437" i="20"/>
  <c r="J438" i="20"/>
  <c r="J439" i="20"/>
  <c r="J440" i="20"/>
  <c r="J441" i="20"/>
  <c r="J442" i="20"/>
  <c r="J443" i="20"/>
  <c r="J444" i="20"/>
  <c r="J445" i="20"/>
  <c r="J446" i="20"/>
  <c r="J447" i="20"/>
  <c r="J448" i="20"/>
  <c r="J449" i="20"/>
  <c r="J450" i="20"/>
  <c r="J451" i="20"/>
  <c r="J452" i="20"/>
  <c r="J453" i="20"/>
  <c r="J454" i="20"/>
  <c r="J455" i="20"/>
  <c r="J456" i="20"/>
  <c r="J457" i="20"/>
  <c r="J458" i="20"/>
  <c r="J459" i="20"/>
  <c r="J460" i="20"/>
  <c r="J461" i="20"/>
  <c r="J462" i="20"/>
  <c r="J463" i="20"/>
  <c r="J464" i="20"/>
  <c r="J465" i="20"/>
  <c r="J466" i="20"/>
  <c r="J467" i="20"/>
  <c r="J468" i="20"/>
  <c r="J469" i="20"/>
  <c r="J470" i="20"/>
  <c r="J471" i="20"/>
  <c r="J472" i="20"/>
  <c r="J473" i="20"/>
  <c r="J474" i="20"/>
  <c r="J475" i="20"/>
  <c r="J476" i="20"/>
  <c r="J477" i="20"/>
  <c r="J478" i="20"/>
  <c r="J479" i="20"/>
  <c r="J480" i="20"/>
  <c r="J481" i="20"/>
  <c r="J482" i="20"/>
  <c r="J483" i="20"/>
  <c r="J484" i="20"/>
  <c r="J485" i="20"/>
  <c r="J486" i="20"/>
  <c r="J487" i="20"/>
  <c r="J488" i="20"/>
  <c r="J489" i="20"/>
  <c r="J490" i="20"/>
  <c r="J491" i="20"/>
  <c r="J492" i="20"/>
  <c r="J493" i="20"/>
  <c r="J494" i="20"/>
  <c r="J495" i="20"/>
  <c r="J496" i="20"/>
  <c r="J497" i="20"/>
  <c r="J498" i="20"/>
  <c r="J499" i="20"/>
  <c r="J500" i="20"/>
  <c r="J501" i="20"/>
  <c r="J502" i="20"/>
  <c r="J503" i="20"/>
  <c r="J504" i="20"/>
  <c r="J505" i="20"/>
  <c r="J506" i="20"/>
  <c r="J507" i="20"/>
  <c r="J508" i="20"/>
  <c r="J509" i="20"/>
  <c r="J510" i="20"/>
  <c r="J511" i="20"/>
  <c r="J512" i="20"/>
  <c r="J513" i="20"/>
  <c r="J514" i="20"/>
  <c r="J515" i="20"/>
  <c r="J516" i="20"/>
  <c r="J517" i="20"/>
  <c r="J518" i="20"/>
  <c r="J519" i="20"/>
  <c r="J520" i="20"/>
  <c r="J521" i="20"/>
  <c r="J522" i="20"/>
  <c r="J523" i="20"/>
  <c r="J524" i="20"/>
  <c r="J525" i="20"/>
  <c r="J526" i="20"/>
  <c r="J527" i="20"/>
  <c r="J528" i="20"/>
  <c r="J529" i="20"/>
  <c r="J530" i="20"/>
  <c r="J531" i="20"/>
  <c r="J532" i="20"/>
  <c r="J533" i="20"/>
  <c r="J534" i="20"/>
  <c r="J535" i="20"/>
  <c r="J536" i="20"/>
  <c r="J537" i="20"/>
  <c r="J538" i="20"/>
  <c r="J539" i="20"/>
  <c r="J540" i="20"/>
  <c r="J541" i="20"/>
  <c r="J542" i="20"/>
  <c r="J543" i="20"/>
  <c r="J544" i="20"/>
  <c r="J545" i="20"/>
  <c r="J546" i="20"/>
  <c r="J547" i="20"/>
  <c r="J548" i="20"/>
  <c r="J549" i="20"/>
  <c r="J550" i="20"/>
  <c r="J551" i="20"/>
  <c r="J552" i="20"/>
  <c r="J553" i="20"/>
  <c r="J554" i="20"/>
  <c r="J555" i="20"/>
  <c r="J556" i="20"/>
  <c r="J557" i="20"/>
  <c r="J558" i="20"/>
  <c r="J559" i="20"/>
  <c r="J560" i="20"/>
  <c r="J561" i="20"/>
  <c r="J562" i="20"/>
  <c r="J563" i="20"/>
  <c r="J564" i="20"/>
  <c r="J565" i="20"/>
  <c r="J566" i="20"/>
  <c r="J567" i="20"/>
  <c r="J568" i="20"/>
  <c r="J569" i="20"/>
  <c r="J570" i="20"/>
  <c r="J571" i="20"/>
  <c r="J572" i="20"/>
  <c r="J573" i="20"/>
  <c r="J574" i="20"/>
  <c r="J575" i="20"/>
  <c r="J576" i="20"/>
  <c r="J577" i="20"/>
  <c r="J578" i="20"/>
  <c r="J579" i="20"/>
  <c r="J580" i="20"/>
  <c r="J581" i="20"/>
  <c r="J582" i="20"/>
  <c r="J583" i="20"/>
  <c r="J584" i="20"/>
  <c r="J585" i="20"/>
  <c r="J586" i="20"/>
  <c r="J587" i="20"/>
  <c r="J588" i="20"/>
  <c r="J589" i="20"/>
  <c r="J590" i="20"/>
  <c r="J591" i="20"/>
  <c r="J592" i="20"/>
  <c r="J593" i="20"/>
  <c r="J594" i="20"/>
  <c r="J595" i="20"/>
  <c r="J596" i="20"/>
  <c r="J597" i="20"/>
  <c r="J598" i="20"/>
  <c r="J599" i="20"/>
  <c r="J600" i="20"/>
  <c r="J601" i="20"/>
  <c r="J602" i="20"/>
  <c r="J603" i="20"/>
  <c r="J604" i="20"/>
  <c r="J605" i="20"/>
  <c r="J606" i="20"/>
  <c r="J607" i="20"/>
  <c r="J608" i="20"/>
  <c r="J609" i="20"/>
  <c r="J610" i="20"/>
  <c r="J611" i="20"/>
  <c r="J612" i="20"/>
  <c r="J613" i="20"/>
  <c r="J614" i="20"/>
  <c r="J615" i="20"/>
  <c r="J616" i="20"/>
  <c r="J617" i="20"/>
  <c r="J618" i="20"/>
  <c r="J619" i="20"/>
  <c r="J620" i="20"/>
  <c r="J621" i="20"/>
  <c r="J622" i="20"/>
  <c r="J623" i="20"/>
  <c r="J624" i="20"/>
  <c r="J625" i="20"/>
  <c r="J626" i="20"/>
  <c r="J627" i="20"/>
  <c r="J628" i="20"/>
  <c r="J629" i="20"/>
  <c r="J630" i="20"/>
  <c r="J631" i="20"/>
  <c r="J632" i="20"/>
  <c r="J633" i="20"/>
  <c r="J634" i="20"/>
  <c r="J635" i="20"/>
  <c r="J636" i="20"/>
  <c r="J637" i="20"/>
  <c r="J638" i="20"/>
  <c r="J639" i="20"/>
  <c r="J640" i="20"/>
  <c r="J641" i="20"/>
  <c r="J642" i="20"/>
  <c r="J643" i="20"/>
  <c r="J644" i="20"/>
  <c r="J645" i="20"/>
  <c r="J646" i="20"/>
  <c r="J647" i="20"/>
  <c r="J648" i="20"/>
  <c r="J649" i="20"/>
  <c r="J650" i="20"/>
  <c r="J651" i="20"/>
  <c r="J652" i="20"/>
  <c r="J653" i="20"/>
  <c r="J654" i="20"/>
  <c r="J655" i="20"/>
  <c r="J656" i="20"/>
  <c r="J657" i="20"/>
  <c r="J658" i="20"/>
  <c r="J659" i="20"/>
  <c r="J660" i="20"/>
  <c r="J661" i="20"/>
  <c r="J662" i="20"/>
  <c r="J663" i="20"/>
  <c r="J664" i="20"/>
  <c r="J665" i="20"/>
  <c r="J666" i="20"/>
  <c r="J667" i="20"/>
  <c r="J668" i="20"/>
  <c r="J669" i="20"/>
  <c r="J670" i="20"/>
  <c r="J671" i="20"/>
  <c r="J672" i="20"/>
  <c r="J673" i="20"/>
  <c r="J674" i="20"/>
  <c r="J675" i="20"/>
  <c r="J676" i="20"/>
  <c r="J677" i="20"/>
  <c r="J678" i="20"/>
  <c r="J679" i="20"/>
  <c r="J680" i="20"/>
  <c r="J681" i="20"/>
  <c r="J682" i="20"/>
  <c r="J683" i="20"/>
  <c r="J684" i="20"/>
  <c r="J685" i="20"/>
  <c r="J686" i="20"/>
  <c r="J687" i="20"/>
  <c r="J688" i="20"/>
  <c r="J689" i="20"/>
  <c r="J690" i="20"/>
  <c r="J691" i="20"/>
  <c r="J692" i="20"/>
  <c r="J693" i="20"/>
  <c r="J694" i="20"/>
  <c r="J695" i="20"/>
  <c r="J696" i="20"/>
  <c r="J697" i="20"/>
  <c r="J698" i="20"/>
  <c r="J699" i="20"/>
  <c r="J700" i="20"/>
  <c r="J701" i="20"/>
  <c r="J702" i="20"/>
  <c r="J703" i="20"/>
  <c r="J704" i="20"/>
  <c r="J705" i="20"/>
  <c r="J706" i="20"/>
  <c r="J707" i="20"/>
  <c r="J708" i="20"/>
  <c r="J709" i="20"/>
  <c r="J710" i="20"/>
  <c r="J711" i="20"/>
  <c r="J712" i="20"/>
  <c r="J713" i="20"/>
  <c r="J714" i="20"/>
  <c r="J715" i="20"/>
  <c r="J716" i="20"/>
  <c r="J717" i="20"/>
  <c r="J718" i="20"/>
  <c r="J719" i="20"/>
  <c r="J720" i="20"/>
  <c r="J721" i="20"/>
  <c r="J722" i="20"/>
  <c r="J723" i="20"/>
  <c r="J724" i="20"/>
  <c r="J725" i="20"/>
  <c r="J726" i="20"/>
  <c r="J727" i="20"/>
  <c r="J728" i="20"/>
  <c r="J729" i="20"/>
  <c r="J730" i="20"/>
  <c r="J731" i="20"/>
  <c r="J732" i="20"/>
  <c r="J733" i="20"/>
  <c r="J734" i="20"/>
  <c r="J735" i="20"/>
  <c r="J736" i="20"/>
  <c r="J737" i="20"/>
  <c r="J738" i="20"/>
  <c r="J739" i="20"/>
  <c r="J740" i="20"/>
  <c r="J741" i="20"/>
  <c r="J3" i="20"/>
  <c r="I4" i="20"/>
  <c r="I5" i="20"/>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11" i="20"/>
  <c r="I112" i="20"/>
  <c r="I113" i="20"/>
  <c r="I114" i="20"/>
  <c r="I115" i="20"/>
  <c r="I116" i="20"/>
  <c r="I117" i="20"/>
  <c r="I118" i="20"/>
  <c r="I119" i="20"/>
  <c r="I120" i="20"/>
  <c r="I121" i="20"/>
  <c r="I122" i="20"/>
  <c r="I123" i="20"/>
  <c r="I124" i="20"/>
  <c r="I125" i="20"/>
  <c r="I126" i="20"/>
  <c r="I127" i="20"/>
  <c r="I128" i="20"/>
  <c r="I129" i="20"/>
  <c r="I130" i="20"/>
  <c r="I131" i="20"/>
  <c r="I132" i="20"/>
  <c r="I133" i="20"/>
  <c r="I134" i="20"/>
  <c r="I135" i="20"/>
  <c r="I136" i="20"/>
  <c r="I137" i="20"/>
  <c r="I138" i="20"/>
  <c r="I139" i="20"/>
  <c r="I140" i="20"/>
  <c r="I141" i="20"/>
  <c r="I142" i="20"/>
  <c r="I143" i="20"/>
  <c r="I144" i="20"/>
  <c r="I145" i="20"/>
  <c r="I146" i="20"/>
  <c r="I147" i="20"/>
  <c r="I148" i="20"/>
  <c r="I149" i="20"/>
  <c r="I150" i="20"/>
  <c r="I151" i="20"/>
  <c r="I152" i="20"/>
  <c r="I153" i="20"/>
  <c r="I154" i="20"/>
  <c r="I155" i="20"/>
  <c r="I156" i="20"/>
  <c r="I157" i="20"/>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I195" i="20"/>
  <c r="I196" i="20"/>
  <c r="I197" i="20"/>
  <c r="I198" i="20"/>
  <c r="I199" i="20"/>
  <c r="I200" i="20"/>
  <c r="I201" i="20"/>
  <c r="I202" i="20"/>
  <c r="I203" i="20"/>
  <c r="I204" i="20"/>
  <c r="I205" i="20"/>
  <c r="I206" i="20"/>
  <c r="I207" i="20"/>
  <c r="I208" i="20"/>
  <c r="I209" i="20"/>
  <c r="I210" i="20"/>
  <c r="I211" i="20"/>
  <c r="I212" i="20"/>
  <c r="I213" i="20"/>
  <c r="I214" i="20"/>
  <c r="I215" i="20"/>
  <c r="I216" i="20"/>
  <c r="I217" i="20"/>
  <c r="I218" i="20"/>
  <c r="I219" i="20"/>
  <c r="I220" i="20"/>
  <c r="I221" i="20"/>
  <c r="I222" i="20"/>
  <c r="I223" i="20"/>
  <c r="I224" i="20"/>
  <c r="I225" i="20"/>
  <c r="I226" i="20"/>
  <c r="I227" i="20"/>
  <c r="I228" i="20"/>
  <c r="I229" i="20"/>
  <c r="I230" i="20"/>
  <c r="I231" i="20"/>
  <c r="I232" i="20"/>
  <c r="I233" i="20"/>
  <c r="I234" i="20"/>
  <c r="I235" i="20"/>
  <c r="I236" i="20"/>
  <c r="I237" i="20"/>
  <c r="I238" i="20"/>
  <c r="I239" i="20"/>
  <c r="I240" i="20"/>
  <c r="I241" i="20"/>
  <c r="I242" i="20"/>
  <c r="I243" i="20"/>
  <c r="I244" i="20"/>
  <c r="I245" i="20"/>
  <c r="I246" i="20"/>
  <c r="I247" i="20"/>
  <c r="I248" i="20"/>
  <c r="I249" i="20"/>
  <c r="I250" i="20"/>
  <c r="I251" i="20"/>
  <c r="I252" i="20"/>
  <c r="I253" i="20"/>
  <c r="I254" i="20"/>
  <c r="I255" i="20"/>
  <c r="I256" i="20"/>
  <c r="I257" i="20"/>
  <c r="I258" i="20"/>
  <c r="I259" i="20"/>
  <c r="I260" i="20"/>
  <c r="I261" i="20"/>
  <c r="I262" i="20"/>
  <c r="I263" i="20"/>
  <c r="I264" i="20"/>
  <c r="I265" i="20"/>
  <c r="I266" i="20"/>
  <c r="I267" i="20"/>
  <c r="I268" i="20"/>
  <c r="I269" i="20"/>
  <c r="I270" i="20"/>
  <c r="I271" i="20"/>
  <c r="I272" i="20"/>
  <c r="I273" i="20"/>
  <c r="I274" i="20"/>
  <c r="I275" i="20"/>
  <c r="I276" i="20"/>
  <c r="I277" i="20"/>
  <c r="I278" i="20"/>
  <c r="I279" i="20"/>
  <c r="I280" i="20"/>
  <c r="I281" i="20"/>
  <c r="I282" i="20"/>
  <c r="I283" i="20"/>
  <c r="I284" i="20"/>
  <c r="I285" i="20"/>
  <c r="I286" i="20"/>
  <c r="I287" i="20"/>
  <c r="I288" i="20"/>
  <c r="I289" i="20"/>
  <c r="I290" i="20"/>
  <c r="I291" i="20"/>
  <c r="I292" i="20"/>
  <c r="I293" i="20"/>
  <c r="I294" i="20"/>
  <c r="I295" i="20"/>
  <c r="I296" i="20"/>
  <c r="I297" i="20"/>
  <c r="I298" i="20"/>
  <c r="I299" i="20"/>
  <c r="I300" i="20"/>
  <c r="I301" i="20"/>
  <c r="I302" i="20"/>
  <c r="I303" i="20"/>
  <c r="I304" i="20"/>
  <c r="I305" i="20"/>
  <c r="I306" i="20"/>
  <c r="I307" i="20"/>
  <c r="I308" i="20"/>
  <c r="I309" i="20"/>
  <c r="I310" i="20"/>
  <c r="I311" i="20"/>
  <c r="I312" i="20"/>
  <c r="I313" i="20"/>
  <c r="I314" i="20"/>
  <c r="I315" i="20"/>
  <c r="I316" i="20"/>
  <c r="I317" i="20"/>
  <c r="I318" i="20"/>
  <c r="I319" i="20"/>
  <c r="I320" i="20"/>
  <c r="I321" i="20"/>
  <c r="I322" i="20"/>
  <c r="I323" i="20"/>
  <c r="I324" i="20"/>
  <c r="I325" i="20"/>
  <c r="I326" i="20"/>
  <c r="I327" i="20"/>
  <c r="I328" i="20"/>
  <c r="I329" i="20"/>
  <c r="I330" i="20"/>
  <c r="I331" i="20"/>
  <c r="I332" i="20"/>
  <c r="I333" i="20"/>
  <c r="I334" i="20"/>
  <c r="I335" i="20"/>
  <c r="I336" i="20"/>
  <c r="I337" i="20"/>
  <c r="I338" i="20"/>
  <c r="I339" i="20"/>
  <c r="I340" i="20"/>
  <c r="I341" i="20"/>
  <c r="I342" i="20"/>
  <c r="I343" i="20"/>
  <c r="I344" i="20"/>
  <c r="I345" i="20"/>
  <c r="I346" i="20"/>
  <c r="I347" i="20"/>
  <c r="I348" i="20"/>
  <c r="I349" i="20"/>
  <c r="I350" i="20"/>
  <c r="I351" i="20"/>
  <c r="I352" i="20"/>
  <c r="I353" i="20"/>
  <c r="I354" i="20"/>
  <c r="I355" i="20"/>
  <c r="I356" i="20"/>
  <c r="I357" i="20"/>
  <c r="I358" i="20"/>
  <c r="I359" i="20"/>
  <c r="I360" i="20"/>
  <c r="I361" i="20"/>
  <c r="I362" i="20"/>
  <c r="I363" i="20"/>
  <c r="I364" i="20"/>
  <c r="I365" i="20"/>
  <c r="I366" i="20"/>
  <c r="I367" i="20"/>
  <c r="I368" i="20"/>
  <c r="I369" i="20"/>
  <c r="I370" i="20"/>
  <c r="I371" i="20"/>
  <c r="I372" i="20"/>
  <c r="I373" i="20"/>
  <c r="I374" i="20"/>
  <c r="I375" i="20"/>
  <c r="I376" i="20"/>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I402" i="20"/>
  <c r="I403" i="20"/>
  <c r="I404" i="20"/>
  <c r="I405" i="20"/>
  <c r="I406" i="20"/>
  <c r="I407" i="20"/>
  <c r="I408" i="20"/>
  <c r="I409" i="20"/>
  <c r="I410" i="20"/>
  <c r="I411" i="20"/>
  <c r="I412" i="20"/>
  <c r="I413" i="20"/>
  <c r="I414" i="20"/>
  <c r="I415" i="20"/>
  <c r="I416" i="20"/>
  <c r="I417" i="20"/>
  <c r="I418" i="20"/>
  <c r="I419" i="20"/>
  <c r="I420" i="20"/>
  <c r="I421" i="20"/>
  <c r="I422" i="20"/>
  <c r="I423" i="20"/>
  <c r="I424" i="20"/>
  <c r="I425" i="20"/>
  <c r="I426" i="20"/>
  <c r="I427" i="20"/>
  <c r="I428" i="20"/>
  <c r="I429" i="20"/>
  <c r="I430" i="20"/>
  <c r="I431" i="20"/>
  <c r="I432"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I494" i="20"/>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I523" i="20"/>
  <c r="I524"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I561" i="20"/>
  <c r="I562" i="20"/>
  <c r="I563" i="20"/>
  <c r="I564" i="20"/>
  <c r="I565" i="20"/>
  <c r="I566" i="20"/>
  <c r="I567" i="20"/>
  <c r="I568" i="20"/>
  <c r="I569" i="20"/>
  <c r="I570" i="20"/>
  <c r="I571" i="20"/>
  <c r="I572" i="20"/>
  <c r="I573" i="20"/>
  <c r="I574" i="20"/>
  <c r="I575" i="20"/>
  <c r="I576" i="20"/>
  <c r="I577" i="20"/>
  <c r="I578" i="20"/>
  <c r="I579" i="20"/>
  <c r="I580" i="20"/>
  <c r="I581" i="20"/>
  <c r="I582" i="20"/>
  <c r="I583" i="20"/>
  <c r="I584" i="20"/>
  <c r="I585" i="20"/>
  <c r="I586" i="20"/>
  <c r="I587" i="20"/>
  <c r="I588" i="20"/>
  <c r="I589" i="20"/>
  <c r="I590" i="20"/>
  <c r="I591" i="20"/>
  <c r="I592" i="20"/>
  <c r="I593" i="20"/>
  <c r="I594" i="20"/>
  <c r="I595" i="20"/>
  <c r="I596" i="20"/>
  <c r="I597" i="20"/>
  <c r="I598" i="20"/>
  <c r="I599" i="20"/>
  <c r="I600" i="20"/>
  <c r="I601" i="20"/>
  <c r="I602" i="20"/>
  <c r="I603" i="20"/>
  <c r="I604" i="20"/>
  <c r="I605" i="20"/>
  <c r="I606" i="20"/>
  <c r="I607" i="20"/>
  <c r="I608" i="20"/>
  <c r="I609" i="20"/>
  <c r="I610" i="20"/>
  <c r="I611" i="20"/>
  <c r="I612" i="20"/>
  <c r="I613" i="20"/>
  <c r="I614" i="20"/>
  <c r="I615" i="20"/>
  <c r="I616" i="20"/>
  <c r="I617" i="20"/>
  <c r="I618" i="20"/>
  <c r="I619" i="20"/>
  <c r="I620" i="20"/>
  <c r="I621" i="20"/>
  <c r="I622" i="20"/>
  <c r="I623" i="20"/>
  <c r="I624" i="20"/>
  <c r="I625" i="20"/>
  <c r="I626" i="20"/>
  <c r="I627" i="20"/>
  <c r="I628" i="20"/>
  <c r="I629" i="20"/>
  <c r="I630" i="20"/>
  <c r="I631" i="20"/>
  <c r="I632" i="20"/>
  <c r="I633" i="20"/>
  <c r="I634" i="20"/>
  <c r="I635" i="20"/>
  <c r="I636" i="20"/>
  <c r="I637" i="20"/>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I712" i="20"/>
  <c r="I713" i="20"/>
  <c r="I714" i="20"/>
  <c r="I715" i="20"/>
  <c r="I716" i="20"/>
  <c r="I717" i="20"/>
  <c r="I718" i="20"/>
  <c r="I719" i="20"/>
  <c r="I720" i="20"/>
  <c r="I721" i="20"/>
  <c r="I722" i="20"/>
  <c r="I723" i="20"/>
  <c r="I724" i="20"/>
  <c r="I725" i="20"/>
  <c r="I726" i="20"/>
  <c r="I727" i="20"/>
  <c r="I728" i="20"/>
  <c r="I729" i="20"/>
  <c r="I730" i="20"/>
  <c r="I731" i="20"/>
  <c r="I732" i="20"/>
  <c r="I733" i="20"/>
  <c r="I734" i="20"/>
  <c r="I735" i="20"/>
  <c r="I736" i="20"/>
  <c r="I737" i="20"/>
  <c r="I738" i="20"/>
  <c r="I739" i="20"/>
  <c r="I740" i="20"/>
  <c r="I741" i="20"/>
  <c r="I3" i="20"/>
  <c r="H42" i="20"/>
  <c r="H43" i="20"/>
  <c r="H44" i="20"/>
  <c r="H45" i="20"/>
  <c r="H46" i="20"/>
  <c r="H47" i="20"/>
  <c r="H48" i="20"/>
  <c r="H49" i="20"/>
  <c r="H50" i="20"/>
  <c r="H51" i="20"/>
  <c r="H52" i="20"/>
  <c r="H53" i="20"/>
  <c r="H54" i="20"/>
  <c r="H55" i="20"/>
  <c r="H56" i="20"/>
  <c r="H57" i="20"/>
  <c r="H58" i="20"/>
  <c r="H59" i="20"/>
  <c r="H60" i="20"/>
  <c r="H61" i="20"/>
  <c r="H62" i="20"/>
  <c r="H63" i="20"/>
  <c r="H64" i="20"/>
  <c r="H65" i="20"/>
  <c r="H66" i="20"/>
  <c r="H67" i="20"/>
  <c r="H68" i="20"/>
  <c r="H69" i="20"/>
  <c r="H70" i="20"/>
  <c r="H71" i="20"/>
  <c r="H72" i="20"/>
  <c r="H73" i="20"/>
  <c r="H74" i="20"/>
  <c r="H75" i="20"/>
  <c r="H76" i="20"/>
  <c r="H77" i="20"/>
  <c r="H78" i="20"/>
  <c r="H79" i="20"/>
  <c r="H80" i="20"/>
  <c r="H81" i="20"/>
  <c r="H82" i="20"/>
  <c r="H83" i="20"/>
  <c r="H84" i="20"/>
  <c r="H85" i="20"/>
  <c r="H86" i="20"/>
  <c r="H87" i="20"/>
  <c r="H88" i="20"/>
  <c r="H89" i="20"/>
  <c r="H90" i="20"/>
  <c r="H91" i="20"/>
  <c r="H92" i="20"/>
  <c r="H93" i="20"/>
  <c r="H94" i="20"/>
  <c r="H95" i="20"/>
  <c r="H96" i="20"/>
  <c r="H97" i="20"/>
  <c r="H98" i="20"/>
  <c r="H99" i="20"/>
  <c r="H100" i="20"/>
  <c r="H101" i="20"/>
  <c r="H102" i="20"/>
  <c r="H103" i="20"/>
  <c r="H104" i="20"/>
  <c r="H105" i="20"/>
  <c r="H106" i="20"/>
  <c r="H107" i="20"/>
  <c r="H108" i="20"/>
  <c r="H109" i="20"/>
  <c r="H110" i="20"/>
  <c r="H111" i="20"/>
  <c r="H112" i="20"/>
  <c r="H113" i="20"/>
  <c r="H114" i="20"/>
  <c r="H115" i="20"/>
  <c r="H116" i="20"/>
  <c r="H117" i="20"/>
  <c r="H118" i="20"/>
  <c r="H119" i="20"/>
  <c r="H120" i="20"/>
  <c r="H121" i="20"/>
  <c r="H122" i="20"/>
  <c r="H123" i="20"/>
  <c r="H124" i="20"/>
  <c r="H125" i="20"/>
  <c r="H126" i="20"/>
  <c r="H127" i="20"/>
  <c r="H128" i="20"/>
  <c r="H129" i="20"/>
  <c r="H130" i="20"/>
  <c r="H131" i="20"/>
  <c r="H132" i="20"/>
  <c r="H133" i="20"/>
  <c r="H134" i="20"/>
  <c r="H135" i="20"/>
  <c r="H136" i="20"/>
  <c r="H137" i="20"/>
  <c r="H138" i="20"/>
  <c r="H139" i="20"/>
  <c r="H140" i="20"/>
  <c r="H141" i="20"/>
  <c r="H142" i="20"/>
  <c r="H143" i="20"/>
  <c r="H144" i="20"/>
  <c r="H145" i="20"/>
  <c r="H146" i="20"/>
  <c r="H147" i="20"/>
  <c r="H148" i="20"/>
  <c r="H149" i="20"/>
  <c r="H150" i="20"/>
  <c r="H151" i="20"/>
  <c r="H152" i="20"/>
  <c r="H153" i="20"/>
  <c r="H154" i="20"/>
  <c r="H155" i="20"/>
  <c r="H156" i="20"/>
  <c r="H157" i="20"/>
  <c r="H158" i="20"/>
  <c r="H159" i="20"/>
  <c r="H160" i="20"/>
  <c r="H161" i="20"/>
  <c r="H162" i="20"/>
  <c r="H163" i="20"/>
  <c r="H164" i="20"/>
  <c r="H165" i="20"/>
  <c r="H166" i="20"/>
  <c r="H167" i="20"/>
  <c r="H168" i="20"/>
  <c r="H169" i="20"/>
  <c r="H170" i="20"/>
  <c r="H171" i="20"/>
  <c r="H172" i="20"/>
  <c r="H173" i="20"/>
  <c r="H174" i="20"/>
  <c r="H175" i="20"/>
  <c r="H176" i="20"/>
  <c r="H177" i="20"/>
  <c r="H178" i="20"/>
  <c r="H179" i="20"/>
  <c r="H180" i="20"/>
  <c r="H181" i="20"/>
  <c r="H182" i="20"/>
  <c r="H183" i="20"/>
  <c r="H184" i="20"/>
  <c r="H185" i="20"/>
  <c r="H186" i="20"/>
  <c r="H187" i="20"/>
  <c r="H188" i="20"/>
  <c r="H189" i="20"/>
  <c r="H190" i="20"/>
  <c r="H191" i="20"/>
  <c r="H192" i="20"/>
  <c r="H193" i="20"/>
  <c r="H194" i="20"/>
  <c r="H195" i="20"/>
  <c r="H196" i="20"/>
  <c r="H197" i="20"/>
  <c r="H198" i="20"/>
  <c r="H199" i="20"/>
  <c r="H200" i="20"/>
  <c r="H201" i="20"/>
  <c r="H202" i="20"/>
  <c r="H203" i="20"/>
  <c r="H204" i="20"/>
  <c r="H205" i="20"/>
  <c r="H206" i="20"/>
  <c r="H207" i="20"/>
  <c r="H208" i="20"/>
  <c r="H209" i="20"/>
  <c r="H210" i="20"/>
  <c r="H211" i="20"/>
  <c r="H212" i="20"/>
  <c r="H213" i="20"/>
  <c r="H214" i="20"/>
  <c r="H215" i="20"/>
  <c r="H216" i="20"/>
  <c r="H217" i="20"/>
  <c r="H218" i="20"/>
  <c r="H219" i="20"/>
  <c r="H220" i="20"/>
  <c r="H221" i="20"/>
  <c r="H222" i="20"/>
  <c r="H223" i="20"/>
  <c r="H224" i="20"/>
  <c r="H225" i="20"/>
  <c r="H226" i="20"/>
  <c r="H227" i="20"/>
  <c r="H228" i="20"/>
  <c r="H229" i="20"/>
  <c r="H230" i="20"/>
  <c r="H231" i="20"/>
  <c r="H232" i="20"/>
  <c r="H233" i="20"/>
  <c r="H234" i="20"/>
  <c r="H235" i="20"/>
  <c r="H236" i="20"/>
  <c r="H237" i="20"/>
  <c r="H238" i="20"/>
  <c r="H239" i="20"/>
  <c r="H240" i="20"/>
  <c r="H241" i="20"/>
  <c r="H242" i="20"/>
  <c r="H243" i="20"/>
  <c r="H244" i="20"/>
  <c r="H245" i="20"/>
  <c r="H246" i="20"/>
  <c r="H247" i="20"/>
  <c r="H248" i="20"/>
  <c r="H249" i="20"/>
  <c r="H250" i="20"/>
  <c r="H251" i="20"/>
  <c r="H252" i="20"/>
  <c r="H253" i="20"/>
  <c r="H254" i="20"/>
  <c r="H255" i="20"/>
  <c r="H256" i="20"/>
  <c r="H257" i="20"/>
  <c r="H258" i="20"/>
  <c r="H259" i="20"/>
  <c r="H260" i="20"/>
  <c r="H261" i="20"/>
  <c r="H262" i="20"/>
  <c r="H263" i="20"/>
  <c r="H264" i="20"/>
  <c r="H265" i="20"/>
  <c r="H266" i="20"/>
  <c r="H267" i="20"/>
  <c r="H268" i="20"/>
  <c r="H269" i="20"/>
  <c r="H270" i="20"/>
  <c r="H271" i="20"/>
  <c r="H272" i="20"/>
  <c r="H273" i="20"/>
  <c r="H274" i="20"/>
  <c r="H275" i="20"/>
  <c r="H276" i="20"/>
  <c r="H277" i="20"/>
  <c r="H278" i="20"/>
  <c r="H279" i="20"/>
  <c r="H280" i="20"/>
  <c r="H281" i="20"/>
  <c r="H282" i="20"/>
  <c r="H283" i="20"/>
  <c r="H284" i="20"/>
  <c r="H285" i="20"/>
  <c r="H286" i="20"/>
  <c r="H287" i="20"/>
  <c r="H288" i="20"/>
  <c r="H289" i="20"/>
  <c r="H290" i="20"/>
  <c r="H291" i="20"/>
  <c r="H292" i="20"/>
  <c r="H293" i="20"/>
  <c r="H294" i="20"/>
  <c r="H295" i="20"/>
  <c r="H296" i="20"/>
  <c r="H297" i="20"/>
  <c r="H298" i="20"/>
  <c r="H299" i="20"/>
  <c r="H300" i="20"/>
  <c r="H301" i="20"/>
  <c r="H302" i="20"/>
  <c r="H303" i="20"/>
  <c r="H304" i="20"/>
  <c r="H305" i="20"/>
  <c r="H306" i="20"/>
  <c r="H307" i="20"/>
  <c r="H308" i="20"/>
  <c r="H309" i="20"/>
  <c r="H310" i="20"/>
  <c r="H311" i="20"/>
  <c r="H312" i="20"/>
  <c r="H313" i="20"/>
  <c r="H314" i="20"/>
  <c r="H315" i="20"/>
  <c r="H316" i="20"/>
  <c r="H317" i="20"/>
  <c r="H318" i="20"/>
  <c r="H319" i="20"/>
  <c r="H320" i="20"/>
  <c r="H321" i="20"/>
  <c r="H322" i="20"/>
  <c r="H323" i="20"/>
  <c r="H324" i="20"/>
  <c r="H325" i="20"/>
  <c r="H326" i="20"/>
  <c r="H327" i="20"/>
  <c r="H328" i="20"/>
  <c r="H329" i="20"/>
  <c r="H330" i="20"/>
  <c r="H331" i="20"/>
  <c r="H332" i="20"/>
  <c r="H333" i="20"/>
  <c r="H334" i="20"/>
  <c r="H335" i="20"/>
  <c r="H336" i="20"/>
  <c r="H337" i="20"/>
  <c r="H338" i="20"/>
  <c r="H339" i="20"/>
  <c r="H340" i="20"/>
  <c r="H341" i="20"/>
  <c r="H342" i="20"/>
  <c r="H343" i="20"/>
  <c r="H344" i="20"/>
  <c r="H345" i="20"/>
  <c r="H346" i="20"/>
  <c r="H347" i="20"/>
  <c r="H348" i="20"/>
  <c r="H349" i="20"/>
  <c r="H350" i="20"/>
  <c r="H351" i="20"/>
  <c r="H352" i="20"/>
  <c r="H353" i="20"/>
  <c r="H354" i="20"/>
  <c r="H355" i="20"/>
  <c r="H356" i="20"/>
  <c r="H357" i="20"/>
  <c r="H358" i="20"/>
  <c r="H359" i="20"/>
  <c r="H360" i="20"/>
  <c r="H361" i="20"/>
  <c r="H362" i="20"/>
  <c r="H363" i="20"/>
  <c r="H364" i="20"/>
  <c r="H365" i="20"/>
  <c r="H366" i="20"/>
  <c r="H367" i="20"/>
  <c r="H368" i="20"/>
  <c r="H369" i="20"/>
  <c r="H370" i="20"/>
  <c r="H371" i="20"/>
  <c r="H372" i="20"/>
  <c r="H373" i="20"/>
  <c r="H374" i="20"/>
  <c r="H375" i="20"/>
  <c r="H376" i="20"/>
  <c r="H377" i="20"/>
  <c r="H378" i="20"/>
  <c r="H379" i="20"/>
  <c r="H380" i="20"/>
  <c r="H381" i="20"/>
  <c r="H382" i="20"/>
  <c r="H383" i="20"/>
  <c r="H384" i="20"/>
  <c r="H385" i="20"/>
  <c r="H386" i="20"/>
  <c r="H387" i="20"/>
  <c r="H388" i="20"/>
  <c r="H389" i="20"/>
  <c r="H390" i="20"/>
  <c r="H391" i="20"/>
  <c r="H392" i="20"/>
  <c r="H393" i="20"/>
  <c r="H394" i="20"/>
  <c r="H395" i="20"/>
  <c r="H396" i="20"/>
  <c r="H397" i="20"/>
  <c r="H398" i="20"/>
  <c r="H399" i="20"/>
  <c r="H400" i="20"/>
  <c r="H401" i="20"/>
  <c r="H402" i="20"/>
  <c r="H403" i="20"/>
  <c r="H404" i="20"/>
  <c r="H405" i="20"/>
  <c r="H406" i="20"/>
  <c r="H407" i="20"/>
  <c r="H408" i="20"/>
  <c r="H409" i="20"/>
  <c r="H410" i="20"/>
  <c r="H411" i="20"/>
  <c r="H412" i="20"/>
  <c r="H413" i="20"/>
  <c r="H414" i="20"/>
  <c r="H415" i="20"/>
  <c r="H416" i="20"/>
  <c r="H417" i="20"/>
  <c r="H418" i="20"/>
  <c r="H419" i="20"/>
  <c r="H420" i="20"/>
  <c r="H421" i="20"/>
  <c r="H422" i="20"/>
  <c r="H423" i="20"/>
  <c r="H424" i="20"/>
  <c r="H425" i="20"/>
  <c r="H426" i="20"/>
  <c r="H427" i="20"/>
  <c r="H428" i="20"/>
  <c r="H429" i="20"/>
  <c r="H430" i="20"/>
  <c r="H431" i="20"/>
  <c r="H432" i="20"/>
  <c r="H433" i="20"/>
  <c r="H434" i="20"/>
  <c r="H435" i="20"/>
  <c r="H436" i="20"/>
  <c r="H437" i="20"/>
  <c r="H438" i="20"/>
  <c r="H439" i="20"/>
  <c r="H440" i="20"/>
  <c r="H441" i="20"/>
  <c r="H442" i="20"/>
  <c r="H443" i="20"/>
  <c r="H444" i="20"/>
  <c r="H445" i="20"/>
  <c r="H446" i="20"/>
  <c r="H447" i="20"/>
  <c r="H448" i="20"/>
  <c r="H449" i="20"/>
  <c r="H450" i="20"/>
  <c r="H451" i="20"/>
  <c r="H452" i="20"/>
  <c r="H453" i="20"/>
  <c r="H454" i="20"/>
  <c r="H455" i="20"/>
  <c r="H456" i="20"/>
  <c r="H457" i="20"/>
  <c r="H458" i="20"/>
  <c r="H459" i="20"/>
  <c r="H460" i="20"/>
  <c r="H461" i="20"/>
  <c r="H462" i="20"/>
  <c r="H463" i="20"/>
  <c r="H464" i="20"/>
  <c r="H465" i="20"/>
  <c r="H466" i="20"/>
  <c r="H467" i="20"/>
  <c r="H468" i="20"/>
  <c r="H469" i="20"/>
  <c r="H470" i="20"/>
  <c r="H471" i="20"/>
  <c r="H472" i="20"/>
  <c r="H473" i="20"/>
  <c r="H474" i="20"/>
  <c r="H475" i="20"/>
  <c r="H476" i="20"/>
  <c r="H477" i="20"/>
  <c r="H478" i="20"/>
  <c r="H479" i="20"/>
  <c r="H480" i="20"/>
  <c r="H481" i="20"/>
  <c r="H482" i="20"/>
  <c r="H483" i="20"/>
  <c r="H484" i="20"/>
  <c r="H485" i="20"/>
  <c r="H486" i="20"/>
  <c r="H487" i="20"/>
  <c r="H488" i="20"/>
  <c r="H489" i="20"/>
  <c r="H490" i="20"/>
  <c r="H491" i="20"/>
  <c r="H492" i="20"/>
  <c r="H493" i="20"/>
  <c r="H494" i="20"/>
  <c r="H495" i="20"/>
  <c r="H496" i="20"/>
  <c r="H497" i="20"/>
  <c r="H498" i="20"/>
  <c r="H499" i="20"/>
  <c r="H500" i="20"/>
  <c r="H501" i="20"/>
  <c r="H502" i="20"/>
  <c r="H503" i="20"/>
  <c r="H504" i="20"/>
  <c r="H505" i="20"/>
  <c r="H506" i="20"/>
  <c r="H507" i="20"/>
  <c r="H508" i="20"/>
  <c r="H509" i="20"/>
  <c r="H510" i="20"/>
  <c r="H511" i="20"/>
  <c r="H512" i="20"/>
  <c r="H513" i="20"/>
  <c r="H514" i="20"/>
  <c r="H515" i="20"/>
  <c r="H516" i="20"/>
  <c r="H517" i="20"/>
  <c r="H518" i="20"/>
  <c r="H519" i="20"/>
  <c r="H520" i="20"/>
  <c r="H521" i="20"/>
  <c r="H522" i="20"/>
  <c r="H523" i="20"/>
  <c r="H524" i="20"/>
  <c r="H525" i="20"/>
  <c r="H526" i="20"/>
  <c r="H527" i="20"/>
  <c r="H528" i="20"/>
  <c r="H529" i="20"/>
  <c r="H530" i="20"/>
  <c r="H531" i="20"/>
  <c r="H532" i="20"/>
  <c r="H533" i="20"/>
  <c r="H534" i="20"/>
  <c r="H535" i="20"/>
  <c r="H536" i="20"/>
  <c r="H537" i="20"/>
  <c r="H538" i="20"/>
  <c r="H539" i="20"/>
  <c r="H540" i="20"/>
  <c r="H541" i="20"/>
  <c r="H542" i="20"/>
  <c r="H543" i="20"/>
  <c r="H544" i="20"/>
  <c r="H545" i="20"/>
  <c r="H546" i="20"/>
  <c r="H547" i="20"/>
  <c r="H548" i="20"/>
  <c r="H549" i="20"/>
  <c r="H550" i="20"/>
  <c r="H551" i="20"/>
  <c r="H552" i="20"/>
  <c r="H553" i="20"/>
  <c r="H554" i="20"/>
  <c r="H555" i="20"/>
  <c r="H556" i="20"/>
  <c r="H557" i="20"/>
  <c r="H558" i="20"/>
  <c r="H559" i="20"/>
  <c r="H560" i="20"/>
  <c r="H561" i="20"/>
  <c r="H562" i="20"/>
  <c r="H563" i="20"/>
  <c r="H564" i="20"/>
  <c r="H565" i="20"/>
  <c r="H566" i="20"/>
  <c r="H567" i="20"/>
  <c r="H568" i="20"/>
  <c r="H569" i="20"/>
  <c r="H570" i="20"/>
  <c r="H571" i="20"/>
  <c r="H572" i="20"/>
  <c r="H573" i="20"/>
  <c r="H574" i="20"/>
  <c r="H575" i="20"/>
  <c r="H576" i="20"/>
  <c r="H577" i="20"/>
  <c r="H578" i="20"/>
  <c r="H579" i="20"/>
  <c r="H580" i="20"/>
  <c r="H581" i="20"/>
  <c r="H582" i="20"/>
  <c r="H583" i="20"/>
  <c r="H584" i="20"/>
  <c r="H585" i="20"/>
  <c r="H586" i="20"/>
  <c r="H587" i="20"/>
  <c r="H588" i="20"/>
  <c r="H589" i="20"/>
  <c r="H590" i="20"/>
  <c r="H591" i="20"/>
  <c r="H592" i="20"/>
  <c r="H593" i="20"/>
  <c r="H594" i="20"/>
  <c r="H595" i="20"/>
  <c r="H596" i="20"/>
  <c r="H597" i="20"/>
  <c r="H598" i="20"/>
  <c r="H599" i="20"/>
  <c r="H600" i="20"/>
  <c r="H601" i="20"/>
  <c r="H602" i="20"/>
  <c r="H603" i="20"/>
  <c r="H604" i="20"/>
  <c r="H605" i="20"/>
  <c r="H606" i="20"/>
  <c r="H607" i="20"/>
  <c r="H608" i="20"/>
  <c r="H609" i="20"/>
  <c r="H610" i="20"/>
  <c r="H611" i="20"/>
  <c r="H612" i="20"/>
  <c r="H613" i="20"/>
  <c r="H614" i="20"/>
  <c r="H615" i="20"/>
  <c r="H616" i="20"/>
  <c r="H617" i="20"/>
  <c r="H618" i="20"/>
  <c r="H619" i="20"/>
  <c r="H620" i="20"/>
  <c r="H621" i="20"/>
  <c r="H622" i="20"/>
  <c r="H623" i="20"/>
  <c r="H624" i="20"/>
  <c r="H625" i="20"/>
  <c r="H626" i="20"/>
  <c r="H627" i="20"/>
  <c r="H628" i="20"/>
  <c r="H629" i="20"/>
  <c r="H630" i="20"/>
  <c r="H631" i="20"/>
  <c r="H632" i="20"/>
  <c r="H633" i="20"/>
  <c r="H634" i="20"/>
  <c r="H635" i="20"/>
  <c r="H636" i="20"/>
  <c r="H637" i="20"/>
  <c r="H638" i="20"/>
  <c r="H639" i="20"/>
  <c r="H640" i="20"/>
  <c r="H641" i="20"/>
  <c r="H642" i="20"/>
  <c r="H643" i="20"/>
  <c r="H644" i="20"/>
  <c r="H645" i="20"/>
  <c r="H646" i="20"/>
  <c r="H647" i="20"/>
  <c r="H648" i="20"/>
  <c r="H649" i="20"/>
  <c r="H650" i="20"/>
  <c r="H651" i="20"/>
  <c r="H652" i="20"/>
  <c r="H653" i="20"/>
  <c r="H654" i="20"/>
  <c r="H655" i="20"/>
  <c r="H656" i="20"/>
  <c r="H657" i="20"/>
  <c r="H658" i="20"/>
  <c r="H659" i="20"/>
  <c r="H660" i="20"/>
  <c r="H661" i="20"/>
  <c r="H662" i="20"/>
  <c r="H663" i="20"/>
  <c r="H664" i="20"/>
  <c r="H665" i="20"/>
  <c r="H666" i="20"/>
  <c r="H667" i="20"/>
  <c r="H668" i="20"/>
  <c r="H669" i="20"/>
  <c r="H670" i="20"/>
  <c r="H671" i="20"/>
  <c r="H672" i="20"/>
  <c r="H673" i="20"/>
  <c r="H674" i="20"/>
  <c r="H675" i="20"/>
  <c r="H676" i="20"/>
  <c r="H677" i="20"/>
  <c r="H678" i="20"/>
  <c r="H679" i="20"/>
  <c r="H680" i="20"/>
  <c r="H681" i="20"/>
  <c r="H682" i="20"/>
  <c r="H683" i="20"/>
  <c r="H684" i="20"/>
  <c r="H685" i="20"/>
  <c r="H686" i="20"/>
  <c r="H687" i="20"/>
  <c r="H688" i="20"/>
  <c r="H689" i="20"/>
  <c r="H690" i="20"/>
  <c r="H691" i="20"/>
  <c r="H692" i="20"/>
  <c r="H693" i="20"/>
  <c r="H694" i="20"/>
  <c r="H695" i="20"/>
  <c r="H696" i="20"/>
  <c r="H697" i="20"/>
  <c r="H698" i="20"/>
  <c r="H699" i="20"/>
  <c r="H700" i="20"/>
  <c r="H701" i="20"/>
  <c r="H702" i="20"/>
  <c r="H703" i="20"/>
  <c r="H704" i="20"/>
  <c r="H705" i="20"/>
  <c r="H706" i="20"/>
  <c r="H707" i="20"/>
  <c r="H708" i="20"/>
  <c r="H709" i="20"/>
  <c r="H710" i="20"/>
  <c r="H711" i="20"/>
  <c r="H712" i="20"/>
  <c r="H713" i="20"/>
  <c r="H714" i="20"/>
  <c r="H715" i="20"/>
  <c r="H716" i="20"/>
  <c r="H717" i="20"/>
  <c r="H718" i="20"/>
  <c r="H719" i="20"/>
  <c r="H720" i="20"/>
  <c r="H721" i="20"/>
  <c r="H722" i="20"/>
  <c r="H723" i="20"/>
  <c r="H724" i="20"/>
  <c r="H725" i="20"/>
  <c r="H726" i="20"/>
  <c r="H727" i="20"/>
  <c r="H728" i="20"/>
  <c r="H729" i="20"/>
  <c r="H730" i="20"/>
  <c r="H731" i="20"/>
  <c r="H732" i="20"/>
  <c r="H733" i="20"/>
  <c r="H734" i="20"/>
  <c r="H735" i="20"/>
  <c r="H736" i="20"/>
  <c r="H737" i="20"/>
  <c r="H738" i="20"/>
  <c r="H739" i="20"/>
  <c r="H740" i="20"/>
  <c r="H741" i="20"/>
  <c r="H4" i="20"/>
  <c r="H5" i="20"/>
  <c r="H6" i="20"/>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H36" i="20"/>
  <c r="H37" i="20"/>
  <c r="H38" i="20"/>
  <c r="H39" i="20"/>
  <c r="H40" i="20"/>
  <c r="H41" i="20"/>
  <c r="H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G168" i="20"/>
  <c r="G169" i="20"/>
  <c r="G170" i="20"/>
  <c r="G171" i="20"/>
  <c r="G172" i="20"/>
  <c r="G173" i="20"/>
  <c r="G174" i="20"/>
  <c r="G175" i="20"/>
  <c r="G176" i="20"/>
  <c r="G177" i="20"/>
  <c r="G178" i="20"/>
  <c r="G179" i="20"/>
  <c r="G180" i="20"/>
  <c r="G181" i="20"/>
  <c r="G182" i="20"/>
  <c r="G183" i="20"/>
  <c r="G184" i="20"/>
  <c r="G185" i="20"/>
  <c r="G186" i="20"/>
  <c r="G187" i="20"/>
  <c r="G188" i="20"/>
  <c r="G189" i="20"/>
  <c r="G190" i="20"/>
  <c r="G191" i="20"/>
  <c r="G192" i="20"/>
  <c r="G193" i="20"/>
  <c r="G194" i="20"/>
  <c r="G195" i="20"/>
  <c r="G196" i="20"/>
  <c r="G197" i="20"/>
  <c r="G198" i="20"/>
  <c r="G199" i="20"/>
  <c r="G200" i="20"/>
  <c r="G201" i="20"/>
  <c r="G202" i="20"/>
  <c r="G203" i="20"/>
  <c r="G204" i="20"/>
  <c r="G205" i="20"/>
  <c r="G206" i="20"/>
  <c r="G207" i="20"/>
  <c r="G208" i="20"/>
  <c r="G209" i="20"/>
  <c r="G210" i="20"/>
  <c r="G211" i="20"/>
  <c r="G212" i="20"/>
  <c r="G213" i="20"/>
  <c r="G214" i="20"/>
  <c r="G215" i="20"/>
  <c r="G216" i="20"/>
  <c r="G217" i="20"/>
  <c r="G218" i="20"/>
  <c r="G219" i="20"/>
  <c r="G220" i="20"/>
  <c r="G221" i="20"/>
  <c r="G222" i="20"/>
  <c r="G223" i="20"/>
  <c r="G224" i="20"/>
  <c r="G225" i="20"/>
  <c r="G226" i="20"/>
  <c r="G227" i="20"/>
  <c r="G228" i="20"/>
  <c r="G229" i="20"/>
  <c r="G230" i="20"/>
  <c r="G231" i="20"/>
  <c r="G232" i="20"/>
  <c r="G233" i="20"/>
  <c r="G234" i="20"/>
  <c r="G235" i="20"/>
  <c r="G236" i="20"/>
  <c r="G237" i="20"/>
  <c r="G238" i="20"/>
  <c r="G239" i="20"/>
  <c r="G240" i="20"/>
  <c r="G241" i="20"/>
  <c r="G242" i="20"/>
  <c r="G243" i="20"/>
  <c r="G244" i="20"/>
  <c r="G245" i="20"/>
  <c r="G246" i="20"/>
  <c r="G247" i="20"/>
  <c r="G248" i="20"/>
  <c r="G249" i="20"/>
  <c r="G250" i="20"/>
  <c r="G251" i="20"/>
  <c r="G252" i="20"/>
  <c r="G253" i="20"/>
  <c r="G254" i="20"/>
  <c r="G255" i="20"/>
  <c r="G256" i="20"/>
  <c r="G257" i="20"/>
  <c r="G258" i="20"/>
  <c r="G259" i="20"/>
  <c r="G260" i="20"/>
  <c r="G261" i="20"/>
  <c r="G262" i="20"/>
  <c r="G263" i="20"/>
  <c r="G264" i="20"/>
  <c r="G265" i="20"/>
  <c r="G266" i="20"/>
  <c r="G267" i="20"/>
  <c r="G268" i="20"/>
  <c r="G269" i="20"/>
  <c r="G270" i="20"/>
  <c r="G271" i="20"/>
  <c r="G272" i="20"/>
  <c r="G273" i="20"/>
  <c r="G274" i="20"/>
  <c r="G275" i="20"/>
  <c r="G276" i="20"/>
  <c r="G277" i="20"/>
  <c r="G278" i="20"/>
  <c r="G279" i="20"/>
  <c r="G280" i="20"/>
  <c r="G281" i="20"/>
  <c r="G282" i="20"/>
  <c r="G283" i="20"/>
  <c r="G284" i="20"/>
  <c r="G285" i="20"/>
  <c r="G286" i="20"/>
  <c r="G287" i="20"/>
  <c r="G288" i="20"/>
  <c r="G289" i="20"/>
  <c r="G290" i="20"/>
  <c r="G291" i="20"/>
  <c r="G292" i="20"/>
  <c r="G293" i="20"/>
  <c r="G294" i="20"/>
  <c r="G295" i="20"/>
  <c r="G296" i="20"/>
  <c r="G297" i="20"/>
  <c r="G298" i="20"/>
  <c r="G299" i="20"/>
  <c r="G300" i="20"/>
  <c r="G301" i="20"/>
  <c r="G302" i="20"/>
  <c r="G303" i="20"/>
  <c r="G304" i="20"/>
  <c r="G305" i="20"/>
  <c r="G306" i="20"/>
  <c r="G307" i="20"/>
  <c r="G308" i="20"/>
  <c r="G309" i="20"/>
  <c r="G310" i="20"/>
  <c r="G311" i="20"/>
  <c r="G312" i="20"/>
  <c r="G313" i="20"/>
  <c r="G314" i="20"/>
  <c r="G315" i="20"/>
  <c r="G316" i="20"/>
  <c r="G317" i="20"/>
  <c r="G318" i="20"/>
  <c r="G319" i="20"/>
  <c r="G320" i="20"/>
  <c r="G321" i="20"/>
  <c r="G322" i="20"/>
  <c r="G323" i="20"/>
  <c r="G324" i="20"/>
  <c r="G325" i="20"/>
  <c r="G326" i="20"/>
  <c r="G327" i="20"/>
  <c r="G328" i="20"/>
  <c r="G329" i="20"/>
  <c r="G330" i="20"/>
  <c r="G331" i="20"/>
  <c r="G332" i="20"/>
  <c r="G333" i="20"/>
  <c r="G334" i="20"/>
  <c r="G335" i="20"/>
  <c r="G336" i="20"/>
  <c r="G337" i="20"/>
  <c r="G338" i="20"/>
  <c r="G339" i="20"/>
  <c r="G340" i="20"/>
  <c r="G341" i="20"/>
  <c r="G342" i="20"/>
  <c r="G343" i="20"/>
  <c r="G344" i="20"/>
  <c r="G345" i="20"/>
  <c r="G346" i="20"/>
  <c r="G347" i="20"/>
  <c r="G348" i="20"/>
  <c r="G349" i="20"/>
  <c r="G350" i="20"/>
  <c r="G351" i="20"/>
  <c r="G352" i="20"/>
  <c r="G353" i="20"/>
  <c r="G354" i="20"/>
  <c r="G355" i="20"/>
  <c r="G356" i="20"/>
  <c r="G357" i="20"/>
  <c r="G358" i="20"/>
  <c r="G359" i="20"/>
  <c r="G360" i="20"/>
  <c r="G361" i="20"/>
  <c r="G362" i="20"/>
  <c r="G363" i="20"/>
  <c r="G364" i="20"/>
  <c r="G365" i="20"/>
  <c r="G366" i="20"/>
  <c r="G367" i="20"/>
  <c r="G368" i="20"/>
  <c r="G369" i="20"/>
  <c r="G370" i="20"/>
  <c r="G371" i="20"/>
  <c r="G372" i="20"/>
  <c r="G373" i="20"/>
  <c r="G374" i="20"/>
  <c r="G375" i="20"/>
  <c r="G376" i="20"/>
  <c r="G377" i="20"/>
  <c r="G378" i="20"/>
  <c r="G379" i="20"/>
  <c r="G380" i="20"/>
  <c r="G381" i="20"/>
  <c r="G382" i="20"/>
  <c r="G383" i="20"/>
  <c r="G384" i="20"/>
  <c r="G385" i="20"/>
  <c r="G386" i="20"/>
  <c r="G387" i="20"/>
  <c r="G388" i="20"/>
  <c r="G389" i="20"/>
  <c r="G390" i="20"/>
  <c r="G391" i="20"/>
  <c r="G392" i="20"/>
  <c r="G393" i="20"/>
  <c r="G394" i="20"/>
  <c r="G395" i="20"/>
  <c r="G396" i="20"/>
  <c r="G397" i="20"/>
  <c r="G398" i="20"/>
  <c r="G399" i="20"/>
  <c r="G400" i="20"/>
  <c r="G401" i="20"/>
  <c r="G402" i="20"/>
  <c r="G403" i="20"/>
  <c r="G404" i="20"/>
  <c r="G405" i="20"/>
  <c r="G406" i="20"/>
  <c r="G407" i="20"/>
  <c r="G408" i="20"/>
  <c r="G409" i="20"/>
  <c r="G410" i="20"/>
  <c r="G411" i="20"/>
  <c r="G412" i="20"/>
  <c r="G413" i="20"/>
  <c r="G414" i="20"/>
  <c r="G415" i="20"/>
  <c r="G416" i="20"/>
  <c r="G417" i="20"/>
  <c r="G418" i="20"/>
  <c r="G419" i="20"/>
  <c r="G420" i="20"/>
  <c r="G421" i="20"/>
  <c r="G422" i="20"/>
  <c r="G423" i="20"/>
  <c r="G424" i="20"/>
  <c r="G425" i="20"/>
  <c r="G426" i="20"/>
  <c r="G427" i="20"/>
  <c r="G428" i="20"/>
  <c r="G429" i="20"/>
  <c r="G430" i="20"/>
  <c r="G431" i="20"/>
  <c r="G432" i="20"/>
  <c r="G433" i="20"/>
  <c r="G434" i="20"/>
  <c r="G435" i="20"/>
  <c r="G436" i="20"/>
  <c r="G437" i="20"/>
  <c r="G438" i="20"/>
  <c r="G439" i="20"/>
  <c r="G440" i="20"/>
  <c r="G441" i="20"/>
  <c r="G442" i="20"/>
  <c r="G443" i="20"/>
  <c r="G444" i="20"/>
  <c r="G445" i="20"/>
  <c r="G446" i="20"/>
  <c r="G447" i="20"/>
  <c r="G448" i="20"/>
  <c r="G449" i="20"/>
  <c r="G450" i="20"/>
  <c r="G451" i="20"/>
  <c r="G452" i="20"/>
  <c r="G453" i="20"/>
  <c r="G454" i="20"/>
  <c r="G455" i="20"/>
  <c r="G456" i="20"/>
  <c r="G457" i="20"/>
  <c r="G458" i="20"/>
  <c r="G459" i="20"/>
  <c r="G460" i="20"/>
  <c r="G461" i="20"/>
  <c r="G462" i="20"/>
  <c r="G463" i="20"/>
  <c r="G464" i="20"/>
  <c r="G465" i="20"/>
  <c r="G466" i="20"/>
  <c r="G467" i="20"/>
  <c r="G468" i="20"/>
  <c r="G469" i="20"/>
  <c r="G470" i="20"/>
  <c r="G471" i="20"/>
  <c r="G472" i="20"/>
  <c r="G473" i="20"/>
  <c r="G474" i="20"/>
  <c r="G475" i="20"/>
  <c r="G476" i="20"/>
  <c r="G477" i="20"/>
  <c r="G478" i="20"/>
  <c r="G479" i="20"/>
  <c r="G480" i="20"/>
  <c r="G481" i="20"/>
  <c r="G482" i="20"/>
  <c r="G483" i="20"/>
  <c r="G484" i="20"/>
  <c r="G485" i="20"/>
  <c r="G486" i="20"/>
  <c r="G487" i="20"/>
  <c r="G488" i="20"/>
  <c r="G489" i="20"/>
  <c r="G490" i="20"/>
  <c r="G491" i="20"/>
  <c r="G492" i="20"/>
  <c r="G493" i="20"/>
  <c r="G494" i="20"/>
  <c r="G495" i="20"/>
  <c r="G496" i="20"/>
  <c r="G497" i="20"/>
  <c r="G498" i="20"/>
  <c r="G499" i="20"/>
  <c r="G500" i="20"/>
  <c r="G501" i="20"/>
  <c r="G502" i="20"/>
  <c r="G503" i="20"/>
  <c r="G504" i="20"/>
  <c r="G505" i="20"/>
  <c r="G506" i="20"/>
  <c r="G507" i="20"/>
  <c r="G508" i="20"/>
  <c r="G509" i="20"/>
  <c r="G510" i="20"/>
  <c r="G511" i="20"/>
  <c r="G512" i="20"/>
  <c r="G513" i="20"/>
  <c r="G514" i="20"/>
  <c r="G515" i="20"/>
  <c r="G516" i="20"/>
  <c r="G517" i="20"/>
  <c r="G518" i="20"/>
  <c r="G519" i="20"/>
  <c r="G520" i="20"/>
  <c r="G521" i="20"/>
  <c r="G522" i="20"/>
  <c r="G523" i="20"/>
  <c r="G524" i="20"/>
  <c r="G525" i="20"/>
  <c r="G526" i="20"/>
  <c r="G527" i="20"/>
  <c r="G528" i="20"/>
  <c r="G529" i="20"/>
  <c r="G530" i="20"/>
  <c r="G531" i="20"/>
  <c r="G532" i="20"/>
  <c r="G533" i="20"/>
  <c r="G534" i="20"/>
  <c r="G535" i="20"/>
  <c r="G536" i="20"/>
  <c r="G537" i="20"/>
  <c r="G538" i="20"/>
  <c r="G539" i="20"/>
  <c r="G540" i="20"/>
  <c r="G541" i="20"/>
  <c r="G542" i="20"/>
  <c r="G543" i="20"/>
  <c r="G544" i="20"/>
  <c r="G545" i="20"/>
  <c r="G546" i="20"/>
  <c r="G547" i="20"/>
  <c r="G548" i="20"/>
  <c r="G549" i="20"/>
  <c r="G550" i="20"/>
  <c r="G551" i="20"/>
  <c r="G552" i="20"/>
  <c r="G553" i="20"/>
  <c r="G554" i="20"/>
  <c r="G555" i="20"/>
  <c r="G556" i="20"/>
  <c r="G557" i="20"/>
  <c r="G558" i="20"/>
  <c r="G559" i="20"/>
  <c r="G560" i="20"/>
  <c r="G561" i="20"/>
  <c r="G562" i="20"/>
  <c r="G563" i="20"/>
  <c r="G564" i="20"/>
  <c r="G565" i="20"/>
  <c r="G566" i="20"/>
  <c r="G567" i="20"/>
  <c r="G568" i="20"/>
  <c r="G569" i="20"/>
  <c r="G570" i="20"/>
  <c r="G571" i="20"/>
  <c r="G572" i="20"/>
  <c r="G573" i="20"/>
  <c r="G574" i="20"/>
  <c r="G575" i="20"/>
  <c r="G576" i="20"/>
  <c r="G577" i="20"/>
  <c r="G578" i="20"/>
  <c r="G579" i="20"/>
  <c r="G580" i="20"/>
  <c r="G581" i="20"/>
  <c r="G582" i="20"/>
  <c r="G583" i="20"/>
  <c r="G584" i="20"/>
  <c r="G585" i="20"/>
  <c r="G586" i="20"/>
  <c r="G587" i="20"/>
  <c r="G588" i="20"/>
  <c r="G589" i="20"/>
  <c r="G590" i="20"/>
  <c r="G591" i="20"/>
  <c r="G592" i="20"/>
  <c r="G593" i="20"/>
  <c r="G594" i="20"/>
  <c r="G595" i="20"/>
  <c r="G596" i="20"/>
  <c r="G597" i="20"/>
  <c r="G598" i="20"/>
  <c r="G599" i="20"/>
  <c r="G600" i="20"/>
  <c r="G601" i="20"/>
  <c r="G602" i="20"/>
  <c r="G603" i="20"/>
  <c r="G604" i="20"/>
  <c r="G605" i="20"/>
  <c r="G606" i="20"/>
  <c r="G607" i="20"/>
  <c r="G608" i="20"/>
  <c r="G609" i="20"/>
  <c r="G610" i="20"/>
  <c r="G611" i="20"/>
  <c r="G612" i="20"/>
  <c r="G613" i="20"/>
  <c r="G614" i="20"/>
  <c r="G615" i="20"/>
  <c r="G616" i="20"/>
  <c r="G617" i="20"/>
  <c r="G618" i="20"/>
  <c r="G619" i="20"/>
  <c r="G620" i="20"/>
  <c r="G621" i="20"/>
  <c r="G622" i="20"/>
  <c r="G623" i="20"/>
  <c r="G624" i="20"/>
  <c r="G625" i="20"/>
  <c r="G626" i="20"/>
  <c r="G627" i="20"/>
  <c r="G628" i="20"/>
  <c r="G629" i="20"/>
  <c r="G630" i="20"/>
  <c r="G631" i="20"/>
  <c r="G632" i="20"/>
  <c r="G633" i="20"/>
  <c r="G634" i="20"/>
  <c r="G635" i="20"/>
  <c r="G636" i="20"/>
  <c r="G637" i="20"/>
  <c r="G638" i="20"/>
  <c r="G639" i="20"/>
  <c r="G640" i="20"/>
  <c r="G641" i="20"/>
  <c r="G642" i="20"/>
  <c r="G643" i="20"/>
  <c r="G644" i="20"/>
  <c r="G645" i="20"/>
  <c r="G646" i="20"/>
  <c r="G647" i="20"/>
  <c r="G648" i="20"/>
  <c r="G649" i="20"/>
  <c r="G650" i="20"/>
  <c r="G651" i="20"/>
  <c r="G652" i="20"/>
  <c r="G653" i="20"/>
  <c r="G654" i="20"/>
  <c r="G655" i="20"/>
  <c r="G656" i="20"/>
  <c r="G657" i="20"/>
  <c r="G658" i="20"/>
  <c r="G659" i="20"/>
  <c r="G660" i="20"/>
  <c r="G661" i="20"/>
  <c r="G662" i="20"/>
  <c r="G663" i="20"/>
  <c r="G664" i="20"/>
  <c r="G665" i="20"/>
  <c r="G666" i="20"/>
  <c r="G667" i="20"/>
  <c r="G668" i="20"/>
  <c r="G669" i="20"/>
  <c r="G670" i="20"/>
  <c r="G671" i="20"/>
  <c r="G672" i="20"/>
  <c r="G673" i="20"/>
  <c r="G674" i="20"/>
  <c r="G675" i="20"/>
  <c r="G676" i="20"/>
  <c r="G677" i="20"/>
  <c r="G678" i="20"/>
  <c r="G679" i="20"/>
  <c r="G680" i="20"/>
  <c r="G681" i="20"/>
  <c r="G682" i="20"/>
  <c r="G683" i="20"/>
  <c r="G684" i="20"/>
  <c r="G685" i="20"/>
  <c r="G686" i="20"/>
  <c r="G687" i="20"/>
  <c r="G688" i="20"/>
  <c r="G689" i="20"/>
  <c r="G690" i="20"/>
  <c r="G691" i="20"/>
  <c r="G692" i="20"/>
  <c r="G693" i="20"/>
  <c r="G694" i="20"/>
  <c r="G695" i="20"/>
  <c r="G696" i="20"/>
  <c r="G697" i="20"/>
  <c r="G698" i="20"/>
  <c r="G699" i="20"/>
  <c r="G700" i="20"/>
  <c r="G701" i="20"/>
  <c r="G702" i="20"/>
  <c r="G703" i="20"/>
  <c r="G704" i="20"/>
  <c r="G705" i="20"/>
  <c r="G706" i="20"/>
  <c r="G707" i="20"/>
  <c r="G708" i="20"/>
  <c r="G709" i="20"/>
  <c r="G710" i="20"/>
  <c r="G711" i="20"/>
  <c r="G712" i="20"/>
  <c r="G713" i="20"/>
  <c r="G714" i="20"/>
  <c r="G715" i="20"/>
  <c r="G716" i="20"/>
  <c r="G717" i="20"/>
  <c r="G718" i="20"/>
  <c r="G719" i="20"/>
  <c r="G720" i="20"/>
  <c r="G721" i="20"/>
  <c r="G722" i="20"/>
  <c r="G723" i="20"/>
  <c r="G724" i="20"/>
  <c r="G725" i="20"/>
  <c r="G726" i="20"/>
  <c r="G727" i="20"/>
  <c r="G728" i="20"/>
  <c r="G729" i="20"/>
  <c r="G730" i="20"/>
  <c r="G731" i="20"/>
  <c r="G732" i="20"/>
  <c r="G733" i="20"/>
  <c r="G734" i="20"/>
  <c r="G735" i="20"/>
  <c r="G736" i="20"/>
  <c r="G737" i="20"/>
  <c r="G738" i="20"/>
  <c r="G739" i="20"/>
  <c r="G740" i="20"/>
  <c r="G741" i="20"/>
  <c r="G4" i="20"/>
  <c r="G5"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P44" i="11"/>
  <c r="P35" i="11"/>
  <c r="P26" i="11"/>
  <c r="P46" i="11"/>
  <c r="P16" i="11"/>
  <c r="X37" i="16"/>
  <c r="X55" i="16"/>
  <c r="X46" i="16"/>
  <c r="X28" i="16"/>
  <c r="Y19" i="16"/>
  <c r="X19" i="16"/>
  <c r="W19" i="16"/>
  <c r="Y18" i="16"/>
  <c r="X18" i="16"/>
  <c r="W18" i="16"/>
  <c r="Y16" i="16"/>
  <c r="X16" i="16"/>
  <c r="W16" i="16"/>
  <c r="Y15" i="16"/>
  <c r="X15" i="16"/>
  <c r="W15" i="16"/>
  <c r="R9" i="15"/>
  <c r="Q9" i="15"/>
  <c r="P9" i="15"/>
  <c r="R8" i="15"/>
  <c r="Q8" i="15"/>
  <c r="P8" i="15"/>
  <c r="R6" i="15"/>
  <c r="Q6" i="15"/>
  <c r="P6" i="15"/>
  <c r="R5" i="15"/>
  <c r="Q5" i="15"/>
  <c r="P5" i="15"/>
  <c r="P52" i="15"/>
  <c r="P43" i="15"/>
  <c r="P34" i="15"/>
  <c r="P25" i="15"/>
  <c r="R9" i="14"/>
  <c r="Q9" i="14"/>
  <c r="P9" i="14"/>
  <c r="R8" i="14"/>
  <c r="Q8" i="14"/>
  <c r="P8" i="14"/>
  <c r="R6" i="14"/>
  <c r="Q6" i="14"/>
  <c r="P6" i="14"/>
  <c r="R5" i="14"/>
  <c r="Q5" i="14"/>
  <c r="P5" i="14"/>
  <c r="P46" i="14"/>
  <c r="P37" i="14"/>
  <c r="P28" i="14"/>
  <c r="P19" i="14"/>
  <c r="P37" i="11"/>
  <c r="P28" i="11"/>
  <c r="P19" i="11"/>
  <c r="G13" i="21" l="1" a="1"/>
  <c r="G13" i="21" s="1"/>
  <c r="G14" i="21" s="1"/>
  <c r="G33" i="21" a="1"/>
  <c r="G33" i="21" s="1"/>
  <c r="G34" i="21" s="1"/>
  <c r="G12" i="21"/>
  <c r="O41" i="20"/>
  <c r="O44" i="20"/>
  <c r="O43" i="20"/>
  <c r="O19" i="20"/>
  <c r="BB32" i="20" s="1" a="1"/>
  <c r="BB32" i="20" s="1"/>
  <c r="BB33" i="20" s="1"/>
  <c r="Q21" i="20"/>
  <c r="R22" i="20"/>
  <c r="O42" i="20"/>
  <c r="S23" i="20"/>
  <c r="P20" i="20"/>
  <c r="N15" i="15"/>
  <c r="N14" i="15"/>
  <c r="BP32" i="20" l="1" a="1"/>
  <c r="BP32" i="20" s="1"/>
  <c r="BP33" i="20" s="1"/>
  <c r="AY32" i="20" a="1"/>
  <c r="AY32" i="20" s="1"/>
  <c r="AY33" i="20" s="1"/>
  <c r="AA32" i="20" a="1"/>
  <c r="AA32" i="20" s="1"/>
  <c r="AA33" i="20" s="1"/>
  <c r="BH32" i="20" a="1"/>
  <c r="BH32" i="20" s="1"/>
  <c r="BH33" i="20" s="1"/>
  <c r="AQ32" i="20" a="1"/>
  <c r="AQ32" i="20" s="1"/>
  <c r="AQ33" i="20" s="1"/>
  <c r="BR32" i="20" a="1"/>
  <c r="BR32" i="20" s="1"/>
  <c r="BR33" i="20" s="1"/>
  <c r="AP32" i="20" a="1"/>
  <c r="AP32" i="20" s="1"/>
  <c r="AP33" i="20" s="1"/>
  <c r="AZ32" i="20" a="1"/>
  <c r="AZ32" i="20" s="1"/>
  <c r="AZ33" i="20" s="1"/>
  <c r="AI32" i="20" a="1"/>
  <c r="AI32" i="20" s="1"/>
  <c r="AI33" i="20" s="1"/>
  <c r="BJ32" i="20" a="1"/>
  <c r="BJ32" i="20" s="1"/>
  <c r="BJ33" i="20" s="1"/>
  <c r="BG32" i="20" a="1"/>
  <c r="BG32" i="20" s="1"/>
  <c r="BG33" i="20" s="1"/>
  <c r="AR32" i="20" a="1"/>
  <c r="AR32" i="20" s="1"/>
  <c r="AR33" i="20" s="1"/>
  <c r="AB32" i="20" a="1"/>
  <c r="AB32" i="20" s="1"/>
  <c r="AB33" i="20" s="1"/>
  <c r="O35" i="20" a="1"/>
  <c r="O35" i="20" s="1"/>
  <c r="AH32" i="20" a="1"/>
  <c r="AH32" i="20" s="1"/>
  <c r="AH33" i="20" s="1"/>
  <c r="BE32" i="20" a="1"/>
  <c r="BE32" i="20" s="1"/>
  <c r="BE33" i="20" s="1"/>
  <c r="AO32" i="20" a="1"/>
  <c r="AO32" i="20" s="1"/>
  <c r="AO33" i="20" s="1"/>
  <c r="W32" i="20" a="1"/>
  <c r="W32" i="20" s="1"/>
  <c r="W33" i="20" s="1"/>
  <c r="BM32" i="20" a="1"/>
  <c r="BM32" i="20" s="1"/>
  <c r="BM33" i="20" s="1"/>
  <c r="AW32" i="20" a="1"/>
  <c r="AW32" i="20" s="1"/>
  <c r="AW33" i="20" s="1"/>
  <c r="Z32" i="20" a="1"/>
  <c r="Z32" i="20" s="1"/>
  <c r="Z33" i="20" s="1"/>
  <c r="BT32" i="20" a="1"/>
  <c r="BT32" i="20" s="1"/>
  <c r="BT33" i="20" s="1"/>
  <c r="BL32" i="20" a="1"/>
  <c r="BL32" i="20" s="1"/>
  <c r="BL33" i="20" s="1"/>
  <c r="BD32" i="20" a="1"/>
  <c r="BD32" i="20" s="1"/>
  <c r="BD33" i="20" s="1"/>
  <c r="AV32" i="20" a="1"/>
  <c r="AV32" i="20" s="1"/>
  <c r="AV33" i="20" s="1"/>
  <c r="AN32" i="20" a="1"/>
  <c r="AN32" i="20" s="1"/>
  <c r="AN33" i="20" s="1"/>
  <c r="AG32" i="20" a="1"/>
  <c r="AG32" i="20" s="1"/>
  <c r="AG33" i="20" s="1"/>
  <c r="Y32" i="20" a="1"/>
  <c r="Y32" i="20" s="1"/>
  <c r="Y33" i="20" s="1"/>
  <c r="BS32" i="20" a="1"/>
  <c r="BS32" i="20" s="1"/>
  <c r="BS33" i="20" s="1"/>
  <c r="BK32" i="20" a="1"/>
  <c r="BK32" i="20" s="1"/>
  <c r="BK33" i="20" s="1"/>
  <c r="BC32" i="20" a="1"/>
  <c r="BC32" i="20" s="1"/>
  <c r="BC33" i="20" s="1"/>
  <c r="AU32" i="20" a="1"/>
  <c r="AU32" i="20" s="1"/>
  <c r="AU33" i="20" s="1"/>
  <c r="AM32" i="20" a="1"/>
  <c r="AM32" i="20" s="1"/>
  <c r="AM33" i="20" s="1"/>
  <c r="AF32" i="20" a="1"/>
  <c r="AF32" i="20" s="1"/>
  <c r="AF33" i="20" s="1"/>
  <c r="X32" i="20" a="1"/>
  <c r="X32" i="20" s="1"/>
  <c r="X33" i="20" s="1"/>
  <c r="BQ32" i="20" a="1"/>
  <c r="BQ32" i="20" s="1"/>
  <c r="BQ33" i="20" s="1"/>
  <c r="BI32" i="20" a="1"/>
  <c r="BI32" i="20" s="1"/>
  <c r="BI33" i="20" s="1"/>
  <c r="BA32" i="20" a="1"/>
  <c r="BA32" i="20" s="1"/>
  <c r="BA33" i="20" s="1"/>
  <c r="AS32" i="20" a="1"/>
  <c r="AS32" i="20" s="1"/>
  <c r="AS33" i="20" s="1"/>
  <c r="AK32" i="20" a="1"/>
  <c r="AK32" i="20" s="1"/>
  <c r="AK33" i="20" s="1"/>
  <c r="AD32" i="20" a="1"/>
  <c r="AD32" i="20" s="1"/>
  <c r="AD33" i="20" s="1"/>
  <c r="AJ32" i="20" a="1"/>
  <c r="AJ32" i="20" s="1"/>
  <c r="AJ33" i="20" s="1"/>
  <c r="BN32" i="20" a="1"/>
  <c r="BN32" i="20" s="1"/>
  <c r="BN33" i="20" s="1"/>
  <c r="AT32" i="20" a="1"/>
  <c r="AT32" i="20" s="1"/>
  <c r="AT33" i="20" s="1"/>
  <c r="AC32" i="20" a="1"/>
  <c r="AC32" i="20" s="1"/>
  <c r="AC33" i="20" s="1"/>
  <c r="BF32" i="20" a="1"/>
  <c r="BF32" i="20" s="1"/>
  <c r="BF33" i="20" s="1"/>
  <c r="AL32" i="20" a="1"/>
  <c r="AL32" i="20" s="1"/>
  <c r="AL33" i="20" s="1"/>
  <c r="BO32" i="20" a="1"/>
  <c r="BO32" i="20" s="1"/>
  <c r="BO33" i="20" s="1"/>
  <c r="AX32" i="20" a="1"/>
  <c r="AX32" i="20" s="1"/>
  <c r="AX33" i="20" s="1"/>
  <c r="AE32" i="20" a="1"/>
  <c r="AE32" i="20" s="1"/>
  <c r="AE33" i="20" s="1"/>
  <c r="U53" i="20"/>
  <c r="U102" i="20"/>
  <c r="U94" i="20"/>
  <c r="U86" i="20"/>
  <c r="U78" i="20"/>
  <c r="U70" i="20"/>
  <c r="U62" i="20"/>
  <c r="U54" i="20"/>
  <c r="U101" i="20"/>
  <c r="U93" i="20"/>
  <c r="U85" i="20"/>
  <c r="U77" i="20"/>
  <c r="U69" i="20"/>
  <c r="U60" i="20"/>
  <c r="U55" i="20"/>
  <c r="U100" i="20"/>
  <c r="U92" i="20"/>
  <c r="U84" i="20"/>
  <c r="U76" i="20"/>
  <c r="U68" i="20"/>
  <c r="U59" i="20"/>
  <c r="U56" i="20"/>
  <c r="U99" i="20"/>
  <c r="U91" i="20"/>
  <c r="U83" i="20"/>
  <c r="U75" i="20"/>
  <c r="U64" i="20"/>
  <c r="U58" i="20"/>
  <c r="U98" i="20"/>
  <c r="U90" i="20"/>
  <c r="U82" i="20"/>
  <c r="U74" i="20"/>
  <c r="U65" i="20"/>
  <c r="U57" i="20"/>
  <c r="U97" i="20"/>
  <c r="U89" i="20"/>
  <c r="U81" i="20"/>
  <c r="U73" i="20"/>
  <c r="U66" i="20"/>
  <c r="U96" i="20"/>
  <c r="U88" i="20"/>
  <c r="U80" i="20"/>
  <c r="U72" i="20"/>
  <c r="U67" i="20"/>
  <c r="U61" i="20"/>
  <c r="U95" i="20"/>
  <c r="U87" i="20"/>
  <c r="U79" i="20"/>
  <c r="U71" i="20"/>
  <c r="U63" i="20"/>
  <c r="O47" i="20"/>
  <c r="O48" i="20"/>
  <c r="B9" i="16"/>
  <c r="B6" i="16"/>
  <c r="B7" i="16"/>
  <c r="B8" i="16"/>
  <c r="B5" i="16"/>
  <c r="AA10" i="16"/>
  <c r="AA11" i="16"/>
  <c r="AA12" i="16"/>
  <c r="AA9" i="16"/>
  <c r="AA8" i="16"/>
  <c r="Z12" i="16"/>
  <c r="Z11" i="16"/>
  <c r="Z10" i="16"/>
  <c r="Z9" i="16"/>
  <c r="Z8" i="16"/>
  <c r="Z5" i="16"/>
  <c r="Q3" i="16"/>
  <c r="R3" i="16"/>
  <c r="S3" i="16"/>
  <c r="T3" i="16"/>
  <c r="Q4" i="16"/>
  <c r="R4" i="16"/>
  <c r="S4" i="16"/>
  <c r="T4" i="16"/>
  <c r="Q5" i="16"/>
  <c r="R5" i="16"/>
  <c r="S5" i="16"/>
  <c r="T5" i="16"/>
  <c r="Q6" i="16"/>
  <c r="R6" i="16"/>
  <c r="S6" i="16"/>
  <c r="T6" i="16"/>
  <c r="Q7" i="16"/>
  <c r="R7" i="16"/>
  <c r="S7" i="16"/>
  <c r="T7" i="16"/>
  <c r="Q8" i="16"/>
  <c r="R8" i="16"/>
  <c r="S8" i="16"/>
  <c r="T8" i="16"/>
  <c r="Q9" i="16"/>
  <c r="R9" i="16"/>
  <c r="S9" i="16"/>
  <c r="T9" i="16"/>
  <c r="Q10" i="16"/>
  <c r="R10" i="16"/>
  <c r="S10" i="16"/>
  <c r="T10" i="16"/>
  <c r="Q11" i="16"/>
  <c r="R11" i="16"/>
  <c r="S11" i="16"/>
  <c r="T11" i="16"/>
  <c r="Q12" i="16"/>
  <c r="R12" i="16"/>
  <c r="S12" i="16"/>
  <c r="T12" i="16"/>
  <c r="Q13" i="16"/>
  <c r="R13" i="16"/>
  <c r="S13" i="16"/>
  <c r="T13" i="16"/>
  <c r="Q14" i="16"/>
  <c r="R14" i="16"/>
  <c r="S14" i="16"/>
  <c r="T14" i="16"/>
  <c r="Q15" i="16"/>
  <c r="R15" i="16"/>
  <c r="S15" i="16"/>
  <c r="T15" i="16"/>
  <c r="Q16" i="16"/>
  <c r="R16" i="16"/>
  <c r="S16" i="16"/>
  <c r="T16" i="16"/>
  <c r="Q17" i="16"/>
  <c r="R17" i="16"/>
  <c r="S17" i="16"/>
  <c r="T17" i="16"/>
  <c r="Q18" i="16"/>
  <c r="R18" i="16"/>
  <c r="S18" i="16"/>
  <c r="T18" i="16"/>
  <c r="Q19" i="16"/>
  <c r="R19" i="16"/>
  <c r="S19" i="16"/>
  <c r="T19" i="16"/>
  <c r="Q20" i="16"/>
  <c r="R20" i="16"/>
  <c r="S20" i="16"/>
  <c r="T20" i="16"/>
  <c r="Q21" i="16"/>
  <c r="R21" i="16"/>
  <c r="S21" i="16"/>
  <c r="T21" i="16"/>
  <c r="Q22" i="16"/>
  <c r="R22" i="16"/>
  <c r="S22" i="16"/>
  <c r="T22" i="16"/>
  <c r="Q23" i="16"/>
  <c r="R23" i="16"/>
  <c r="S23" i="16"/>
  <c r="T23" i="16"/>
  <c r="Q24" i="16"/>
  <c r="R24" i="16"/>
  <c r="S24" i="16"/>
  <c r="T24" i="16"/>
  <c r="Q25" i="16"/>
  <c r="R25" i="16"/>
  <c r="S25" i="16"/>
  <c r="T25" i="16"/>
  <c r="Q26" i="16"/>
  <c r="R26" i="16"/>
  <c r="S26" i="16"/>
  <c r="T26" i="16"/>
  <c r="Q27" i="16"/>
  <c r="R27" i="16"/>
  <c r="S27" i="16"/>
  <c r="T27" i="16"/>
  <c r="Q28" i="16"/>
  <c r="R28" i="16"/>
  <c r="S28" i="16"/>
  <c r="T28" i="16"/>
  <c r="Q29" i="16"/>
  <c r="R29" i="16"/>
  <c r="S29" i="16"/>
  <c r="T29" i="16"/>
  <c r="Q30" i="16"/>
  <c r="R30" i="16"/>
  <c r="S30" i="16"/>
  <c r="T30" i="16"/>
  <c r="Q31" i="16"/>
  <c r="R31" i="16"/>
  <c r="S31" i="16"/>
  <c r="T31" i="16"/>
  <c r="Q32" i="16"/>
  <c r="R32" i="16"/>
  <c r="S32" i="16"/>
  <c r="T32" i="16"/>
  <c r="Q33" i="16"/>
  <c r="R33" i="16"/>
  <c r="S33" i="16"/>
  <c r="T33" i="16"/>
  <c r="Q34" i="16"/>
  <c r="R34" i="16"/>
  <c r="S34" i="16"/>
  <c r="T34" i="16"/>
  <c r="Q35" i="16"/>
  <c r="R35" i="16"/>
  <c r="S35" i="16"/>
  <c r="T35" i="16"/>
  <c r="Q36" i="16"/>
  <c r="R36" i="16"/>
  <c r="S36" i="16"/>
  <c r="T36" i="16"/>
  <c r="Q37" i="16"/>
  <c r="R37" i="16"/>
  <c r="S37" i="16"/>
  <c r="T37" i="16"/>
  <c r="Q38" i="16"/>
  <c r="R38" i="16"/>
  <c r="S38" i="16"/>
  <c r="T38" i="16"/>
  <c r="Q39" i="16"/>
  <c r="R39" i="16"/>
  <c r="S39" i="16"/>
  <c r="T39" i="16"/>
  <c r="Q40" i="16"/>
  <c r="R40" i="16"/>
  <c r="S40" i="16"/>
  <c r="T40" i="16"/>
  <c r="Q41" i="16"/>
  <c r="R41" i="16"/>
  <c r="S41" i="16"/>
  <c r="T41" i="16"/>
  <c r="Q42" i="16"/>
  <c r="R42" i="16"/>
  <c r="S42" i="16"/>
  <c r="T42" i="16"/>
  <c r="Q43" i="16"/>
  <c r="R43" i="16"/>
  <c r="S43" i="16"/>
  <c r="T43" i="16"/>
  <c r="Q44" i="16"/>
  <c r="R44" i="16"/>
  <c r="S44" i="16"/>
  <c r="T44" i="16"/>
  <c r="Q45" i="16"/>
  <c r="R45" i="16"/>
  <c r="S45" i="16"/>
  <c r="T45" i="16"/>
  <c r="Q46" i="16"/>
  <c r="R46" i="16"/>
  <c r="S46" i="16"/>
  <c r="T46" i="16"/>
  <c r="Q47" i="16"/>
  <c r="R47" i="16"/>
  <c r="S47" i="16"/>
  <c r="T47" i="16"/>
  <c r="Q48" i="16"/>
  <c r="R48" i="16"/>
  <c r="S48" i="16"/>
  <c r="T48" i="16"/>
  <c r="Q49" i="16"/>
  <c r="R49" i="16"/>
  <c r="S49" i="16"/>
  <c r="T49" i="16"/>
  <c r="Q50" i="16"/>
  <c r="R50" i="16"/>
  <c r="S50" i="16"/>
  <c r="T50" i="16"/>
  <c r="Q51" i="16"/>
  <c r="R51" i="16"/>
  <c r="S51" i="16"/>
  <c r="T51" i="16"/>
  <c r="Q52" i="16"/>
  <c r="R52" i="16"/>
  <c r="S52" i="16"/>
  <c r="T52" i="16"/>
  <c r="Q53" i="16"/>
  <c r="R53" i="16"/>
  <c r="S53" i="16"/>
  <c r="T53" i="16"/>
  <c r="Q54" i="16"/>
  <c r="R54" i="16"/>
  <c r="S54" i="16"/>
  <c r="T54" i="16"/>
  <c r="Q55" i="16"/>
  <c r="R55" i="16"/>
  <c r="S55" i="16"/>
  <c r="T55" i="16"/>
  <c r="Q56" i="16"/>
  <c r="R56" i="16"/>
  <c r="S56" i="16"/>
  <c r="T56" i="16"/>
  <c r="Q57" i="16"/>
  <c r="R57" i="16"/>
  <c r="S57" i="16"/>
  <c r="T57" i="16"/>
  <c r="Q58" i="16"/>
  <c r="R58" i="16"/>
  <c r="S58" i="16"/>
  <c r="T58" i="16"/>
  <c r="Q59" i="16"/>
  <c r="R59" i="16"/>
  <c r="S59" i="16"/>
  <c r="T59" i="16"/>
  <c r="Q60" i="16"/>
  <c r="R60" i="16"/>
  <c r="S60" i="16"/>
  <c r="T60" i="16"/>
  <c r="Q61" i="16"/>
  <c r="R61" i="16"/>
  <c r="S61" i="16"/>
  <c r="T61" i="16"/>
  <c r="Q62" i="16"/>
  <c r="R62" i="16"/>
  <c r="S62" i="16"/>
  <c r="T62" i="16"/>
  <c r="Q63" i="16"/>
  <c r="R63" i="16"/>
  <c r="S63" i="16"/>
  <c r="T63" i="16"/>
  <c r="Q64" i="16"/>
  <c r="R64" i="16"/>
  <c r="S64" i="16"/>
  <c r="T64" i="16"/>
  <c r="Q65" i="16"/>
  <c r="R65" i="16"/>
  <c r="S65" i="16"/>
  <c r="T65" i="16"/>
  <c r="Q66" i="16"/>
  <c r="R66" i="16"/>
  <c r="S66" i="16"/>
  <c r="T66" i="16"/>
  <c r="Q67" i="16"/>
  <c r="R67" i="16"/>
  <c r="S67" i="16"/>
  <c r="T67" i="16"/>
  <c r="Q68" i="16"/>
  <c r="R68" i="16"/>
  <c r="S68" i="16"/>
  <c r="T68" i="16"/>
  <c r="Q69" i="16"/>
  <c r="R69" i="16"/>
  <c r="S69" i="16"/>
  <c r="T69" i="16"/>
  <c r="Q70" i="16"/>
  <c r="R70" i="16"/>
  <c r="S70" i="16"/>
  <c r="T70" i="16"/>
  <c r="Q71" i="16"/>
  <c r="R71" i="16"/>
  <c r="S71" i="16"/>
  <c r="T71" i="16"/>
  <c r="Q72" i="16"/>
  <c r="R72" i="16"/>
  <c r="S72" i="16"/>
  <c r="T72" i="16"/>
  <c r="Q73" i="16"/>
  <c r="R73" i="16"/>
  <c r="S73" i="16"/>
  <c r="T73" i="16"/>
  <c r="Q74" i="16"/>
  <c r="R74" i="16"/>
  <c r="S74" i="16"/>
  <c r="T74" i="16"/>
  <c r="Q75" i="16"/>
  <c r="R75" i="16"/>
  <c r="S75" i="16"/>
  <c r="T75" i="16"/>
  <c r="Q76" i="16"/>
  <c r="R76" i="16"/>
  <c r="S76" i="16"/>
  <c r="T76" i="16"/>
  <c r="Q77" i="16"/>
  <c r="R77" i="16"/>
  <c r="S77" i="16"/>
  <c r="T77" i="16"/>
  <c r="Q78" i="16"/>
  <c r="R78" i="16"/>
  <c r="S78" i="16"/>
  <c r="T78" i="16"/>
  <c r="Q79" i="16"/>
  <c r="R79" i="16"/>
  <c r="S79" i="16"/>
  <c r="T79" i="16"/>
  <c r="Q80" i="16"/>
  <c r="R80" i="16"/>
  <c r="S80" i="16"/>
  <c r="T80" i="16"/>
  <c r="Q81" i="16"/>
  <c r="R81" i="16"/>
  <c r="S81" i="16"/>
  <c r="T81" i="16"/>
  <c r="Q82" i="16"/>
  <c r="R82" i="16"/>
  <c r="S82" i="16"/>
  <c r="T82" i="16"/>
  <c r="Q83" i="16"/>
  <c r="R83" i="16"/>
  <c r="S83" i="16"/>
  <c r="T83" i="16"/>
  <c r="Q84" i="16"/>
  <c r="R84" i="16"/>
  <c r="S84" i="16"/>
  <c r="T84" i="16"/>
  <c r="Q85" i="16"/>
  <c r="R85" i="16"/>
  <c r="S85" i="16"/>
  <c r="T85" i="16"/>
  <c r="Q86" i="16"/>
  <c r="R86" i="16"/>
  <c r="S86" i="16"/>
  <c r="T86" i="16"/>
  <c r="Q87" i="16"/>
  <c r="R87" i="16"/>
  <c r="S87" i="16"/>
  <c r="T87" i="16"/>
  <c r="Q88" i="16"/>
  <c r="R88" i="16"/>
  <c r="S88" i="16"/>
  <c r="T88" i="16"/>
  <c r="Q89" i="16"/>
  <c r="R89" i="16"/>
  <c r="S89" i="16"/>
  <c r="T89" i="16"/>
  <c r="Q90" i="16"/>
  <c r="R90" i="16"/>
  <c r="S90" i="16"/>
  <c r="T90" i="16"/>
  <c r="Q91" i="16"/>
  <c r="R91" i="16"/>
  <c r="S91" i="16"/>
  <c r="T91" i="16"/>
  <c r="Q92" i="16"/>
  <c r="R92" i="16"/>
  <c r="S92" i="16"/>
  <c r="T92" i="16"/>
  <c r="Q93" i="16"/>
  <c r="R93" i="16"/>
  <c r="S93" i="16"/>
  <c r="T93" i="16"/>
  <c r="Q94" i="16"/>
  <c r="R94" i="16"/>
  <c r="S94" i="16"/>
  <c r="T94" i="16"/>
  <c r="Q95" i="16"/>
  <c r="R95" i="16"/>
  <c r="S95" i="16"/>
  <c r="T95" i="16"/>
  <c r="Q96" i="16"/>
  <c r="R96" i="16"/>
  <c r="S96" i="16"/>
  <c r="T96" i="16"/>
  <c r="Q97" i="16"/>
  <c r="R97" i="16"/>
  <c r="S97" i="16"/>
  <c r="T97" i="16"/>
  <c r="Q98" i="16"/>
  <c r="R98" i="16"/>
  <c r="S98" i="16"/>
  <c r="T98" i="16"/>
  <c r="Q99" i="16"/>
  <c r="R99" i="16"/>
  <c r="S99" i="16"/>
  <c r="T99" i="16"/>
  <c r="Q100" i="16"/>
  <c r="R100" i="16"/>
  <c r="S100" i="16"/>
  <c r="T100" i="16"/>
  <c r="Q101" i="16"/>
  <c r="R101" i="16"/>
  <c r="S101" i="16"/>
  <c r="T101" i="16"/>
  <c r="Q102" i="16"/>
  <c r="R102" i="16"/>
  <c r="S102" i="16"/>
  <c r="T102" i="16"/>
  <c r="Q103" i="16"/>
  <c r="R103" i="16"/>
  <c r="S103" i="16"/>
  <c r="T103" i="16"/>
  <c r="Q104" i="16"/>
  <c r="R104" i="16"/>
  <c r="S104" i="16"/>
  <c r="T104" i="16"/>
  <c r="Q105" i="16"/>
  <c r="R105" i="16"/>
  <c r="S105" i="16"/>
  <c r="T105" i="16"/>
  <c r="Q106" i="16"/>
  <c r="R106" i="16"/>
  <c r="S106" i="16"/>
  <c r="T106" i="16"/>
  <c r="Q107" i="16"/>
  <c r="R107" i="16"/>
  <c r="S107" i="16"/>
  <c r="T107" i="16"/>
  <c r="Q108" i="16"/>
  <c r="R108" i="16"/>
  <c r="S108" i="16"/>
  <c r="T108" i="16"/>
  <c r="Q109" i="16"/>
  <c r="R109" i="16"/>
  <c r="S109" i="16"/>
  <c r="T109" i="16"/>
  <c r="Q110" i="16"/>
  <c r="R110" i="16"/>
  <c r="S110" i="16"/>
  <c r="T110" i="16"/>
  <c r="Q111" i="16"/>
  <c r="R111" i="16"/>
  <c r="S111" i="16"/>
  <c r="T111" i="16"/>
  <c r="Q112" i="16"/>
  <c r="R112" i="16"/>
  <c r="S112" i="16"/>
  <c r="T112" i="16"/>
  <c r="Q113" i="16"/>
  <c r="R113" i="16"/>
  <c r="S113" i="16"/>
  <c r="T113" i="16"/>
  <c r="Q114" i="16"/>
  <c r="R114" i="16"/>
  <c r="S114" i="16"/>
  <c r="T114" i="16"/>
  <c r="Q115" i="16"/>
  <c r="R115" i="16"/>
  <c r="S115" i="16"/>
  <c r="T115" i="16"/>
  <c r="Q116" i="16"/>
  <c r="R116" i="16"/>
  <c r="S116" i="16"/>
  <c r="T116" i="16"/>
  <c r="Q117" i="16"/>
  <c r="R117" i="16"/>
  <c r="S117" i="16"/>
  <c r="T117" i="16"/>
  <c r="Q118" i="16"/>
  <c r="R118" i="16"/>
  <c r="S118" i="16"/>
  <c r="T118" i="16"/>
  <c r="Q119" i="16"/>
  <c r="R119" i="16"/>
  <c r="S119" i="16"/>
  <c r="T119" i="16"/>
  <c r="Q120" i="16"/>
  <c r="R120" i="16"/>
  <c r="S120" i="16"/>
  <c r="T120" i="16"/>
  <c r="Q121" i="16"/>
  <c r="R121" i="16"/>
  <c r="S121" i="16"/>
  <c r="T121" i="16"/>
  <c r="Q122" i="16"/>
  <c r="R122" i="16"/>
  <c r="S122" i="16"/>
  <c r="T122" i="16"/>
  <c r="Q123" i="16"/>
  <c r="R123" i="16"/>
  <c r="S123" i="16"/>
  <c r="T123" i="16"/>
  <c r="Q124" i="16"/>
  <c r="R124" i="16"/>
  <c r="S124" i="16"/>
  <c r="T124" i="16"/>
  <c r="Q125" i="16"/>
  <c r="R125" i="16"/>
  <c r="S125" i="16"/>
  <c r="T125" i="16"/>
  <c r="Q126" i="16"/>
  <c r="R126" i="16"/>
  <c r="S126" i="16"/>
  <c r="T126" i="16"/>
  <c r="Q127" i="16"/>
  <c r="R127" i="16"/>
  <c r="S127" i="16"/>
  <c r="T127" i="16"/>
  <c r="Q128" i="16"/>
  <c r="R128" i="16"/>
  <c r="S128" i="16"/>
  <c r="T128" i="16"/>
  <c r="Q129" i="16"/>
  <c r="R129" i="16"/>
  <c r="S129" i="16"/>
  <c r="T129" i="16"/>
  <c r="Q130" i="16"/>
  <c r="R130" i="16"/>
  <c r="S130" i="16"/>
  <c r="T130" i="16"/>
  <c r="Q131" i="16"/>
  <c r="R131" i="16"/>
  <c r="S131" i="16"/>
  <c r="T131" i="16"/>
  <c r="Q132" i="16"/>
  <c r="R132" i="16"/>
  <c r="S132" i="16"/>
  <c r="T132" i="16"/>
  <c r="Q133" i="16"/>
  <c r="R133" i="16"/>
  <c r="S133" i="16"/>
  <c r="T133" i="16"/>
  <c r="Q134" i="16"/>
  <c r="R134" i="16"/>
  <c r="S134" i="16"/>
  <c r="T134" i="16"/>
  <c r="Q135" i="16"/>
  <c r="R135" i="16"/>
  <c r="S135" i="16"/>
  <c r="T135" i="16"/>
  <c r="Q136" i="16"/>
  <c r="R136" i="16"/>
  <c r="S136" i="16"/>
  <c r="T136" i="16"/>
  <c r="Q137" i="16"/>
  <c r="R137" i="16"/>
  <c r="S137" i="16"/>
  <c r="T137" i="16"/>
  <c r="Q138" i="16"/>
  <c r="R138" i="16"/>
  <c r="S138" i="16"/>
  <c r="T138" i="16"/>
  <c r="Q139" i="16"/>
  <c r="R139" i="16"/>
  <c r="S139" i="16"/>
  <c r="T139" i="16"/>
  <c r="Q140" i="16"/>
  <c r="R140" i="16"/>
  <c r="S140" i="16"/>
  <c r="T140" i="16"/>
  <c r="Q141" i="16"/>
  <c r="R141" i="16"/>
  <c r="S141" i="16"/>
  <c r="T141" i="16"/>
  <c r="Q142" i="16"/>
  <c r="R142" i="16"/>
  <c r="S142" i="16"/>
  <c r="T142" i="16"/>
  <c r="Q143" i="16"/>
  <c r="R143" i="16"/>
  <c r="S143" i="16"/>
  <c r="T143" i="16"/>
  <c r="Q144" i="16"/>
  <c r="R144" i="16"/>
  <c r="S144" i="16"/>
  <c r="T144" i="16"/>
  <c r="Q145" i="16"/>
  <c r="R145" i="16"/>
  <c r="S145" i="16"/>
  <c r="T145" i="16"/>
  <c r="Q146" i="16"/>
  <c r="R146" i="16"/>
  <c r="S146" i="16"/>
  <c r="T146" i="16"/>
  <c r="Q147" i="16"/>
  <c r="R147" i="16"/>
  <c r="S147" i="16"/>
  <c r="T147" i="16"/>
  <c r="Q148" i="16"/>
  <c r="R148" i="16"/>
  <c r="S148" i="16"/>
  <c r="T148" i="16"/>
  <c r="Q149" i="16"/>
  <c r="R149" i="16"/>
  <c r="S149" i="16"/>
  <c r="T149" i="16"/>
  <c r="Q150" i="16"/>
  <c r="R150" i="16"/>
  <c r="S150" i="16"/>
  <c r="T150" i="16"/>
  <c r="Q151" i="16"/>
  <c r="R151" i="16"/>
  <c r="S151" i="16"/>
  <c r="T151" i="16"/>
  <c r="Q152" i="16"/>
  <c r="R152" i="16"/>
  <c r="S152" i="16"/>
  <c r="T152" i="16"/>
  <c r="Q153" i="16"/>
  <c r="R153" i="16"/>
  <c r="S153" i="16"/>
  <c r="T153" i="16"/>
  <c r="Q154" i="16"/>
  <c r="R154" i="16"/>
  <c r="S154" i="16"/>
  <c r="T154" i="16"/>
  <c r="Q155" i="16"/>
  <c r="R155" i="16"/>
  <c r="S155" i="16"/>
  <c r="T155" i="16"/>
  <c r="Q156" i="16"/>
  <c r="R156" i="16"/>
  <c r="S156" i="16"/>
  <c r="T156" i="16"/>
  <c r="Q157" i="16"/>
  <c r="R157" i="16"/>
  <c r="S157" i="16"/>
  <c r="T157" i="16"/>
  <c r="Q158" i="16"/>
  <c r="R158" i="16"/>
  <c r="S158" i="16"/>
  <c r="T158" i="16"/>
  <c r="Q159" i="16"/>
  <c r="R159" i="16"/>
  <c r="S159" i="16"/>
  <c r="T159" i="16"/>
  <c r="Q160" i="16"/>
  <c r="R160" i="16"/>
  <c r="S160" i="16"/>
  <c r="T160" i="16"/>
  <c r="Q161" i="16"/>
  <c r="R161" i="16"/>
  <c r="S161" i="16"/>
  <c r="T161" i="16"/>
  <c r="Q162" i="16"/>
  <c r="R162" i="16"/>
  <c r="S162" i="16"/>
  <c r="T162" i="16"/>
  <c r="Q163" i="16"/>
  <c r="R163" i="16"/>
  <c r="S163" i="16"/>
  <c r="T163" i="16"/>
  <c r="Q164" i="16"/>
  <c r="R164" i="16"/>
  <c r="S164" i="16"/>
  <c r="T164" i="16"/>
  <c r="Q165" i="16"/>
  <c r="R165" i="16"/>
  <c r="S165" i="16"/>
  <c r="T165" i="16"/>
  <c r="Q166" i="16"/>
  <c r="R166" i="16"/>
  <c r="S166" i="16"/>
  <c r="T166" i="16"/>
  <c r="Q167" i="16"/>
  <c r="R167" i="16"/>
  <c r="S167" i="16"/>
  <c r="T167" i="16"/>
  <c r="Q168" i="16"/>
  <c r="R168" i="16"/>
  <c r="S168" i="16"/>
  <c r="T168" i="16"/>
  <c r="Q169" i="16"/>
  <c r="R169" i="16"/>
  <c r="S169" i="16"/>
  <c r="T169" i="16"/>
  <c r="Q170" i="16"/>
  <c r="R170" i="16"/>
  <c r="S170" i="16"/>
  <c r="T170" i="16"/>
  <c r="Q171" i="16"/>
  <c r="R171" i="16"/>
  <c r="S171" i="16"/>
  <c r="T171" i="16"/>
  <c r="Q172" i="16"/>
  <c r="R172" i="16"/>
  <c r="S172" i="16"/>
  <c r="T172" i="16"/>
  <c r="Q173" i="16"/>
  <c r="R173" i="16"/>
  <c r="S173" i="16"/>
  <c r="T173" i="16"/>
  <c r="Q174" i="16"/>
  <c r="R174" i="16"/>
  <c r="S174" i="16"/>
  <c r="T174" i="16"/>
  <c r="Q175" i="16"/>
  <c r="R175" i="16"/>
  <c r="S175" i="16"/>
  <c r="T175" i="16"/>
  <c r="Q176" i="16"/>
  <c r="R176" i="16"/>
  <c r="S176" i="16"/>
  <c r="T176" i="16"/>
  <c r="Q177" i="16"/>
  <c r="R177" i="16"/>
  <c r="S177" i="16"/>
  <c r="T177" i="16"/>
  <c r="Q178" i="16"/>
  <c r="R178" i="16"/>
  <c r="S178" i="16"/>
  <c r="T178" i="16"/>
  <c r="Q179" i="16"/>
  <c r="R179" i="16"/>
  <c r="S179" i="16"/>
  <c r="T179" i="16"/>
  <c r="Q180" i="16"/>
  <c r="R180" i="16"/>
  <c r="S180" i="16"/>
  <c r="T180" i="16"/>
  <c r="Q181" i="16"/>
  <c r="R181" i="16"/>
  <c r="S181" i="16"/>
  <c r="T181" i="16"/>
  <c r="Q182" i="16"/>
  <c r="R182" i="16"/>
  <c r="S182" i="16"/>
  <c r="T182" i="16"/>
  <c r="Q183" i="16"/>
  <c r="R183" i="16"/>
  <c r="S183" i="16"/>
  <c r="T183" i="16"/>
  <c r="Q184" i="16"/>
  <c r="R184" i="16"/>
  <c r="S184" i="16"/>
  <c r="T184" i="16"/>
  <c r="Q185" i="16"/>
  <c r="R185" i="16"/>
  <c r="S185" i="16"/>
  <c r="T185" i="16"/>
  <c r="Q186" i="16"/>
  <c r="R186" i="16"/>
  <c r="S186" i="16"/>
  <c r="T186" i="16"/>
  <c r="Q187" i="16"/>
  <c r="R187" i="16"/>
  <c r="S187" i="16"/>
  <c r="T187" i="16"/>
  <c r="Q188" i="16"/>
  <c r="R188" i="16"/>
  <c r="S188" i="16"/>
  <c r="T188" i="16"/>
  <c r="Q189" i="16"/>
  <c r="R189" i="16"/>
  <c r="S189" i="16"/>
  <c r="T189" i="16"/>
  <c r="Q190" i="16"/>
  <c r="R190" i="16"/>
  <c r="S190" i="16"/>
  <c r="T190" i="16"/>
  <c r="Q191" i="16"/>
  <c r="R191" i="16"/>
  <c r="S191" i="16"/>
  <c r="T191" i="16"/>
  <c r="Q192" i="16"/>
  <c r="R192" i="16"/>
  <c r="S192" i="16"/>
  <c r="T192" i="16"/>
  <c r="Q193" i="16"/>
  <c r="R193" i="16"/>
  <c r="S193" i="16"/>
  <c r="T193" i="16"/>
  <c r="Q194" i="16"/>
  <c r="R194" i="16"/>
  <c r="S194" i="16"/>
  <c r="T194" i="16"/>
  <c r="Q195" i="16"/>
  <c r="R195" i="16"/>
  <c r="S195" i="16"/>
  <c r="T195" i="16"/>
  <c r="Q196" i="16"/>
  <c r="R196" i="16"/>
  <c r="S196" i="16"/>
  <c r="T196" i="16"/>
  <c r="Q197" i="16"/>
  <c r="R197" i="16"/>
  <c r="S197" i="16"/>
  <c r="T197" i="16"/>
  <c r="Q198" i="16"/>
  <c r="R198" i="16"/>
  <c r="S198" i="16"/>
  <c r="T198" i="16"/>
  <c r="Q199" i="16"/>
  <c r="R199" i="16"/>
  <c r="S199" i="16"/>
  <c r="T199" i="16"/>
  <c r="Q200" i="16"/>
  <c r="R200" i="16"/>
  <c r="S200" i="16"/>
  <c r="T200" i="16"/>
  <c r="Q201" i="16"/>
  <c r="R201" i="16"/>
  <c r="S201" i="16"/>
  <c r="T201" i="16"/>
  <c r="Q202" i="16"/>
  <c r="R202" i="16"/>
  <c r="S202" i="16"/>
  <c r="T202" i="16"/>
  <c r="Q203" i="16"/>
  <c r="R203" i="16"/>
  <c r="S203" i="16"/>
  <c r="T203" i="16"/>
  <c r="Q204" i="16"/>
  <c r="R204" i="16"/>
  <c r="S204" i="16"/>
  <c r="T204" i="16"/>
  <c r="Q205" i="16"/>
  <c r="R205" i="16"/>
  <c r="S205" i="16"/>
  <c r="T205" i="16"/>
  <c r="Q206" i="16"/>
  <c r="R206" i="16"/>
  <c r="S206" i="16"/>
  <c r="T206" i="16"/>
  <c r="Q207" i="16"/>
  <c r="R207" i="16"/>
  <c r="S207" i="16"/>
  <c r="T207" i="16"/>
  <c r="Q208" i="16"/>
  <c r="R208" i="16"/>
  <c r="S208" i="16"/>
  <c r="T208" i="16"/>
  <c r="Q209" i="16"/>
  <c r="R209" i="16"/>
  <c r="S209" i="16"/>
  <c r="T209" i="16"/>
  <c r="Q210" i="16"/>
  <c r="R210" i="16"/>
  <c r="S210" i="16"/>
  <c r="T210" i="16"/>
  <c r="Q211" i="16"/>
  <c r="R211" i="16"/>
  <c r="S211" i="16"/>
  <c r="T211" i="16"/>
  <c r="Q212" i="16"/>
  <c r="R212" i="16"/>
  <c r="S212" i="16"/>
  <c r="T212" i="16"/>
  <c r="Q213" i="16"/>
  <c r="R213" i="16"/>
  <c r="S213" i="16"/>
  <c r="T213" i="16"/>
  <c r="Q214" i="16"/>
  <c r="R214" i="16"/>
  <c r="S214" i="16"/>
  <c r="T214" i="16"/>
  <c r="Q215" i="16"/>
  <c r="R215" i="16"/>
  <c r="S215" i="16"/>
  <c r="T215" i="16"/>
  <c r="Q216" i="16"/>
  <c r="R216" i="16"/>
  <c r="S216" i="16"/>
  <c r="T216" i="16"/>
  <c r="Q217" i="16"/>
  <c r="R217" i="16"/>
  <c r="S217" i="16"/>
  <c r="T217" i="16"/>
  <c r="Q218" i="16"/>
  <c r="R218" i="16"/>
  <c r="S218" i="16"/>
  <c r="T218" i="16"/>
  <c r="Q219" i="16"/>
  <c r="R219" i="16"/>
  <c r="S219" i="16"/>
  <c r="T219" i="16"/>
  <c r="Q220" i="16"/>
  <c r="R220" i="16"/>
  <c r="S220" i="16"/>
  <c r="T220" i="16"/>
  <c r="Q221" i="16"/>
  <c r="R221" i="16"/>
  <c r="S221" i="16"/>
  <c r="T221" i="16"/>
  <c r="Q222" i="16"/>
  <c r="R222" i="16"/>
  <c r="S222" i="16"/>
  <c r="T222" i="16"/>
  <c r="Q223" i="16"/>
  <c r="R223" i="16"/>
  <c r="S223" i="16"/>
  <c r="T223" i="16"/>
  <c r="Q224" i="16"/>
  <c r="R224" i="16"/>
  <c r="S224" i="16"/>
  <c r="T224" i="16"/>
  <c r="Q225" i="16"/>
  <c r="R225" i="16"/>
  <c r="S225" i="16"/>
  <c r="T225" i="16"/>
  <c r="Q226" i="16"/>
  <c r="R226" i="16"/>
  <c r="S226" i="16"/>
  <c r="T226" i="16"/>
  <c r="Q227" i="16"/>
  <c r="R227" i="16"/>
  <c r="S227" i="16"/>
  <c r="T227" i="16"/>
  <c r="Q228" i="16"/>
  <c r="R228" i="16"/>
  <c r="S228" i="16"/>
  <c r="T228" i="16"/>
  <c r="Q229" i="16"/>
  <c r="R229" i="16"/>
  <c r="S229" i="16"/>
  <c r="T229" i="16"/>
  <c r="Q230" i="16"/>
  <c r="R230" i="16"/>
  <c r="S230" i="16"/>
  <c r="T230" i="16"/>
  <c r="Q231" i="16"/>
  <c r="R231" i="16"/>
  <c r="S231" i="16"/>
  <c r="T231" i="16"/>
  <c r="Q232" i="16"/>
  <c r="R232" i="16"/>
  <c r="S232" i="16"/>
  <c r="T232" i="16"/>
  <c r="Q233" i="16"/>
  <c r="R233" i="16"/>
  <c r="S233" i="16"/>
  <c r="T233" i="16"/>
  <c r="Q234" i="16"/>
  <c r="R234" i="16"/>
  <c r="S234" i="16"/>
  <c r="T234" i="16"/>
  <c r="Q235" i="16"/>
  <c r="R235" i="16"/>
  <c r="S235" i="16"/>
  <c r="T235" i="16"/>
  <c r="Q236" i="16"/>
  <c r="R236" i="16"/>
  <c r="S236" i="16"/>
  <c r="T236" i="16"/>
  <c r="Q237" i="16"/>
  <c r="R237" i="16"/>
  <c r="S237" i="16"/>
  <c r="T237" i="16"/>
  <c r="Q238" i="16"/>
  <c r="R238" i="16"/>
  <c r="S238" i="16"/>
  <c r="T238" i="16"/>
  <c r="Q239" i="16"/>
  <c r="R239" i="16"/>
  <c r="S239" i="16"/>
  <c r="T239" i="16"/>
  <c r="Q240" i="16"/>
  <c r="R240" i="16"/>
  <c r="S240" i="16"/>
  <c r="T240" i="16"/>
  <c r="Q241" i="16"/>
  <c r="R241" i="16"/>
  <c r="S241" i="16"/>
  <c r="T241" i="16"/>
  <c r="Q242" i="16"/>
  <c r="R242" i="16"/>
  <c r="S242" i="16"/>
  <c r="T242" i="16"/>
  <c r="Q243" i="16"/>
  <c r="R243" i="16"/>
  <c r="S243" i="16"/>
  <c r="T243" i="16"/>
  <c r="Q244" i="16"/>
  <c r="R244" i="16"/>
  <c r="S244" i="16"/>
  <c r="T244" i="16"/>
  <c r="Q245" i="16"/>
  <c r="R245" i="16"/>
  <c r="S245" i="16"/>
  <c r="T245" i="16"/>
  <c r="Q246" i="16"/>
  <c r="R246" i="16"/>
  <c r="S246" i="16"/>
  <c r="T246" i="16"/>
  <c r="Q247" i="16"/>
  <c r="R247" i="16"/>
  <c r="S247" i="16"/>
  <c r="T247" i="16"/>
  <c r="Q248" i="16"/>
  <c r="R248" i="16"/>
  <c r="S248" i="16"/>
  <c r="T248" i="16"/>
  <c r="Q249" i="16"/>
  <c r="R249" i="16"/>
  <c r="S249" i="16"/>
  <c r="T249" i="16"/>
  <c r="Q250" i="16"/>
  <c r="R250" i="16"/>
  <c r="S250" i="16"/>
  <c r="T250" i="16"/>
  <c r="Q251" i="16"/>
  <c r="R251" i="16"/>
  <c r="S251" i="16"/>
  <c r="T251" i="16"/>
  <c r="Q252" i="16"/>
  <c r="R252" i="16"/>
  <c r="S252" i="16"/>
  <c r="T252" i="16"/>
  <c r="Q253" i="16"/>
  <c r="R253" i="16"/>
  <c r="S253" i="16"/>
  <c r="T253" i="16"/>
  <c r="Q254" i="16"/>
  <c r="R254" i="16"/>
  <c r="S254" i="16"/>
  <c r="T254" i="16"/>
  <c r="Q255" i="16"/>
  <c r="R255" i="16"/>
  <c r="S255" i="16"/>
  <c r="T255" i="16"/>
  <c r="Q256" i="16"/>
  <c r="R256" i="16"/>
  <c r="S256" i="16"/>
  <c r="T256" i="16"/>
  <c r="Q257" i="16"/>
  <c r="R257" i="16"/>
  <c r="S257" i="16"/>
  <c r="T257" i="16"/>
  <c r="Q258" i="16"/>
  <c r="R258" i="16"/>
  <c r="S258" i="16"/>
  <c r="T258" i="16"/>
  <c r="Q259" i="16"/>
  <c r="R259" i="16"/>
  <c r="S259" i="16"/>
  <c r="T259" i="16"/>
  <c r="Q260" i="16"/>
  <c r="R260" i="16"/>
  <c r="S260" i="16"/>
  <c r="T260" i="16"/>
  <c r="Q261" i="16"/>
  <c r="R261" i="16"/>
  <c r="S261" i="16"/>
  <c r="T261" i="16"/>
  <c r="Q262" i="16"/>
  <c r="R262" i="16"/>
  <c r="S262" i="16"/>
  <c r="T262" i="16"/>
  <c r="Q263" i="16"/>
  <c r="R263" i="16"/>
  <c r="S263" i="16"/>
  <c r="T263" i="16"/>
  <c r="Q264" i="16"/>
  <c r="R264" i="16"/>
  <c r="S264" i="16"/>
  <c r="T264" i="16"/>
  <c r="Q265" i="16"/>
  <c r="R265" i="16"/>
  <c r="S265" i="16"/>
  <c r="T265" i="16"/>
  <c r="Q266" i="16"/>
  <c r="R266" i="16"/>
  <c r="S266" i="16"/>
  <c r="T266" i="16"/>
  <c r="Q267" i="16"/>
  <c r="R267" i="16"/>
  <c r="S267" i="16"/>
  <c r="T267" i="16"/>
  <c r="Q268" i="16"/>
  <c r="R268" i="16"/>
  <c r="S268" i="16"/>
  <c r="T268" i="16"/>
  <c r="Q269" i="16"/>
  <c r="R269" i="16"/>
  <c r="S269" i="16"/>
  <c r="T269" i="16"/>
  <c r="Q270" i="16"/>
  <c r="R270" i="16"/>
  <c r="S270" i="16"/>
  <c r="T270" i="16"/>
  <c r="Q271" i="16"/>
  <c r="R271" i="16"/>
  <c r="S271" i="16"/>
  <c r="T271" i="16"/>
  <c r="Q272" i="16"/>
  <c r="R272" i="16"/>
  <c r="S272" i="16"/>
  <c r="T272" i="16"/>
  <c r="Q273" i="16"/>
  <c r="R273" i="16"/>
  <c r="S273" i="16"/>
  <c r="T273" i="16"/>
  <c r="Q274" i="16"/>
  <c r="R274" i="16"/>
  <c r="S274" i="16"/>
  <c r="T274" i="16"/>
  <c r="Q275" i="16"/>
  <c r="R275" i="16"/>
  <c r="S275" i="16"/>
  <c r="T275" i="16"/>
  <c r="Q276" i="16"/>
  <c r="R276" i="16"/>
  <c r="S276" i="16"/>
  <c r="T276" i="16"/>
  <c r="Q277" i="16"/>
  <c r="R277" i="16"/>
  <c r="S277" i="16"/>
  <c r="T277" i="16"/>
  <c r="Q278" i="16"/>
  <c r="R278" i="16"/>
  <c r="S278" i="16"/>
  <c r="T278" i="16"/>
  <c r="Q279" i="16"/>
  <c r="R279" i="16"/>
  <c r="S279" i="16"/>
  <c r="T279" i="16"/>
  <c r="Q280" i="16"/>
  <c r="R280" i="16"/>
  <c r="S280" i="16"/>
  <c r="T280" i="16"/>
  <c r="Q281" i="16"/>
  <c r="R281" i="16"/>
  <c r="S281" i="16"/>
  <c r="T281" i="16"/>
  <c r="Q282" i="16"/>
  <c r="R282" i="16"/>
  <c r="S282" i="16"/>
  <c r="T282" i="16"/>
  <c r="Q283" i="16"/>
  <c r="R283" i="16"/>
  <c r="S283" i="16"/>
  <c r="T283" i="16"/>
  <c r="Q284" i="16"/>
  <c r="R284" i="16"/>
  <c r="S284" i="16"/>
  <c r="T284" i="16"/>
  <c r="Q285" i="16"/>
  <c r="R285" i="16"/>
  <c r="S285" i="16"/>
  <c r="T285" i="16"/>
  <c r="Q286" i="16"/>
  <c r="R286" i="16"/>
  <c r="S286" i="16"/>
  <c r="T286" i="16"/>
  <c r="Q287" i="16"/>
  <c r="R287" i="16"/>
  <c r="S287" i="16"/>
  <c r="T287" i="16"/>
  <c r="Q288" i="16"/>
  <c r="R288" i="16"/>
  <c r="S288" i="16"/>
  <c r="T288" i="16"/>
  <c r="Q289" i="16"/>
  <c r="R289" i="16"/>
  <c r="S289" i="16"/>
  <c r="T289" i="16"/>
  <c r="Q290" i="16"/>
  <c r="R290" i="16"/>
  <c r="S290" i="16"/>
  <c r="T290" i="16"/>
  <c r="Q291" i="16"/>
  <c r="R291" i="16"/>
  <c r="S291" i="16"/>
  <c r="T291" i="16"/>
  <c r="Q292" i="16"/>
  <c r="R292" i="16"/>
  <c r="S292" i="16"/>
  <c r="T292" i="16"/>
  <c r="Q293" i="16"/>
  <c r="R293" i="16"/>
  <c r="S293" i="16"/>
  <c r="T293" i="16"/>
  <c r="Q294" i="16"/>
  <c r="R294" i="16"/>
  <c r="S294" i="16"/>
  <c r="T294" i="16"/>
  <c r="Q295" i="16"/>
  <c r="R295" i="16"/>
  <c r="S295" i="16"/>
  <c r="T295" i="16"/>
  <c r="Q296" i="16"/>
  <c r="R296" i="16"/>
  <c r="S296" i="16"/>
  <c r="T296" i="16"/>
  <c r="Q297" i="16"/>
  <c r="R297" i="16"/>
  <c r="S297" i="16"/>
  <c r="T297" i="16"/>
  <c r="Q298" i="16"/>
  <c r="R298" i="16"/>
  <c r="S298" i="16"/>
  <c r="T298" i="16"/>
  <c r="Q299" i="16"/>
  <c r="R299" i="16"/>
  <c r="S299" i="16"/>
  <c r="T299" i="16"/>
  <c r="Q300" i="16"/>
  <c r="R300" i="16"/>
  <c r="S300" i="16"/>
  <c r="T300" i="16"/>
  <c r="Q301" i="16"/>
  <c r="R301" i="16"/>
  <c r="S301" i="16"/>
  <c r="T301" i="16"/>
  <c r="Q302" i="16"/>
  <c r="R302" i="16"/>
  <c r="S302" i="16"/>
  <c r="T302" i="16"/>
  <c r="Q303" i="16"/>
  <c r="R303" i="16"/>
  <c r="S303" i="16"/>
  <c r="T303" i="16"/>
  <c r="Q304" i="16"/>
  <c r="R304" i="16"/>
  <c r="S304" i="16"/>
  <c r="T304" i="16"/>
  <c r="Q305" i="16"/>
  <c r="R305" i="16"/>
  <c r="S305" i="16"/>
  <c r="T305" i="16"/>
  <c r="Q306" i="16"/>
  <c r="R306" i="16"/>
  <c r="S306" i="16"/>
  <c r="T306" i="16"/>
  <c r="Q307" i="16"/>
  <c r="R307" i="16"/>
  <c r="S307" i="16"/>
  <c r="T307" i="16"/>
  <c r="Q308" i="16"/>
  <c r="R308" i="16"/>
  <c r="S308" i="16"/>
  <c r="T308" i="16"/>
  <c r="Q309" i="16"/>
  <c r="R309" i="16"/>
  <c r="S309" i="16"/>
  <c r="T309" i="16"/>
  <c r="Q310" i="16"/>
  <c r="R310" i="16"/>
  <c r="S310" i="16"/>
  <c r="T310" i="16"/>
  <c r="Q311" i="16"/>
  <c r="R311" i="16"/>
  <c r="S311" i="16"/>
  <c r="T311" i="16"/>
  <c r="Q312" i="16"/>
  <c r="R312" i="16"/>
  <c r="S312" i="16"/>
  <c r="T312" i="16"/>
  <c r="Q313" i="16"/>
  <c r="R313" i="16"/>
  <c r="S313" i="16"/>
  <c r="T313" i="16"/>
  <c r="Q314" i="16"/>
  <c r="R314" i="16"/>
  <c r="S314" i="16"/>
  <c r="T314" i="16"/>
  <c r="Q315" i="16"/>
  <c r="R315" i="16"/>
  <c r="S315" i="16"/>
  <c r="T315" i="16"/>
  <c r="Q316" i="16"/>
  <c r="R316" i="16"/>
  <c r="S316" i="16"/>
  <c r="T316" i="16"/>
  <c r="Q317" i="16"/>
  <c r="R317" i="16"/>
  <c r="S317" i="16"/>
  <c r="T317" i="16"/>
  <c r="Q318" i="16"/>
  <c r="R318" i="16"/>
  <c r="S318" i="16"/>
  <c r="T318" i="16"/>
  <c r="Q319" i="16"/>
  <c r="R319" i="16"/>
  <c r="S319" i="16"/>
  <c r="T319" i="16"/>
  <c r="Q320" i="16"/>
  <c r="R320" i="16"/>
  <c r="S320" i="16"/>
  <c r="T320" i="16"/>
  <c r="Q321" i="16"/>
  <c r="R321" i="16"/>
  <c r="S321" i="16"/>
  <c r="T321" i="16"/>
  <c r="Q322" i="16"/>
  <c r="R322" i="16"/>
  <c r="S322" i="16"/>
  <c r="T322" i="16"/>
  <c r="Q323" i="16"/>
  <c r="R323" i="16"/>
  <c r="S323" i="16"/>
  <c r="T323" i="16"/>
  <c r="Q324" i="16"/>
  <c r="R324" i="16"/>
  <c r="S324" i="16"/>
  <c r="T324" i="16"/>
  <c r="Q325" i="16"/>
  <c r="R325" i="16"/>
  <c r="S325" i="16"/>
  <c r="T325" i="16"/>
  <c r="Q326" i="16"/>
  <c r="R326" i="16"/>
  <c r="S326" i="16"/>
  <c r="T326" i="16"/>
  <c r="Q327" i="16"/>
  <c r="R327" i="16"/>
  <c r="S327" i="16"/>
  <c r="T327" i="16"/>
  <c r="Q328" i="16"/>
  <c r="R328" i="16"/>
  <c r="S328" i="16"/>
  <c r="T328" i="16"/>
  <c r="Q329" i="16"/>
  <c r="R329" i="16"/>
  <c r="S329" i="16"/>
  <c r="T329" i="16"/>
  <c r="Q330" i="16"/>
  <c r="R330" i="16"/>
  <c r="S330" i="16"/>
  <c r="T330" i="16"/>
  <c r="Q331" i="16"/>
  <c r="R331" i="16"/>
  <c r="S331" i="16"/>
  <c r="T331" i="16"/>
  <c r="Q332" i="16"/>
  <c r="R332" i="16"/>
  <c r="S332" i="16"/>
  <c r="T332" i="16"/>
  <c r="Q333" i="16"/>
  <c r="R333" i="16"/>
  <c r="S333" i="16"/>
  <c r="T333" i="16"/>
  <c r="Q334" i="16"/>
  <c r="R334" i="16"/>
  <c r="S334" i="16"/>
  <c r="T334" i="16"/>
  <c r="Q335" i="16"/>
  <c r="R335" i="16"/>
  <c r="S335" i="16"/>
  <c r="T335" i="16"/>
  <c r="Q336" i="16"/>
  <c r="R336" i="16"/>
  <c r="S336" i="16"/>
  <c r="T336" i="16"/>
  <c r="Q337" i="16"/>
  <c r="R337" i="16"/>
  <c r="S337" i="16"/>
  <c r="T337" i="16"/>
  <c r="Q338" i="16"/>
  <c r="R338" i="16"/>
  <c r="S338" i="16"/>
  <c r="T338" i="16"/>
  <c r="Q339" i="16"/>
  <c r="R339" i="16"/>
  <c r="S339" i="16"/>
  <c r="T339" i="16"/>
  <c r="Q340" i="16"/>
  <c r="R340" i="16"/>
  <c r="S340" i="16"/>
  <c r="T340" i="16"/>
  <c r="Q341" i="16"/>
  <c r="R341" i="16"/>
  <c r="S341" i="16"/>
  <c r="T341" i="16"/>
  <c r="Q342" i="16"/>
  <c r="R342" i="16"/>
  <c r="S342" i="16"/>
  <c r="T342" i="16"/>
  <c r="Q343" i="16"/>
  <c r="R343" i="16"/>
  <c r="S343" i="16"/>
  <c r="T343" i="16"/>
  <c r="Q344" i="16"/>
  <c r="R344" i="16"/>
  <c r="S344" i="16"/>
  <c r="T344" i="16"/>
  <c r="Q345" i="16"/>
  <c r="R345" i="16"/>
  <c r="S345" i="16"/>
  <c r="T345" i="16"/>
  <c r="Q346" i="16"/>
  <c r="R346" i="16"/>
  <c r="S346" i="16"/>
  <c r="T346" i="16"/>
  <c r="Q347" i="16"/>
  <c r="R347" i="16"/>
  <c r="S347" i="16"/>
  <c r="T347" i="16"/>
  <c r="Q348" i="16"/>
  <c r="R348" i="16"/>
  <c r="S348" i="16"/>
  <c r="T348" i="16"/>
  <c r="Q349" i="16"/>
  <c r="R349" i="16"/>
  <c r="S349" i="16"/>
  <c r="T349" i="16"/>
  <c r="Q350" i="16"/>
  <c r="R350" i="16"/>
  <c r="S350" i="16"/>
  <c r="T350" i="16"/>
  <c r="Q351" i="16"/>
  <c r="R351" i="16"/>
  <c r="S351" i="16"/>
  <c r="T351" i="16"/>
  <c r="Q352" i="16"/>
  <c r="R352" i="16"/>
  <c r="S352" i="16"/>
  <c r="T352" i="16"/>
  <c r="Q353" i="16"/>
  <c r="R353" i="16"/>
  <c r="S353" i="16"/>
  <c r="T353" i="16"/>
  <c r="Q354" i="16"/>
  <c r="R354" i="16"/>
  <c r="S354" i="16"/>
  <c r="T354" i="16"/>
  <c r="Q355" i="16"/>
  <c r="R355" i="16"/>
  <c r="S355" i="16"/>
  <c r="T355" i="16"/>
  <c r="Q356" i="16"/>
  <c r="R356" i="16"/>
  <c r="S356" i="16"/>
  <c r="T356" i="16"/>
  <c r="Q357" i="16"/>
  <c r="R357" i="16"/>
  <c r="S357" i="16"/>
  <c r="T357" i="16"/>
  <c r="Q358" i="16"/>
  <c r="R358" i="16"/>
  <c r="S358" i="16"/>
  <c r="T358" i="16"/>
  <c r="Q359" i="16"/>
  <c r="R359" i="16"/>
  <c r="S359" i="16"/>
  <c r="T359" i="16"/>
  <c r="Q360" i="16"/>
  <c r="R360" i="16"/>
  <c r="S360" i="16"/>
  <c r="T360" i="16"/>
  <c r="Q361" i="16"/>
  <c r="R361" i="16"/>
  <c r="S361" i="16"/>
  <c r="T361" i="16"/>
  <c r="Q362" i="16"/>
  <c r="R362" i="16"/>
  <c r="S362" i="16"/>
  <c r="T362" i="16"/>
  <c r="Q363" i="16"/>
  <c r="R363" i="16"/>
  <c r="S363" i="16"/>
  <c r="T363" i="16"/>
  <c r="Q364" i="16"/>
  <c r="R364" i="16"/>
  <c r="S364" i="16"/>
  <c r="T364" i="16"/>
  <c r="Q365" i="16"/>
  <c r="R365" i="16"/>
  <c r="S365" i="16"/>
  <c r="T365" i="16"/>
  <c r="Q366" i="16"/>
  <c r="R366" i="16"/>
  <c r="S366" i="16"/>
  <c r="T366" i="16"/>
  <c r="Q367" i="16"/>
  <c r="R367" i="16"/>
  <c r="S367" i="16"/>
  <c r="T367" i="16"/>
  <c r="Q368" i="16"/>
  <c r="R368" i="16"/>
  <c r="S368" i="16"/>
  <c r="T368" i="16"/>
  <c r="Q369" i="16"/>
  <c r="R369" i="16"/>
  <c r="S369" i="16"/>
  <c r="T369" i="16"/>
  <c r="Q370" i="16"/>
  <c r="R370" i="16"/>
  <c r="S370" i="16"/>
  <c r="T370" i="16"/>
  <c r="Q371" i="16"/>
  <c r="R371" i="16"/>
  <c r="S371" i="16"/>
  <c r="T371" i="16"/>
  <c r="Q372" i="16"/>
  <c r="R372" i="16"/>
  <c r="S372" i="16"/>
  <c r="T372" i="16"/>
  <c r="Q373" i="16"/>
  <c r="R373" i="16"/>
  <c r="S373" i="16"/>
  <c r="T373" i="16"/>
  <c r="Q374" i="16"/>
  <c r="R374" i="16"/>
  <c r="S374" i="16"/>
  <c r="T374" i="16"/>
  <c r="Q375" i="16"/>
  <c r="R375" i="16"/>
  <c r="S375" i="16"/>
  <c r="T375" i="16"/>
  <c r="Q376" i="16"/>
  <c r="R376" i="16"/>
  <c r="S376" i="16"/>
  <c r="T376" i="16"/>
  <c r="Q377" i="16"/>
  <c r="R377" i="16"/>
  <c r="S377" i="16"/>
  <c r="T377" i="16"/>
  <c r="Q378" i="16"/>
  <c r="R378" i="16"/>
  <c r="S378" i="16"/>
  <c r="T378" i="16"/>
  <c r="Q379" i="16"/>
  <c r="R379" i="16"/>
  <c r="S379" i="16"/>
  <c r="T379" i="16"/>
  <c r="Q380" i="16"/>
  <c r="R380" i="16"/>
  <c r="S380" i="16"/>
  <c r="T380" i="16"/>
  <c r="Q381" i="16"/>
  <c r="R381" i="16"/>
  <c r="S381" i="16"/>
  <c r="T381" i="16"/>
  <c r="Q382" i="16"/>
  <c r="R382" i="16"/>
  <c r="S382" i="16"/>
  <c r="T382" i="16"/>
  <c r="Q383" i="16"/>
  <c r="R383" i="16"/>
  <c r="S383" i="16"/>
  <c r="T383" i="16"/>
  <c r="Q384" i="16"/>
  <c r="R384" i="16"/>
  <c r="S384" i="16"/>
  <c r="T384" i="16"/>
  <c r="Q385" i="16"/>
  <c r="R385" i="16"/>
  <c r="S385" i="16"/>
  <c r="T385" i="16"/>
  <c r="Q386" i="16"/>
  <c r="R386" i="16"/>
  <c r="S386" i="16"/>
  <c r="T386" i="16"/>
  <c r="Q387" i="16"/>
  <c r="R387" i="16"/>
  <c r="S387" i="16"/>
  <c r="T387" i="16"/>
  <c r="Q388" i="16"/>
  <c r="R388" i="16"/>
  <c r="S388" i="16"/>
  <c r="T388" i="16"/>
  <c r="Q389" i="16"/>
  <c r="R389" i="16"/>
  <c r="S389" i="16"/>
  <c r="T389" i="16"/>
  <c r="Q390" i="16"/>
  <c r="R390" i="16"/>
  <c r="S390" i="16"/>
  <c r="T390" i="16"/>
  <c r="Q391" i="16"/>
  <c r="R391" i="16"/>
  <c r="S391" i="16"/>
  <c r="T391" i="16"/>
  <c r="Q392" i="16"/>
  <c r="R392" i="16"/>
  <c r="S392" i="16"/>
  <c r="T392" i="16"/>
  <c r="Q393" i="16"/>
  <c r="R393" i="16"/>
  <c r="S393" i="16"/>
  <c r="T393" i="16"/>
  <c r="Q394" i="16"/>
  <c r="R394" i="16"/>
  <c r="S394" i="16"/>
  <c r="T394" i="16"/>
  <c r="Q395" i="16"/>
  <c r="R395" i="16"/>
  <c r="S395" i="16"/>
  <c r="T395" i="16"/>
  <c r="Q396" i="16"/>
  <c r="R396" i="16"/>
  <c r="S396" i="16"/>
  <c r="T396" i="16"/>
  <c r="Q397" i="16"/>
  <c r="R397" i="16"/>
  <c r="S397" i="16"/>
  <c r="T397" i="16"/>
  <c r="Q398" i="16"/>
  <c r="R398" i="16"/>
  <c r="S398" i="16"/>
  <c r="T398" i="16"/>
  <c r="Q399" i="16"/>
  <c r="R399" i="16"/>
  <c r="S399" i="16"/>
  <c r="T399" i="16"/>
  <c r="Q400" i="16"/>
  <c r="R400" i="16"/>
  <c r="S400" i="16"/>
  <c r="T400" i="16"/>
  <c r="Q401" i="16"/>
  <c r="R401" i="16"/>
  <c r="S401" i="16"/>
  <c r="T401" i="16"/>
  <c r="Q402" i="16"/>
  <c r="R402" i="16"/>
  <c r="S402" i="16"/>
  <c r="T402" i="16"/>
  <c r="Q403" i="16"/>
  <c r="R403" i="16"/>
  <c r="S403" i="16"/>
  <c r="T403" i="16"/>
  <c r="Q404" i="16"/>
  <c r="R404" i="16"/>
  <c r="S404" i="16"/>
  <c r="T404" i="16"/>
  <c r="Q405" i="16"/>
  <c r="R405" i="16"/>
  <c r="S405" i="16"/>
  <c r="T405" i="16"/>
  <c r="Q406" i="16"/>
  <c r="R406" i="16"/>
  <c r="S406" i="16"/>
  <c r="T406" i="16"/>
  <c r="Q407" i="16"/>
  <c r="R407" i="16"/>
  <c r="S407" i="16"/>
  <c r="T407" i="16"/>
  <c r="Q408" i="16"/>
  <c r="R408" i="16"/>
  <c r="S408" i="16"/>
  <c r="T408" i="16"/>
  <c r="Q409" i="16"/>
  <c r="R409" i="16"/>
  <c r="S409" i="16"/>
  <c r="T409" i="16"/>
  <c r="Q410" i="16"/>
  <c r="R410" i="16"/>
  <c r="S410" i="16"/>
  <c r="T410" i="16"/>
  <c r="Q411" i="16"/>
  <c r="R411" i="16"/>
  <c r="S411" i="16"/>
  <c r="T411" i="16"/>
  <c r="Q412" i="16"/>
  <c r="R412" i="16"/>
  <c r="S412" i="16"/>
  <c r="T412" i="16"/>
  <c r="Q413" i="16"/>
  <c r="R413" i="16"/>
  <c r="S413" i="16"/>
  <c r="T413" i="16"/>
  <c r="Q414" i="16"/>
  <c r="R414" i="16"/>
  <c r="S414" i="16"/>
  <c r="T414" i="16"/>
  <c r="Q415" i="16"/>
  <c r="R415" i="16"/>
  <c r="S415" i="16"/>
  <c r="T415" i="16"/>
  <c r="Q416" i="16"/>
  <c r="R416" i="16"/>
  <c r="S416" i="16"/>
  <c r="T416" i="16"/>
  <c r="Q417" i="16"/>
  <c r="R417" i="16"/>
  <c r="S417" i="16"/>
  <c r="T417" i="16"/>
  <c r="Q418" i="16"/>
  <c r="R418" i="16"/>
  <c r="S418" i="16"/>
  <c r="T418" i="16"/>
  <c r="Q419" i="16"/>
  <c r="R419" i="16"/>
  <c r="S419" i="16"/>
  <c r="T419" i="16"/>
  <c r="Q420" i="16"/>
  <c r="R420" i="16"/>
  <c r="S420" i="16"/>
  <c r="T420" i="16"/>
  <c r="Q421" i="16"/>
  <c r="R421" i="16"/>
  <c r="S421" i="16"/>
  <c r="T421" i="16"/>
  <c r="Q422" i="16"/>
  <c r="R422" i="16"/>
  <c r="S422" i="16"/>
  <c r="T422" i="16"/>
  <c r="Q423" i="16"/>
  <c r="R423" i="16"/>
  <c r="S423" i="16"/>
  <c r="T423" i="16"/>
  <c r="Q424" i="16"/>
  <c r="R424" i="16"/>
  <c r="S424" i="16"/>
  <c r="T424" i="16"/>
  <c r="Q425" i="16"/>
  <c r="R425" i="16"/>
  <c r="S425" i="16"/>
  <c r="T425" i="16"/>
  <c r="Q426" i="16"/>
  <c r="R426" i="16"/>
  <c r="S426" i="16"/>
  <c r="T426" i="16"/>
  <c r="Q427" i="16"/>
  <c r="R427" i="16"/>
  <c r="S427" i="16"/>
  <c r="T427" i="16"/>
  <c r="Q428" i="16"/>
  <c r="R428" i="16"/>
  <c r="S428" i="16"/>
  <c r="T428" i="16"/>
  <c r="Q429" i="16"/>
  <c r="R429" i="16"/>
  <c r="S429" i="16"/>
  <c r="T429" i="16"/>
  <c r="Q430" i="16"/>
  <c r="R430" i="16"/>
  <c r="S430" i="16"/>
  <c r="T430" i="16"/>
  <c r="Q431" i="16"/>
  <c r="R431" i="16"/>
  <c r="S431" i="16"/>
  <c r="T431" i="16"/>
  <c r="Q432" i="16"/>
  <c r="R432" i="16"/>
  <c r="S432" i="16"/>
  <c r="T432" i="16"/>
  <c r="Q433" i="16"/>
  <c r="R433" i="16"/>
  <c r="S433" i="16"/>
  <c r="T433" i="16"/>
  <c r="Q434" i="16"/>
  <c r="R434" i="16"/>
  <c r="S434" i="16"/>
  <c r="T434" i="16"/>
  <c r="Q435" i="16"/>
  <c r="R435" i="16"/>
  <c r="S435" i="16"/>
  <c r="T435" i="16"/>
  <c r="Q436" i="16"/>
  <c r="R436" i="16"/>
  <c r="S436" i="16"/>
  <c r="T436" i="16"/>
  <c r="Q437" i="16"/>
  <c r="R437" i="16"/>
  <c r="S437" i="16"/>
  <c r="T437" i="16"/>
  <c r="Q438" i="16"/>
  <c r="R438" i="16"/>
  <c r="S438" i="16"/>
  <c r="T438" i="16"/>
  <c r="Q439" i="16"/>
  <c r="R439" i="16"/>
  <c r="S439" i="16"/>
  <c r="T439" i="16"/>
  <c r="Q440" i="16"/>
  <c r="R440" i="16"/>
  <c r="S440" i="16"/>
  <c r="T440" i="16"/>
  <c r="Q441" i="16"/>
  <c r="R441" i="16"/>
  <c r="S441" i="16"/>
  <c r="T441" i="16"/>
  <c r="Q442" i="16"/>
  <c r="R442" i="16"/>
  <c r="S442" i="16"/>
  <c r="T442" i="16"/>
  <c r="Q443" i="16"/>
  <c r="R443" i="16"/>
  <c r="S443" i="16"/>
  <c r="T443" i="16"/>
  <c r="Q444" i="16"/>
  <c r="R444" i="16"/>
  <c r="S444" i="16"/>
  <c r="T444" i="16"/>
  <c r="Q445" i="16"/>
  <c r="R445" i="16"/>
  <c r="S445" i="16"/>
  <c r="T445" i="16"/>
  <c r="Q446" i="16"/>
  <c r="R446" i="16"/>
  <c r="S446" i="16"/>
  <c r="T446" i="16"/>
  <c r="Q447" i="16"/>
  <c r="R447" i="16"/>
  <c r="S447" i="16"/>
  <c r="T447" i="16"/>
  <c r="Q448" i="16"/>
  <c r="R448" i="16"/>
  <c r="S448" i="16"/>
  <c r="T448" i="16"/>
  <c r="Q449" i="16"/>
  <c r="R449" i="16"/>
  <c r="S449" i="16"/>
  <c r="T449" i="16"/>
  <c r="Q450" i="16"/>
  <c r="R450" i="16"/>
  <c r="S450" i="16"/>
  <c r="T450" i="16"/>
  <c r="Q451" i="16"/>
  <c r="R451" i="16"/>
  <c r="S451" i="16"/>
  <c r="T451" i="16"/>
  <c r="Q452" i="16"/>
  <c r="R452" i="16"/>
  <c r="S452" i="16"/>
  <c r="T452" i="16"/>
  <c r="Q453" i="16"/>
  <c r="R453" i="16"/>
  <c r="S453" i="16"/>
  <c r="T453" i="16"/>
  <c r="Q454" i="16"/>
  <c r="R454" i="16"/>
  <c r="S454" i="16"/>
  <c r="T454" i="16"/>
  <c r="Q455" i="16"/>
  <c r="R455" i="16"/>
  <c r="S455" i="16"/>
  <c r="T455" i="16"/>
  <c r="Q456" i="16"/>
  <c r="R456" i="16"/>
  <c r="S456" i="16"/>
  <c r="T456" i="16"/>
  <c r="Q457" i="16"/>
  <c r="R457" i="16"/>
  <c r="S457" i="16"/>
  <c r="T457" i="16"/>
  <c r="Q458" i="16"/>
  <c r="R458" i="16"/>
  <c r="S458" i="16"/>
  <c r="T458" i="16"/>
  <c r="Q459" i="16"/>
  <c r="R459" i="16"/>
  <c r="S459" i="16"/>
  <c r="T459" i="16"/>
  <c r="Q460" i="16"/>
  <c r="R460" i="16"/>
  <c r="S460" i="16"/>
  <c r="T460" i="16"/>
  <c r="Q461" i="16"/>
  <c r="R461" i="16"/>
  <c r="S461" i="16"/>
  <c r="T461" i="16"/>
  <c r="Q462" i="16"/>
  <c r="R462" i="16"/>
  <c r="S462" i="16"/>
  <c r="T462" i="16"/>
  <c r="Q463" i="16"/>
  <c r="R463" i="16"/>
  <c r="S463" i="16"/>
  <c r="T463" i="16"/>
  <c r="Q464" i="16"/>
  <c r="R464" i="16"/>
  <c r="S464" i="16"/>
  <c r="T464" i="16"/>
  <c r="Q465" i="16"/>
  <c r="R465" i="16"/>
  <c r="S465" i="16"/>
  <c r="T465" i="16"/>
  <c r="Q466" i="16"/>
  <c r="R466" i="16"/>
  <c r="S466" i="16"/>
  <c r="T466" i="16"/>
  <c r="Q467" i="16"/>
  <c r="R467" i="16"/>
  <c r="S467" i="16"/>
  <c r="T467" i="16"/>
  <c r="Q468" i="16"/>
  <c r="R468" i="16"/>
  <c r="S468" i="16"/>
  <c r="T468" i="16"/>
  <c r="Q469" i="16"/>
  <c r="R469" i="16"/>
  <c r="S469" i="16"/>
  <c r="T469" i="16"/>
  <c r="Q470" i="16"/>
  <c r="R470" i="16"/>
  <c r="S470" i="16"/>
  <c r="T470" i="16"/>
  <c r="Q471" i="16"/>
  <c r="R471" i="16"/>
  <c r="S471" i="16"/>
  <c r="T471" i="16"/>
  <c r="Q472" i="16"/>
  <c r="R472" i="16"/>
  <c r="S472" i="16"/>
  <c r="T472" i="16"/>
  <c r="Q473" i="16"/>
  <c r="R473" i="16"/>
  <c r="S473" i="16"/>
  <c r="T473" i="16"/>
  <c r="Q474" i="16"/>
  <c r="R474" i="16"/>
  <c r="S474" i="16"/>
  <c r="T474" i="16"/>
  <c r="Q475" i="16"/>
  <c r="R475" i="16"/>
  <c r="S475" i="16"/>
  <c r="T475" i="16"/>
  <c r="Q476" i="16"/>
  <c r="R476" i="16"/>
  <c r="S476" i="16"/>
  <c r="T476" i="16"/>
  <c r="Q477" i="16"/>
  <c r="R477" i="16"/>
  <c r="S477" i="16"/>
  <c r="T477" i="16"/>
  <c r="Q478" i="16"/>
  <c r="R478" i="16"/>
  <c r="S478" i="16"/>
  <c r="T478" i="16"/>
  <c r="Q479" i="16"/>
  <c r="R479" i="16"/>
  <c r="S479" i="16"/>
  <c r="T479" i="16"/>
  <c r="Q480" i="16"/>
  <c r="R480" i="16"/>
  <c r="S480" i="16"/>
  <c r="T480" i="16"/>
  <c r="Q481" i="16"/>
  <c r="R481" i="16"/>
  <c r="S481" i="16"/>
  <c r="T481" i="16"/>
  <c r="Q482" i="16"/>
  <c r="R482" i="16"/>
  <c r="S482" i="16"/>
  <c r="T482" i="16"/>
  <c r="Q483" i="16"/>
  <c r="R483" i="16"/>
  <c r="S483" i="16"/>
  <c r="T483" i="16"/>
  <c r="Q484" i="16"/>
  <c r="R484" i="16"/>
  <c r="S484" i="16"/>
  <c r="T484" i="16"/>
  <c r="Q485" i="16"/>
  <c r="R485" i="16"/>
  <c r="S485" i="16"/>
  <c r="T485" i="16"/>
  <c r="Q486" i="16"/>
  <c r="R486" i="16"/>
  <c r="S486" i="16"/>
  <c r="T486" i="16"/>
  <c r="Q487" i="16"/>
  <c r="R487" i="16"/>
  <c r="S487" i="16"/>
  <c r="T487" i="16"/>
  <c r="Q488" i="16"/>
  <c r="R488" i="16"/>
  <c r="S488" i="16"/>
  <c r="T488" i="16"/>
  <c r="Q489" i="16"/>
  <c r="R489" i="16"/>
  <c r="S489" i="16"/>
  <c r="T489" i="16"/>
  <c r="Q490" i="16"/>
  <c r="R490" i="16"/>
  <c r="S490" i="16"/>
  <c r="T490" i="16"/>
  <c r="Q491" i="16"/>
  <c r="R491" i="16"/>
  <c r="S491" i="16"/>
  <c r="T491" i="16"/>
  <c r="Q492" i="16"/>
  <c r="R492" i="16"/>
  <c r="S492" i="16"/>
  <c r="T492" i="16"/>
  <c r="Q493" i="16"/>
  <c r="R493" i="16"/>
  <c r="S493" i="16"/>
  <c r="T493" i="16"/>
  <c r="Q494" i="16"/>
  <c r="R494" i="16"/>
  <c r="S494" i="16"/>
  <c r="T494" i="16"/>
  <c r="Q495" i="16"/>
  <c r="R495" i="16"/>
  <c r="S495" i="16"/>
  <c r="T495" i="16"/>
  <c r="Q496" i="16"/>
  <c r="R496" i="16"/>
  <c r="S496" i="16"/>
  <c r="T496" i="16"/>
  <c r="Q497" i="16"/>
  <c r="R497" i="16"/>
  <c r="S497" i="16"/>
  <c r="T497" i="16"/>
  <c r="Q498" i="16"/>
  <c r="R498" i="16"/>
  <c r="S498" i="16"/>
  <c r="T498" i="16"/>
  <c r="Q499" i="16"/>
  <c r="R499" i="16"/>
  <c r="S499" i="16"/>
  <c r="T499" i="16"/>
  <c r="Q500" i="16"/>
  <c r="R500" i="16"/>
  <c r="S500" i="16"/>
  <c r="T500" i="16"/>
  <c r="Q501" i="16"/>
  <c r="R501" i="16"/>
  <c r="S501" i="16"/>
  <c r="T501" i="16"/>
  <c r="Q502" i="16"/>
  <c r="R502" i="16"/>
  <c r="S502" i="16"/>
  <c r="T502" i="16"/>
  <c r="Q503" i="16"/>
  <c r="R503" i="16"/>
  <c r="S503" i="16"/>
  <c r="T503" i="16"/>
  <c r="Q504" i="16"/>
  <c r="R504" i="16"/>
  <c r="S504" i="16"/>
  <c r="T504" i="16"/>
  <c r="Q505" i="16"/>
  <c r="R505" i="16"/>
  <c r="S505" i="16"/>
  <c r="T505" i="16"/>
  <c r="Q506" i="16"/>
  <c r="R506" i="16"/>
  <c r="S506" i="16"/>
  <c r="T506" i="16"/>
  <c r="Q507" i="16"/>
  <c r="R507" i="16"/>
  <c r="S507" i="16"/>
  <c r="T507" i="16"/>
  <c r="Q508" i="16"/>
  <c r="R508" i="16"/>
  <c r="S508" i="16"/>
  <c r="T508" i="16"/>
  <c r="Q509" i="16"/>
  <c r="R509" i="16"/>
  <c r="S509" i="16"/>
  <c r="T509" i="16"/>
  <c r="Q510" i="16"/>
  <c r="R510" i="16"/>
  <c r="S510" i="16"/>
  <c r="T510" i="16"/>
  <c r="Q511" i="16"/>
  <c r="R511" i="16"/>
  <c r="S511" i="16"/>
  <c r="T511" i="16"/>
  <c r="Q512" i="16"/>
  <c r="R512" i="16"/>
  <c r="S512" i="16"/>
  <c r="T512" i="16"/>
  <c r="Q513" i="16"/>
  <c r="R513" i="16"/>
  <c r="S513" i="16"/>
  <c r="T513" i="16"/>
  <c r="Q514" i="16"/>
  <c r="R514" i="16"/>
  <c r="S514" i="16"/>
  <c r="T514" i="16"/>
  <c r="Q515" i="16"/>
  <c r="R515" i="16"/>
  <c r="S515" i="16"/>
  <c r="T515" i="16"/>
  <c r="Q516" i="16"/>
  <c r="R516" i="16"/>
  <c r="S516" i="16"/>
  <c r="T516" i="16"/>
  <c r="Q517" i="16"/>
  <c r="R517" i="16"/>
  <c r="S517" i="16"/>
  <c r="T517" i="16"/>
  <c r="Q518" i="16"/>
  <c r="R518" i="16"/>
  <c r="S518" i="16"/>
  <c r="T518" i="16"/>
  <c r="Q519" i="16"/>
  <c r="R519" i="16"/>
  <c r="S519" i="16"/>
  <c r="T519" i="16"/>
  <c r="Q520" i="16"/>
  <c r="R520" i="16"/>
  <c r="S520" i="16"/>
  <c r="T520" i="16"/>
  <c r="Q521" i="16"/>
  <c r="R521" i="16"/>
  <c r="S521" i="16"/>
  <c r="T521" i="16"/>
  <c r="Q522" i="16"/>
  <c r="R522" i="16"/>
  <c r="S522" i="16"/>
  <c r="T522" i="16"/>
  <c r="Q523" i="16"/>
  <c r="R523" i="16"/>
  <c r="S523" i="16"/>
  <c r="T523" i="16"/>
  <c r="Q524" i="16"/>
  <c r="R524" i="16"/>
  <c r="S524" i="16"/>
  <c r="T524" i="16"/>
  <c r="Q525" i="16"/>
  <c r="R525" i="16"/>
  <c r="S525" i="16"/>
  <c r="T525" i="16"/>
  <c r="Q526" i="16"/>
  <c r="R526" i="16"/>
  <c r="S526" i="16"/>
  <c r="T526" i="16"/>
  <c r="Q527" i="16"/>
  <c r="R527" i="16"/>
  <c r="S527" i="16"/>
  <c r="T527" i="16"/>
  <c r="Q528" i="16"/>
  <c r="R528" i="16"/>
  <c r="S528" i="16"/>
  <c r="T528" i="16"/>
  <c r="Q529" i="16"/>
  <c r="R529" i="16"/>
  <c r="S529" i="16"/>
  <c r="T529" i="16"/>
  <c r="Q530" i="16"/>
  <c r="R530" i="16"/>
  <c r="S530" i="16"/>
  <c r="T530" i="16"/>
  <c r="Q531" i="16"/>
  <c r="R531" i="16"/>
  <c r="S531" i="16"/>
  <c r="T531" i="16"/>
  <c r="Q532" i="16"/>
  <c r="R532" i="16"/>
  <c r="S532" i="16"/>
  <c r="T532" i="16"/>
  <c r="Q533" i="16"/>
  <c r="R533" i="16"/>
  <c r="S533" i="16"/>
  <c r="T533" i="16"/>
  <c r="Q534" i="16"/>
  <c r="R534" i="16"/>
  <c r="S534" i="16"/>
  <c r="T534" i="16"/>
  <c r="Q535" i="16"/>
  <c r="R535" i="16"/>
  <c r="S535" i="16"/>
  <c r="T535" i="16"/>
  <c r="Q536" i="16"/>
  <c r="R536" i="16"/>
  <c r="S536" i="16"/>
  <c r="T536" i="16"/>
  <c r="Q537" i="16"/>
  <c r="R537" i="16"/>
  <c r="S537" i="16"/>
  <c r="T537" i="16"/>
  <c r="Q538" i="16"/>
  <c r="R538" i="16"/>
  <c r="S538" i="16"/>
  <c r="T538" i="16"/>
  <c r="Q539" i="16"/>
  <c r="R539" i="16"/>
  <c r="S539" i="16"/>
  <c r="T539" i="16"/>
  <c r="Q540" i="16"/>
  <c r="R540" i="16"/>
  <c r="S540" i="16"/>
  <c r="T540" i="16"/>
  <c r="Q541" i="16"/>
  <c r="R541" i="16"/>
  <c r="S541" i="16"/>
  <c r="T541" i="16"/>
  <c r="Q542" i="16"/>
  <c r="R542" i="16"/>
  <c r="S542" i="16"/>
  <c r="T542" i="16"/>
  <c r="Q543" i="16"/>
  <c r="R543" i="16"/>
  <c r="S543" i="16"/>
  <c r="T543" i="16"/>
  <c r="Q544" i="16"/>
  <c r="R544" i="16"/>
  <c r="S544" i="16"/>
  <c r="T544" i="16"/>
  <c r="Q545" i="16"/>
  <c r="R545" i="16"/>
  <c r="S545" i="16"/>
  <c r="T545" i="16"/>
  <c r="Q546" i="16"/>
  <c r="R546" i="16"/>
  <c r="S546" i="16"/>
  <c r="T546" i="16"/>
  <c r="Q547" i="16"/>
  <c r="R547" i="16"/>
  <c r="S547" i="16"/>
  <c r="T547" i="16"/>
  <c r="Q548" i="16"/>
  <c r="R548" i="16"/>
  <c r="S548" i="16"/>
  <c r="T548" i="16"/>
  <c r="Q549" i="16"/>
  <c r="R549" i="16"/>
  <c r="S549" i="16"/>
  <c r="T549" i="16"/>
  <c r="Q550" i="16"/>
  <c r="R550" i="16"/>
  <c r="S550" i="16"/>
  <c r="T550" i="16"/>
  <c r="Q551" i="16"/>
  <c r="R551" i="16"/>
  <c r="S551" i="16"/>
  <c r="T551" i="16"/>
  <c r="Q552" i="16"/>
  <c r="R552" i="16"/>
  <c r="S552" i="16"/>
  <c r="T552" i="16"/>
  <c r="Q553" i="16"/>
  <c r="R553" i="16"/>
  <c r="S553" i="16"/>
  <c r="T553" i="16"/>
  <c r="Q554" i="16"/>
  <c r="R554" i="16"/>
  <c r="S554" i="16"/>
  <c r="T554" i="16"/>
  <c r="Q555" i="16"/>
  <c r="R555" i="16"/>
  <c r="S555" i="16"/>
  <c r="T555" i="16"/>
  <c r="Q556" i="16"/>
  <c r="R556" i="16"/>
  <c r="S556" i="16"/>
  <c r="T556" i="16"/>
  <c r="Q557" i="16"/>
  <c r="R557" i="16"/>
  <c r="S557" i="16"/>
  <c r="T557" i="16"/>
  <c r="Q558" i="16"/>
  <c r="R558" i="16"/>
  <c r="S558" i="16"/>
  <c r="T558" i="16"/>
  <c r="Q559" i="16"/>
  <c r="R559" i="16"/>
  <c r="S559" i="16"/>
  <c r="T559" i="16"/>
  <c r="Q560" i="16"/>
  <c r="R560" i="16"/>
  <c r="S560" i="16"/>
  <c r="T560" i="16"/>
  <c r="Q561" i="16"/>
  <c r="R561" i="16"/>
  <c r="S561" i="16"/>
  <c r="T561" i="16"/>
  <c r="Q562" i="16"/>
  <c r="R562" i="16"/>
  <c r="S562" i="16"/>
  <c r="T562" i="16"/>
  <c r="Q563" i="16"/>
  <c r="R563" i="16"/>
  <c r="S563" i="16"/>
  <c r="T563" i="16"/>
  <c r="Q564" i="16"/>
  <c r="R564" i="16"/>
  <c r="S564" i="16"/>
  <c r="T564" i="16"/>
  <c r="Q565" i="16"/>
  <c r="R565" i="16"/>
  <c r="S565" i="16"/>
  <c r="T565" i="16"/>
  <c r="Q566" i="16"/>
  <c r="R566" i="16"/>
  <c r="S566" i="16"/>
  <c r="T566" i="16"/>
  <c r="Q567" i="16"/>
  <c r="R567" i="16"/>
  <c r="S567" i="16"/>
  <c r="T567" i="16"/>
  <c r="Q568" i="16"/>
  <c r="R568" i="16"/>
  <c r="S568" i="16"/>
  <c r="T568" i="16"/>
  <c r="Q569" i="16"/>
  <c r="R569" i="16"/>
  <c r="S569" i="16"/>
  <c r="T569" i="16"/>
  <c r="Q570" i="16"/>
  <c r="R570" i="16"/>
  <c r="S570" i="16"/>
  <c r="T570" i="16"/>
  <c r="Q571" i="16"/>
  <c r="R571" i="16"/>
  <c r="S571" i="16"/>
  <c r="T571" i="16"/>
  <c r="Q572" i="16"/>
  <c r="R572" i="16"/>
  <c r="S572" i="16"/>
  <c r="T572" i="16"/>
  <c r="Q573" i="16"/>
  <c r="R573" i="16"/>
  <c r="S573" i="16"/>
  <c r="T573" i="16"/>
  <c r="Q574" i="16"/>
  <c r="R574" i="16"/>
  <c r="S574" i="16"/>
  <c r="T574" i="16"/>
  <c r="Q575" i="16"/>
  <c r="R575" i="16"/>
  <c r="S575" i="16"/>
  <c r="T575" i="16"/>
  <c r="Q576" i="16"/>
  <c r="R576" i="16"/>
  <c r="S576" i="16"/>
  <c r="T576" i="16"/>
  <c r="Q577" i="16"/>
  <c r="R577" i="16"/>
  <c r="S577" i="16"/>
  <c r="T577" i="16"/>
  <c r="Q578" i="16"/>
  <c r="R578" i="16"/>
  <c r="S578" i="16"/>
  <c r="T578" i="16"/>
  <c r="Q579" i="16"/>
  <c r="R579" i="16"/>
  <c r="S579" i="16"/>
  <c r="T579" i="16"/>
  <c r="Q580" i="16"/>
  <c r="R580" i="16"/>
  <c r="S580" i="16"/>
  <c r="T580" i="16"/>
  <c r="Q581" i="16"/>
  <c r="R581" i="16"/>
  <c r="S581" i="16"/>
  <c r="T581" i="16"/>
  <c r="Q582" i="16"/>
  <c r="R582" i="16"/>
  <c r="S582" i="16"/>
  <c r="T582" i="16"/>
  <c r="Q583" i="16"/>
  <c r="R583" i="16"/>
  <c r="S583" i="16"/>
  <c r="T583" i="16"/>
  <c r="Q584" i="16"/>
  <c r="R584" i="16"/>
  <c r="S584" i="16"/>
  <c r="T584" i="16"/>
  <c r="Q585" i="16"/>
  <c r="R585" i="16"/>
  <c r="S585" i="16"/>
  <c r="T585" i="16"/>
  <c r="Q586" i="16"/>
  <c r="R586" i="16"/>
  <c r="S586" i="16"/>
  <c r="T586" i="16"/>
  <c r="Q587" i="16"/>
  <c r="R587" i="16"/>
  <c r="S587" i="16"/>
  <c r="T587" i="16"/>
  <c r="Q588" i="16"/>
  <c r="R588" i="16"/>
  <c r="S588" i="16"/>
  <c r="T588" i="16"/>
  <c r="Q589" i="16"/>
  <c r="R589" i="16"/>
  <c r="S589" i="16"/>
  <c r="T589" i="16"/>
  <c r="Q590" i="16"/>
  <c r="R590" i="16"/>
  <c r="S590" i="16"/>
  <c r="T590" i="16"/>
  <c r="Q591" i="16"/>
  <c r="R591" i="16"/>
  <c r="S591" i="16"/>
  <c r="T591" i="16"/>
  <c r="Q592" i="16"/>
  <c r="R592" i="16"/>
  <c r="S592" i="16"/>
  <c r="T592" i="16"/>
  <c r="Q593" i="16"/>
  <c r="R593" i="16"/>
  <c r="S593" i="16"/>
  <c r="T593" i="16"/>
  <c r="Q594" i="16"/>
  <c r="R594" i="16"/>
  <c r="S594" i="16"/>
  <c r="T594" i="16"/>
  <c r="Q595" i="16"/>
  <c r="R595" i="16"/>
  <c r="S595" i="16"/>
  <c r="T595" i="16"/>
  <c r="Q596" i="16"/>
  <c r="R596" i="16"/>
  <c r="S596" i="16"/>
  <c r="T596" i="16"/>
  <c r="Q597" i="16"/>
  <c r="R597" i="16"/>
  <c r="S597" i="16"/>
  <c r="T597" i="16"/>
  <c r="Q598" i="16"/>
  <c r="R598" i="16"/>
  <c r="S598" i="16"/>
  <c r="T598" i="16"/>
  <c r="Q599" i="16"/>
  <c r="R599" i="16"/>
  <c r="S599" i="16"/>
  <c r="T599" i="16"/>
  <c r="Q600" i="16"/>
  <c r="R600" i="16"/>
  <c r="S600" i="16"/>
  <c r="T600" i="16"/>
  <c r="Q601" i="16"/>
  <c r="R601" i="16"/>
  <c r="S601" i="16"/>
  <c r="T601" i="16"/>
  <c r="Q602" i="16"/>
  <c r="R602" i="16"/>
  <c r="S602" i="16"/>
  <c r="T602" i="16"/>
  <c r="Q603" i="16"/>
  <c r="R603" i="16"/>
  <c r="S603" i="16"/>
  <c r="T603" i="16"/>
  <c r="Q604" i="16"/>
  <c r="R604" i="16"/>
  <c r="S604" i="16"/>
  <c r="T604" i="16"/>
  <c r="Q605" i="16"/>
  <c r="R605" i="16"/>
  <c r="S605" i="16"/>
  <c r="T605" i="16"/>
  <c r="Q606" i="16"/>
  <c r="R606" i="16"/>
  <c r="S606" i="16"/>
  <c r="T606" i="16"/>
  <c r="Q607" i="16"/>
  <c r="R607" i="16"/>
  <c r="S607" i="16"/>
  <c r="T607" i="16"/>
  <c r="Q608" i="16"/>
  <c r="R608" i="16"/>
  <c r="S608" i="16"/>
  <c r="T608" i="16"/>
  <c r="Q609" i="16"/>
  <c r="R609" i="16"/>
  <c r="S609" i="16"/>
  <c r="T609" i="16"/>
  <c r="Q610" i="16"/>
  <c r="R610" i="16"/>
  <c r="S610" i="16"/>
  <c r="T610" i="16"/>
  <c r="Q611" i="16"/>
  <c r="R611" i="16"/>
  <c r="S611" i="16"/>
  <c r="T611" i="16"/>
  <c r="Q612" i="16"/>
  <c r="R612" i="16"/>
  <c r="S612" i="16"/>
  <c r="T612" i="16"/>
  <c r="Q613" i="16"/>
  <c r="R613" i="16"/>
  <c r="S613" i="16"/>
  <c r="T613" i="16"/>
  <c r="Q614" i="16"/>
  <c r="R614" i="16"/>
  <c r="S614" i="16"/>
  <c r="T614" i="16"/>
  <c r="Q615" i="16"/>
  <c r="R615" i="16"/>
  <c r="S615" i="16"/>
  <c r="T615" i="16"/>
  <c r="Q616" i="16"/>
  <c r="R616" i="16"/>
  <c r="S616" i="16"/>
  <c r="T616" i="16"/>
  <c r="Q617" i="16"/>
  <c r="R617" i="16"/>
  <c r="S617" i="16"/>
  <c r="T617" i="16"/>
  <c r="Q618" i="16"/>
  <c r="R618" i="16"/>
  <c r="S618" i="16"/>
  <c r="T618" i="16"/>
  <c r="Q619" i="16"/>
  <c r="R619" i="16"/>
  <c r="S619" i="16"/>
  <c r="T619" i="16"/>
  <c r="Q620" i="16"/>
  <c r="R620" i="16"/>
  <c r="S620" i="16"/>
  <c r="T620" i="16"/>
  <c r="Q621" i="16"/>
  <c r="R621" i="16"/>
  <c r="S621" i="16"/>
  <c r="T621" i="16"/>
  <c r="Q622" i="16"/>
  <c r="R622" i="16"/>
  <c r="S622" i="16"/>
  <c r="T622" i="16"/>
  <c r="Q623" i="16"/>
  <c r="R623" i="16"/>
  <c r="S623" i="16"/>
  <c r="T623" i="16"/>
  <c r="Q624" i="16"/>
  <c r="R624" i="16"/>
  <c r="S624" i="16"/>
  <c r="T624" i="16"/>
  <c r="Q625" i="16"/>
  <c r="R625" i="16"/>
  <c r="S625" i="16"/>
  <c r="T625" i="16"/>
  <c r="Q626" i="16"/>
  <c r="R626" i="16"/>
  <c r="S626" i="16"/>
  <c r="T626" i="16"/>
  <c r="Q627" i="16"/>
  <c r="R627" i="16"/>
  <c r="S627" i="16"/>
  <c r="T627" i="16"/>
  <c r="Q628" i="16"/>
  <c r="R628" i="16"/>
  <c r="S628" i="16"/>
  <c r="T628" i="16"/>
  <c r="Q629" i="16"/>
  <c r="R629" i="16"/>
  <c r="S629" i="16"/>
  <c r="T629" i="16"/>
  <c r="Q630" i="16"/>
  <c r="R630" i="16"/>
  <c r="S630" i="16"/>
  <c r="T630" i="16"/>
  <c r="Q631" i="16"/>
  <c r="R631" i="16"/>
  <c r="S631" i="16"/>
  <c r="T631" i="16"/>
  <c r="Q632" i="16"/>
  <c r="R632" i="16"/>
  <c r="S632" i="16"/>
  <c r="T632" i="16"/>
  <c r="Q633" i="16"/>
  <c r="R633" i="16"/>
  <c r="S633" i="16"/>
  <c r="T633" i="16"/>
  <c r="Q634" i="16"/>
  <c r="R634" i="16"/>
  <c r="S634" i="16"/>
  <c r="T634" i="16"/>
  <c r="Q635" i="16"/>
  <c r="R635" i="16"/>
  <c r="S635" i="16"/>
  <c r="T635" i="16"/>
  <c r="Q636" i="16"/>
  <c r="R636" i="16"/>
  <c r="S636" i="16"/>
  <c r="T636" i="16"/>
  <c r="Q637" i="16"/>
  <c r="R637" i="16"/>
  <c r="S637" i="16"/>
  <c r="T637" i="16"/>
  <c r="Q638" i="16"/>
  <c r="R638" i="16"/>
  <c r="S638" i="16"/>
  <c r="T638" i="16"/>
  <c r="Q639" i="16"/>
  <c r="R639" i="16"/>
  <c r="S639" i="16"/>
  <c r="T639" i="16"/>
  <c r="Q640" i="16"/>
  <c r="R640" i="16"/>
  <c r="S640" i="16"/>
  <c r="T640" i="16"/>
  <c r="Q641" i="16"/>
  <c r="R641" i="16"/>
  <c r="S641" i="16"/>
  <c r="T641" i="16"/>
  <c r="Q642" i="16"/>
  <c r="R642" i="16"/>
  <c r="S642" i="16"/>
  <c r="T642" i="16"/>
  <c r="Q643" i="16"/>
  <c r="R643" i="16"/>
  <c r="S643" i="16"/>
  <c r="T643" i="16"/>
  <c r="Q644" i="16"/>
  <c r="R644" i="16"/>
  <c r="S644" i="16"/>
  <c r="T644" i="16"/>
  <c r="Q645" i="16"/>
  <c r="R645" i="16"/>
  <c r="S645" i="16"/>
  <c r="T645" i="16"/>
  <c r="Q646" i="16"/>
  <c r="R646" i="16"/>
  <c r="S646" i="16"/>
  <c r="T646" i="16"/>
  <c r="Q647" i="16"/>
  <c r="R647" i="16"/>
  <c r="S647" i="16"/>
  <c r="T647" i="16"/>
  <c r="Q648" i="16"/>
  <c r="R648" i="16"/>
  <c r="S648" i="16"/>
  <c r="T648" i="16"/>
  <c r="Q649" i="16"/>
  <c r="R649" i="16"/>
  <c r="S649" i="16"/>
  <c r="T649" i="16"/>
  <c r="Q650" i="16"/>
  <c r="R650" i="16"/>
  <c r="S650" i="16"/>
  <c r="T650" i="16"/>
  <c r="Q651" i="16"/>
  <c r="R651" i="16"/>
  <c r="S651" i="16"/>
  <c r="T651" i="16"/>
  <c r="Q652" i="16"/>
  <c r="R652" i="16"/>
  <c r="S652" i="16"/>
  <c r="T652" i="16"/>
  <c r="Q653" i="16"/>
  <c r="R653" i="16"/>
  <c r="S653" i="16"/>
  <c r="T653" i="16"/>
  <c r="Q654" i="16"/>
  <c r="R654" i="16"/>
  <c r="S654" i="16"/>
  <c r="T654" i="16"/>
  <c r="Q655" i="16"/>
  <c r="R655" i="16"/>
  <c r="S655" i="16"/>
  <c r="T655" i="16"/>
  <c r="Q656" i="16"/>
  <c r="R656" i="16"/>
  <c r="S656" i="16"/>
  <c r="T656" i="16"/>
  <c r="Q657" i="16"/>
  <c r="R657" i="16"/>
  <c r="S657" i="16"/>
  <c r="T657" i="16"/>
  <c r="Q658" i="16"/>
  <c r="R658" i="16"/>
  <c r="S658" i="16"/>
  <c r="T658" i="16"/>
  <c r="Q659" i="16"/>
  <c r="R659" i="16"/>
  <c r="S659" i="16"/>
  <c r="T659" i="16"/>
  <c r="Q660" i="16"/>
  <c r="R660" i="16"/>
  <c r="S660" i="16"/>
  <c r="T660" i="16"/>
  <c r="Q661" i="16"/>
  <c r="R661" i="16"/>
  <c r="S661" i="16"/>
  <c r="T661" i="16"/>
  <c r="Q662" i="16"/>
  <c r="R662" i="16"/>
  <c r="S662" i="16"/>
  <c r="T662" i="16"/>
  <c r="Q663" i="16"/>
  <c r="R663" i="16"/>
  <c r="S663" i="16"/>
  <c r="T663" i="16"/>
  <c r="Q664" i="16"/>
  <c r="R664" i="16"/>
  <c r="S664" i="16"/>
  <c r="T664" i="16"/>
  <c r="Q665" i="16"/>
  <c r="R665" i="16"/>
  <c r="S665" i="16"/>
  <c r="T665" i="16"/>
  <c r="Q666" i="16"/>
  <c r="R666" i="16"/>
  <c r="S666" i="16"/>
  <c r="T666" i="16"/>
  <c r="Q667" i="16"/>
  <c r="R667" i="16"/>
  <c r="S667" i="16"/>
  <c r="T667" i="16"/>
  <c r="Q668" i="16"/>
  <c r="R668" i="16"/>
  <c r="S668" i="16"/>
  <c r="T668" i="16"/>
  <c r="Q669" i="16"/>
  <c r="R669" i="16"/>
  <c r="S669" i="16"/>
  <c r="T669" i="16"/>
  <c r="Q670" i="16"/>
  <c r="R670" i="16"/>
  <c r="S670" i="16"/>
  <c r="T670" i="16"/>
  <c r="Q671" i="16"/>
  <c r="R671" i="16"/>
  <c r="S671" i="16"/>
  <c r="T671" i="16"/>
  <c r="Q672" i="16"/>
  <c r="R672" i="16"/>
  <c r="S672" i="16"/>
  <c r="T672" i="16"/>
  <c r="Q673" i="16"/>
  <c r="R673" i="16"/>
  <c r="S673" i="16"/>
  <c r="T673" i="16"/>
  <c r="Q674" i="16"/>
  <c r="R674" i="16"/>
  <c r="S674" i="16"/>
  <c r="T674" i="16"/>
  <c r="Q675" i="16"/>
  <c r="R675" i="16"/>
  <c r="S675" i="16"/>
  <c r="T675" i="16"/>
  <c r="Q676" i="16"/>
  <c r="R676" i="16"/>
  <c r="S676" i="16"/>
  <c r="T676" i="16"/>
  <c r="Q677" i="16"/>
  <c r="R677" i="16"/>
  <c r="S677" i="16"/>
  <c r="T677" i="16"/>
  <c r="Q678" i="16"/>
  <c r="R678" i="16"/>
  <c r="S678" i="16"/>
  <c r="T678" i="16"/>
  <c r="Q679" i="16"/>
  <c r="R679" i="16"/>
  <c r="S679" i="16"/>
  <c r="T679" i="16"/>
  <c r="Q680" i="16"/>
  <c r="R680" i="16"/>
  <c r="S680" i="16"/>
  <c r="T680" i="16"/>
  <c r="Q681" i="16"/>
  <c r="R681" i="16"/>
  <c r="S681" i="16"/>
  <c r="T681" i="16"/>
  <c r="Q682" i="16"/>
  <c r="R682" i="16"/>
  <c r="S682" i="16"/>
  <c r="T682" i="16"/>
  <c r="Q683" i="16"/>
  <c r="R683" i="16"/>
  <c r="S683" i="16"/>
  <c r="T683" i="16"/>
  <c r="Q684" i="16"/>
  <c r="R684" i="16"/>
  <c r="S684" i="16"/>
  <c r="T684" i="16"/>
  <c r="Q685" i="16"/>
  <c r="R685" i="16"/>
  <c r="S685" i="16"/>
  <c r="T685" i="16"/>
  <c r="Q686" i="16"/>
  <c r="R686" i="16"/>
  <c r="S686" i="16"/>
  <c r="T686" i="16"/>
  <c r="Q687" i="16"/>
  <c r="R687" i="16"/>
  <c r="S687" i="16"/>
  <c r="T687" i="16"/>
  <c r="Q688" i="16"/>
  <c r="R688" i="16"/>
  <c r="S688" i="16"/>
  <c r="T688" i="16"/>
  <c r="Q689" i="16"/>
  <c r="R689" i="16"/>
  <c r="S689" i="16"/>
  <c r="T689" i="16"/>
  <c r="Q690" i="16"/>
  <c r="R690" i="16"/>
  <c r="S690" i="16"/>
  <c r="T690" i="16"/>
  <c r="Q691" i="16"/>
  <c r="R691" i="16"/>
  <c r="S691" i="16"/>
  <c r="T691" i="16"/>
  <c r="Q692" i="16"/>
  <c r="R692" i="16"/>
  <c r="S692" i="16"/>
  <c r="T692" i="16"/>
  <c r="Q693" i="16"/>
  <c r="R693" i="16"/>
  <c r="S693" i="16"/>
  <c r="T693" i="16"/>
  <c r="Q694" i="16"/>
  <c r="R694" i="16"/>
  <c r="S694" i="16"/>
  <c r="T694" i="16"/>
  <c r="Q695" i="16"/>
  <c r="R695" i="16"/>
  <c r="S695" i="16"/>
  <c r="T695" i="16"/>
  <c r="Q696" i="16"/>
  <c r="R696" i="16"/>
  <c r="S696" i="16"/>
  <c r="T696" i="16"/>
  <c r="Q697" i="16"/>
  <c r="R697" i="16"/>
  <c r="S697" i="16"/>
  <c r="T697" i="16"/>
  <c r="Q698" i="16"/>
  <c r="R698" i="16"/>
  <c r="S698" i="16"/>
  <c r="T698" i="16"/>
  <c r="Q699" i="16"/>
  <c r="R699" i="16"/>
  <c r="S699" i="16"/>
  <c r="T699" i="16"/>
  <c r="Q700" i="16"/>
  <c r="R700" i="16"/>
  <c r="S700" i="16"/>
  <c r="T700" i="16"/>
  <c r="Q701" i="16"/>
  <c r="R701" i="16"/>
  <c r="S701" i="16"/>
  <c r="T701" i="16"/>
  <c r="Q702" i="16"/>
  <c r="R702" i="16"/>
  <c r="S702" i="16"/>
  <c r="T702" i="16"/>
  <c r="Q703" i="16"/>
  <c r="R703" i="16"/>
  <c r="S703" i="16"/>
  <c r="T703" i="16"/>
  <c r="Q704" i="16"/>
  <c r="R704" i="16"/>
  <c r="S704" i="16"/>
  <c r="T704" i="16"/>
  <c r="Q705" i="16"/>
  <c r="R705" i="16"/>
  <c r="S705" i="16"/>
  <c r="T705" i="16"/>
  <c r="Q706" i="16"/>
  <c r="R706" i="16"/>
  <c r="S706" i="16"/>
  <c r="T706" i="16"/>
  <c r="Q707" i="16"/>
  <c r="R707" i="16"/>
  <c r="S707" i="16"/>
  <c r="T707" i="16"/>
  <c r="Q708" i="16"/>
  <c r="R708" i="16"/>
  <c r="S708" i="16"/>
  <c r="T708" i="16"/>
  <c r="Q709" i="16"/>
  <c r="R709" i="16"/>
  <c r="S709" i="16"/>
  <c r="T709" i="16"/>
  <c r="Q710" i="16"/>
  <c r="R710" i="16"/>
  <c r="S710" i="16"/>
  <c r="T710" i="16"/>
  <c r="Q711" i="16"/>
  <c r="R711" i="16"/>
  <c r="S711" i="16"/>
  <c r="T711" i="16"/>
  <c r="Q712" i="16"/>
  <c r="R712" i="16"/>
  <c r="S712" i="16"/>
  <c r="T712" i="16"/>
  <c r="Q713" i="16"/>
  <c r="R713" i="16"/>
  <c r="S713" i="16"/>
  <c r="T713" i="16"/>
  <c r="Q714" i="16"/>
  <c r="R714" i="16"/>
  <c r="S714" i="16"/>
  <c r="T714" i="16"/>
  <c r="Q715" i="16"/>
  <c r="R715" i="16"/>
  <c r="S715" i="16"/>
  <c r="T715" i="16"/>
  <c r="Q716" i="16"/>
  <c r="R716" i="16"/>
  <c r="S716" i="16"/>
  <c r="T716" i="16"/>
  <c r="Q717" i="16"/>
  <c r="R717" i="16"/>
  <c r="S717" i="16"/>
  <c r="T717" i="16"/>
  <c r="Q718" i="16"/>
  <c r="R718" i="16"/>
  <c r="S718" i="16"/>
  <c r="T718" i="16"/>
  <c r="Q719" i="16"/>
  <c r="R719" i="16"/>
  <c r="S719" i="16"/>
  <c r="T719" i="16"/>
  <c r="Q720" i="16"/>
  <c r="R720" i="16"/>
  <c r="S720" i="16"/>
  <c r="T720" i="16"/>
  <c r="Q721" i="16"/>
  <c r="R721" i="16"/>
  <c r="S721" i="16"/>
  <c r="T721" i="16"/>
  <c r="Q722" i="16"/>
  <c r="R722" i="16"/>
  <c r="S722" i="16"/>
  <c r="T722" i="16"/>
  <c r="Q723" i="16"/>
  <c r="R723" i="16"/>
  <c r="S723" i="16"/>
  <c r="T723" i="16"/>
  <c r="Q724" i="16"/>
  <c r="R724" i="16"/>
  <c r="S724" i="16"/>
  <c r="T724" i="16"/>
  <c r="Q725" i="16"/>
  <c r="R725" i="16"/>
  <c r="S725" i="16"/>
  <c r="T725" i="16"/>
  <c r="Q726" i="16"/>
  <c r="R726" i="16"/>
  <c r="S726" i="16"/>
  <c r="T726" i="16"/>
  <c r="Q727" i="16"/>
  <c r="R727" i="16"/>
  <c r="S727" i="16"/>
  <c r="T727" i="16"/>
  <c r="Q728" i="16"/>
  <c r="R728" i="16"/>
  <c r="S728" i="16"/>
  <c r="T728" i="16"/>
  <c r="Q729" i="16"/>
  <c r="R729" i="16"/>
  <c r="S729" i="16"/>
  <c r="T729" i="16"/>
  <c r="Q730" i="16"/>
  <c r="R730" i="16"/>
  <c r="S730" i="16"/>
  <c r="T730" i="16"/>
  <c r="Q731" i="16"/>
  <c r="R731" i="16"/>
  <c r="S731" i="16"/>
  <c r="T731" i="16"/>
  <c r="Q732" i="16"/>
  <c r="R732" i="16"/>
  <c r="S732" i="16"/>
  <c r="T732" i="16"/>
  <c r="Q733" i="16"/>
  <c r="R733" i="16"/>
  <c r="S733" i="16"/>
  <c r="T733" i="16"/>
  <c r="Q734" i="16"/>
  <c r="R734" i="16"/>
  <c r="S734" i="16"/>
  <c r="T734" i="16"/>
  <c r="Q735" i="16"/>
  <c r="R735" i="16"/>
  <c r="S735" i="16"/>
  <c r="T735" i="16"/>
  <c r="Q736" i="16"/>
  <c r="R736" i="16"/>
  <c r="S736" i="16"/>
  <c r="T736" i="16"/>
  <c r="Q737" i="16"/>
  <c r="R737" i="16"/>
  <c r="S737" i="16"/>
  <c r="T737" i="16"/>
  <c r="Q738" i="16"/>
  <c r="R738" i="16"/>
  <c r="S738" i="16"/>
  <c r="T738" i="16"/>
  <c r="Q739" i="16"/>
  <c r="R739" i="16"/>
  <c r="S739" i="16"/>
  <c r="T739" i="16"/>
  <c r="Q740" i="16"/>
  <c r="R740" i="16"/>
  <c r="S740" i="16"/>
  <c r="T740" i="16"/>
  <c r="Q741" i="16"/>
  <c r="R741" i="16"/>
  <c r="S741" i="16"/>
  <c r="T741"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P177" i="16"/>
  <c r="P178" i="16"/>
  <c r="P179" i="16"/>
  <c r="P180" i="16"/>
  <c r="P181" i="16"/>
  <c r="P182" i="16"/>
  <c r="P183" i="16"/>
  <c r="P184" i="16"/>
  <c r="P185" i="16"/>
  <c r="P186" i="16"/>
  <c r="P187" i="16"/>
  <c r="P188" i="16"/>
  <c r="P189" i="16"/>
  <c r="P190" i="16"/>
  <c r="P191" i="16"/>
  <c r="P192" i="16"/>
  <c r="P193" i="16"/>
  <c r="P194" i="16"/>
  <c r="P195" i="16"/>
  <c r="P196" i="16"/>
  <c r="P197" i="16"/>
  <c r="P198" i="16"/>
  <c r="P199" i="16"/>
  <c r="P200" i="16"/>
  <c r="P201" i="16"/>
  <c r="P202" i="16"/>
  <c r="P203" i="16"/>
  <c r="P204" i="16"/>
  <c r="P205" i="16"/>
  <c r="P206" i="16"/>
  <c r="P207" i="16"/>
  <c r="P208" i="16"/>
  <c r="P209" i="16"/>
  <c r="P210" i="16"/>
  <c r="P211" i="16"/>
  <c r="P212" i="16"/>
  <c r="P213" i="16"/>
  <c r="P214" i="16"/>
  <c r="P215" i="16"/>
  <c r="P216" i="16"/>
  <c r="P217" i="16"/>
  <c r="P218" i="16"/>
  <c r="P219" i="16"/>
  <c r="P220" i="16"/>
  <c r="P221" i="16"/>
  <c r="P222" i="16"/>
  <c r="P223" i="16"/>
  <c r="P224" i="16"/>
  <c r="P225" i="16"/>
  <c r="P226" i="16"/>
  <c r="P227" i="16"/>
  <c r="P228" i="16"/>
  <c r="P229" i="16"/>
  <c r="P230" i="16"/>
  <c r="P231" i="16"/>
  <c r="P232" i="16"/>
  <c r="P233" i="16"/>
  <c r="P234" i="16"/>
  <c r="P235" i="16"/>
  <c r="P236" i="16"/>
  <c r="P237" i="16"/>
  <c r="P238" i="16"/>
  <c r="P239" i="16"/>
  <c r="P240" i="16"/>
  <c r="P241" i="16"/>
  <c r="P242" i="16"/>
  <c r="P243" i="16"/>
  <c r="P244" i="16"/>
  <c r="P245" i="16"/>
  <c r="P246" i="16"/>
  <c r="P247" i="16"/>
  <c r="P248" i="16"/>
  <c r="P249" i="16"/>
  <c r="P250" i="16"/>
  <c r="P251" i="16"/>
  <c r="P252" i="16"/>
  <c r="P253" i="16"/>
  <c r="P254" i="16"/>
  <c r="P255" i="16"/>
  <c r="P256" i="16"/>
  <c r="P257" i="16"/>
  <c r="P258" i="16"/>
  <c r="P259" i="16"/>
  <c r="P260" i="16"/>
  <c r="P261" i="16"/>
  <c r="P262" i="16"/>
  <c r="P263" i="16"/>
  <c r="P264" i="16"/>
  <c r="P265" i="16"/>
  <c r="P266" i="16"/>
  <c r="P267" i="16"/>
  <c r="P268" i="16"/>
  <c r="P269" i="16"/>
  <c r="P270" i="16"/>
  <c r="P271" i="16"/>
  <c r="P272" i="16"/>
  <c r="P273" i="16"/>
  <c r="P274" i="16"/>
  <c r="P275" i="16"/>
  <c r="P276" i="16"/>
  <c r="P277" i="16"/>
  <c r="P278" i="16"/>
  <c r="P279" i="16"/>
  <c r="P280" i="16"/>
  <c r="P281" i="16"/>
  <c r="P282" i="16"/>
  <c r="P283" i="16"/>
  <c r="P284" i="16"/>
  <c r="P285" i="16"/>
  <c r="P286" i="16"/>
  <c r="P287" i="16"/>
  <c r="P288" i="16"/>
  <c r="P289" i="16"/>
  <c r="P290" i="16"/>
  <c r="P291" i="16"/>
  <c r="P292" i="16"/>
  <c r="P293" i="16"/>
  <c r="P294" i="16"/>
  <c r="P295" i="16"/>
  <c r="P296" i="16"/>
  <c r="P297" i="16"/>
  <c r="P298" i="16"/>
  <c r="P299" i="16"/>
  <c r="P300" i="16"/>
  <c r="P301" i="16"/>
  <c r="P302" i="16"/>
  <c r="P303" i="16"/>
  <c r="P304" i="16"/>
  <c r="P305" i="16"/>
  <c r="P306" i="16"/>
  <c r="P307" i="16"/>
  <c r="P308" i="16"/>
  <c r="P309" i="16"/>
  <c r="P310" i="16"/>
  <c r="P311" i="16"/>
  <c r="P312" i="16"/>
  <c r="P313" i="16"/>
  <c r="P314" i="16"/>
  <c r="P315" i="16"/>
  <c r="P316" i="16"/>
  <c r="P317" i="16"/>
  <c r="P318" i="16"/>
  <c r="P319" i="16"/>
  <c r="P320" i="16"/>
  <c r="P321" i="16"/>
  <c r="P322" i="16"/>
  <c r="P323" i="16"/>
  <c r="P324" i="16"/>
  <c r="P325" i="16"/>
  <c r="P326" i="16"/>
  <c r="P327" i="16"/>
  <c r="P328" i="16"/>
  <c r="P329" i="16"/>
  <c r="P330" i="16"/>
  <c r="P331" i="16"/>
  <c r="P332" i="16"/>
  <c r="P333" i="16"/>
  <c r="P334" i="16"/>
  <c r="P335" i="16"/>
  <c r="P336" i="16"/>
  <c r="P337" i="16"/>
  <c r="P338" i="16"/>
  <c r="P339" i="16"/>
  <c r="P340" i="16"/>
  <c r="P341" i="16"/>
  <c r="P342" i="16"/>
  <c r="P343" i="16"/>
  <c r="P344" i="16"/>
  <c r="P345" i="16"/>
  <c r="P346" i="16"/>
  <c r="P347" i="16"/>
  <c r="P348" i="16"/>
  <c r="P349" i="16"/>
  <c r="P350" i="16"/>
  <c r="P351" i="16"/>
  <c r="P352" i="16"/>
  <c r="P353" i="16"/>
  <c r="P354" i="16"/>
  <c r="P355" i="16"/>
  <c r="P356" i="16"/>
  <c r="P357" i="16"/>
  <c r="P358" i="16"/>
  <c r="P359" i="16"/>
  <c r="P360" i="16"/>
  <c r="P361" i="16"/>
  <c r="P362" i="16"/>
  <c r="P363" i="16"/>
  <c r="P364" i="16"/>
  <c r="P365" i="16"/>
  <c r="P366" i="16"/>
  <c r="P367" i="16"/>
  <c r="P368" i="16"/>
  <c r="P369" i="16"/>
  <c r="P370" i="16"/>
  <c r="P371" i="16"/>
  <c r="P372" i="16"/>
  <c r="P373" i="16"/>
  <c r="P374" i="16"/>
  <c r="P375" i="16"/>
  <c r="P376" i="16"/>
  <c r="P377" i="16"/>
  <c r="P378" i="16"/>
  <c r="P379" i="16"/>
  <c r="P380" i="16"/>
  <c r="P381" i="16"/>
  <c r="P382" i="16"/>
  <c r="P383" i="16"/>
  <c r="P384" i="16"/>
  <c r="P385" i="16"/>
  <c r="P386" i="16"/>
  <c r="P387" i="16"/>
  <c r="P388" i="16"/>
  <c r="P389" i="16"/>
  <c r="P390" i="16"/>
  <c r="P391" i="16"/>
  <c r="P392" i="16"/>
  <c r="P393" i="16"/>
  <c r="P394" i="16"/>
  <c r="P395" i="16"/>
  <c r="P396" i="16"/>
  <c r="P397" i="16"/>
  <c r="P398" i="16"/>
  <c r="P399" i="16"/>
  <c r="P400" i="16"/>
  <c r="P401" i="16"/>
  <c r="P402" i="16"/>
  <c r="P403" i="16"/>
  <c r="P404" i="16"/>
  <c r="P405" i="16"/>
  <c r="P406" i="16"/>
  <c r="P407" i="16"/>
  <c r="P408" i="16"/>
  <c r="P409" i="16"/>
  <c r="P410" i="16"/>
  <c r="P411" i="16"/>
  <c r="P412" i="16"/>
  <c r="P413" i="16"/>
  <c r="P414" i="16"/>
  <c r="P415" i="16"/>
  <c r="P416" i="16"/>
  <c r="P417" i="16"/>
  <c r="P418" i="16"/>
  <c r="P419" i="16"/>
  <c r="P420" i="16"/>
  <c r="P421" i="16"/>
  <c r="P422" i="16"/>
  <c r="P423" i="16"/>
  <c r="P424" i="16"/>
  <c r="P425" i="16"/>
  <c r="P426" i="16"/>
  <c r="P427" i="16"/>
  <c r="P428" i="16"/>
  <c r="P429" i="16"/>
  <c r="P430" i="16"/>
  <c r="P431" i="16"/>
  <c r="P432" i="16"/>
  <c r="P433" i="16"/>
  <c r="P434" i="16"/>
  <c r="P435" i="16"/>
  <c r="P436" i="16"/>
  <c r="P437" i="16"/>
  <c r="P438" i="16"/>
  <c r="P439" i="16"/>
  <c r="P440" i="16"/>
  <c r="P441" i="16"/>
  <c r="P442" i="16"/>
  <c r="P443" i="16"/>
  <c r="P444" i="16"/>
  <c r="P445" i="16"/>
  <c r="P446" i="16"/>
  <c r="P447" i="16"/>
  <c r="P448" i="16"/>
  <c r="P449" i="16"/>
  <c r="P450" i="16"/>
  <c r="P451" i="16"/>
  <c r="P452" i="16"/>
  <c r="P453" i="16"/>
  <c r="P454" i="16"/>
  <c r="P455" i="16"/>
  <c r="P456" i="16"/>
  <c r="P457" i="16"/>
  <c r="P458" i="16"/>
  <c r="P459" i="16"/>
  <c r="P460" i="16"/>
  <c r="P461" i="16"/>
  <c r="P462" i="16"/>
  <c r="P463" i="16"/>
  <c r="P464" i="16"/>
  <c r="P465" i="16"/>
  <c r="P466" i="16"/>
  <c r="P467" i="16"/>
  <c r="P468" i="16"/>
  <c r="P469" i="16"/>
  <c r="P470" i="16"/>
  <c r="P471" i="16"/>
  <c r="P472" i="16"/>
  <c r="P473" i="16"/>
  <c r="P474" i="16"/>
  <c r="P475" i="16"/>
  <c r="P476" i="16"/>
  <c r="P477" i="16"/>
  <c r="P478" i="16"/>
  <c r="P479" i="16"/>
  <c r="P480" i="16"/>
  <c r="P481" i="16"/>
  <c r="P482" i="16"/>
  <c r="P483" i="16"/>
  <c r="P484" i="16"/>
  <c r="P485" i="16"/>
  <c r="P486" i="16"/>
  <c r="P487" i="16"/>
  <c r="P488" i="16"/>
  <c r="P489" i="16"/>
  <c r="P490" i="16"/>
  <c r="P491" i="16"/>
  <c r="P492" i="16"/>
  <c r="P493" i="16"/>
  <c r="P494" i="16"/>
  <c r="P495" i="16"/>
  <c r="P496" i="16"/>
  <c r="P497" i="16"/>
  <c r="P498" i="16"/>
  <c r="P499" i="16"/>
  <c r="P500" i="16"/>
  <c r="P501" i="16"/>
  <c r="P502" i="16"/>
  <c r="P503" i="16"/>
  <c r="P504" i="16"/>
  <c r="P505" i="16"/>
  <c r="P506" i="16"/>
  <c r="P507" i="16"/>
  <c r="P508" i="16"/>
  <c r="P509" i="16"/>
  <c r="P510" i="16"/>
  <c r="P511" i="16"/>
  <c r="P512" i="16"/>
  <c r="P513" i="16"/>
  <c r="P514" i="16"/>
  <c r="P515" i="16"/>
  <c r="P516" i="16"/>
  <c r="P517" i="16"/>
  <c r="P518" i="16"/>
  <c r="P519" i="16"/>
  <c r="P520" i="16"/>
  <c r="P521" i="16"/>
  <c r="P522" i="16"/>
  <c r="P523" i="16"/>
  <c r="P524" i="16"/>
  <c r="P525" i="16"/>
  <c r="P526" i="16"/>
  <c r="P527" i="16"/>
  <c r="P528" i="16"/>
  <c r="P529" i="16"/>
  <c r="P530" i="16"/>
  <c r="P531" i="16"/>
  <c r="P532" i="16"/>
  <c r="P533" i="16"/>
  <c r="P534" i="16"/>
  <c r="P535" i="16"/>
  <c r="P536" i="16"/>
  <c r="P537" i="16"/>
  <c r="P538" i="16"/>
  <c r="P539" i="16"/>
  <c r="P540" i="16"/>
  <c r="P541" i="16"/>
  <c r="P542" i="16"/>
  <c r="P543" i="16"/>
  <c r="P544" i="16"/>
  <c r="P545" i="16"/>
  <c r="P546" i="16"/>
  <c r="P547" i="16"/>
  <c r="P548" i="16"/>
  <c r="P549" i="16"/>
  <c r="P550" i="16"/>
  <c r="P551" i="16"/>
  <c r="P552" i="16"/>
  <c r="P553" i="16"/>
  <c r="P554" i="16"/>
  <c r="P555" i="16"/>
  <c r="P556" i="16"/>
  <c r="P557" i="16"/>
  <c r="P558" i="16"/>
  <c r="P559" i="16"/>
  <c r="P560" i="16"/>
  <c r="P561" i="16"/>
  <c r="P562" i="16"/>
  <c r="P563" i="16"/>
  <c r="P564" i="16"/>
  <c r="P565" i="16"/>
  <c r="P566" i="16"/>
  <c r="P567" i="16"/>
  <c r="P568" i="16"/>
  <c r="P569" i="16"/>
  <c r="P570" i="16"/>
  <c r="P571" i="16"/>
  <c r="P572" i="16"/>
  <c r="P573" i="16"/>
  <c r="P574" i="16"/>
  <c r="P575" i="16"/>
  <c r="P576" i="16"/>
  <c r="P577" i="16"/>
  <c r="P578" i="16"/>
  <c r="P579" i="16"/>
  <c r="P580" i="16"/>
  <c r="P581" i="16"/>
  <c r="P582" i="16"/>
  <c r="P583" i="16"/>
  <c r="P584" i="16"/>
  <c r="P585" i="16"/>
  <c r="P586" i="16"/>
  <c r="P587" i="16"/>
  <c r="P588" i="16"/>
  <c r="P589" i="16"/>
  <c r="P590" i="16"/>
  <c r="P591" i="16"/>
  <c r="P592" i="16"/>
  <c r="P593" i="16"/>
  <c r="P594" i="16"/>
  <c r="P595" i="16"/>
  <c r="P596" i="16"/>
  <c r="P597" i="16"/>
  <c r="P598" i="16"/>
  <c r="P599" i="16"/>
  <c r="P600" i="16"/>
  <c r="P601" i="16"/>
  <c r="P602" i="16"/>
  <c r="P603" i="16"/>
  <c r="P604" i="16"/>
  <c r="P605" i="16"/>
  <c r="P606" i="16"/>
  <c r="P607" i="16"/>
  <c r="P608" i="16"/>
  <c r="P609" i="16"/>
  <c r="P610" i="16"/>
  <c r="P611" i="16"/>
  <c r="P612" i="16"/>
  <c r="P613" i="16"/>
  <c r="P614" i="16"/>
  <c r="P615" i="16"/>
  <c r="P616" i="16"/>
  <c r="P617" i="16"/>
  <c r="P618" i="16"/>
  <c r="P619" i="16"/>
  <c r="P620" i="16"/>
  <c r="P621" i="16"/>
  <c r="P622" i="16"/>
  <c r="P623" i="16"/>
  <c r="P624" i="16"/>
  <c r="P625" i="16"/>
  <c r="P626" i="16"/>
  <c r="P627" i="16"/>
  <c r="P628" i="16"/>
  <c r="P629" i="16"/>
  <c r="P630" i="16"/>
  <c r="P631" i="16"/>
  <c r="P632" i="16"/>
  <c r="P633" i="16"/>
  <c r="P634" i="16"/>
  <c r="P635" i="16"/>
  <c r="P636" i="16"/>
  <c r="P637" i="16"/>
  <c r="P638" i="16"/>
  <c r="P639" i="16"/>
  <c r="P640" i="16"/>
  <c r="P641" i="16"/>
  <c r="P642" i="16"/>
  <c r="P643" i="16"/>
  <c r="P644" i="16"/>
  <c r="P645" i="16"/>
  <c r="P646" i="16"/>
  <c r="P647" i="16"/>
  <c r="P648" i="16"/>
  <c r="P649" i="16"/>
  <c r="P650" i="16"/>
  <c r="P651" i="16"/>
  <c r="P652" i="16"/>
  <c r="P653" i="16"/>
  <c r="P654" i="16"/>
  <c r="P655" i="16"/>
  <c r="P656" i="16"/>
  <c r="P657" i="16"/>
  <c r="P658" i="16"/>
  <c r="P659" i="16"/>
  <c r="P660" i="16"/>
  <c r="P661" i="16"/>
  <c r="P662" i="16"/>
  <c r="P663" i="16"/>
  <c r="P664" i="16"/>
  <c r="P665" i="16"/>
  <c r="P666" i="16"/>
  <c r="P667" i="16"/>
  <c r="P668" i="16"/>
  <c r="P669" i="16"/>
  <c r="P670" i="16"/>
  <c r="P671" i="16"/>
  <c r="P672" i="16"/>
  <c r="P673" i="16"/>
  <c r="P674" i="16"/>
  <c r="P675" i="16"/>
  <c r="P676" i="16"/>
  <c r="P677" i="16"/>
  <c r="P678" i="16"/>
  <c r="P679" i="16"/>
  <c r="P680" i="16"/>
  <c r="P681" i="16"/>
  <c r="P682" i="16"/>
  <c r="P683" i="16"/>
  <c r="P684" i="16"/>
  <c r="P685" i="16"/>
  <c r="P686" i="16"/>
  <c r="P687" i="16"/>
  <c r="P688" i="16"/>
  <c r="P689" i="16"/>
  <c r="P690" i="16"/>
  <c r="P691" i="16"/>
  <c r="P692" i="16"/>
  <c r="P693" i="16"/>
  <c r="P694" i="16"/>
  <c r="P695" i="16"/>
  <c r="P696" i="16"/>
  <c r="P697" i="16"/>
  <c r="P698" i="16"/>
  <c r="P699" i="16"/>
  <c r="P700" i="16"/>
  <c r="P701" i="16"/>
  <c r="P702" i="16"/>
  <c r="P703" i="16"/>
  <c r="P704" i="16"/>
  <c r="P705" i="16"/>
  <c r="P706" i="16"/>
  <c r="P707" i="16"/>
  <c r="P708" i="16"/>
  <c r="P709" i="16"/>
  <c r="P710" i="16"/>
  <c r="P711" i="16"/>
  <c r="P712" i="16"/>
  <c r="P713" i="16"/>
  <c r="P714" i="16"/>
  <c r="P715" i="16"/>
  <c r="P716" i="16"/>
  <c r="P717" i="16"/>
  <c r="P718" i="16"/>
  <c r="P719" i="16"/>
  <c r="P720" i="16"/>
  <c r="P721" i="16"/>
  <c r="P722" i="16"/>
  <c r="P723" i="16"/>
  <c r="P724" i="16"/>
  <c r="P725" i="16"/>
  <c r="P726" i="16"/>
  <c r="P727" i="16"/>
  <c r="P728" i="16"/>
  <c r="P729" i="16"/>
  <c r="P730" i="16"/>
  <c r="P731" i="16"/>
  <c r="P732" i="16"/>
  <c r="P733" i="16"/>
  <c r="P734" i="16"/>
  <c r="P735" i="16"/>
  <c r="P736" i="16"/>
  <c r="P737" i="16"/>
  <c r="P738" i="16"/>
  <c r="P739" i="16"/>
  <c r="P740" i="16"/>
  <c r="P741"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O177" i="16"/>
  <c r="O178" i="16"/>
  <c r="O179" i="16"/>
  <c r="O180" i="16"/>
  <c r="O181" i="16"/>
  <c r="O182" i="16"/>
  <c r="O183" i="16"/>
  <c r="O184" i="16"/>
  <c r="O185" i="16"/>
  <c r="O186" i="16"/>
  <c r="O187" i="16"/>
  <c r="O188" i="16"/>
  <c r="O189" i="16"/>
  <c r="O190" i="16"/>
  <c r="O191" i="16"/>
  <c r="O192" i="16"/>
  <c r="O193" i="16"/>
  <c r="O194" i="16"/>
  <c r="O195" i="16"/>
  <c r="O196" i="16"/>
  <c r="O197" i="16"/>
  <c r="O198" i="16"/>
  <c r="O199" i="16"/>
  <c r="O200" i="16"/>
  <c r="O201" i="16"/>
  <c r="O202" i="16"/>
  <c r="O203" i="16"/>
  <c r="O204" i="16"/>
  <c r="O205" i="16"/>
  <c r="O206" i="16"/>
  <c r="O207" i="16"/>
  <c r="O208" i="16"/>
  <c r="O209" i="16"/>
  <c r="O210" i="16"/>
  <c r="O211" i="16"/>
  <c r="O212" i="16"/>
  <c r="O213" i="16"/>
  <c r="O214" i="16"/>
  <c r="O215" i="16"/>
  <c r="O216" i="16"/>
  <c r="O217" i="16"/>
  <c r="O218" i="16"/>
  <c r="O219" i="16"/>
  <c r="O220" i="16"/>
  <c r="O221" i="16"/>
  <c r="O222" i="16"/>
  <c r="O223" i="16"/>
  <c r="O224" i="16"/>
  <c r="O225" i="16"/>
  <c r="O226" i="16"/>
  <c r="O227" i="16"/>
  <c r="O228" i="16"/>
  <c r="O229" i="16"/>
  <c r="O230" i="16"/>
  <c r="O231" i="16"/>
  <c r="O232" i="16"/>
  <c r="O233" i="16"/>
  <c r="O234" i="16"/>
  <c r="O235" i="16"/>
  <c r="O236" i="16"/>
  <c r="O237" i="16"/>
  <c r="O238" i="16"/>
  <c r="O239" i="16"/>
  <c r="O240" i="16"/>
  <c r="O241" i="16"/>
  <c r="O242" i="16"/>
  <c r="O243" i="16"/>
  <c r="O244" i="16"/>
  <c r="O245" i="16"/>
  <c r="O246" i="16"/>
  <c r="O247" i="16"/>
  <c r="O248" i="16"/>
  <c r="O249" i="16"/>
  <c r="O250" i="16"/>
  <c r="O251" i="16"/>
  <c r="O252" i="16"/>
  <c r="O253" i="16"/>
  <c r="O254" i="16"/>
  <c r="O255" i="16"/>
  <c r="O256" i="16"/>
  <c r="O257" i="16"/>
  <c r="O258" i="16"/>
  <c r="O259" i="16"/>
  <c r="O260" i="16"/>
  <c r="O261" i="16"/>
  <c r="O262" i="16"/>
  <c r="O263" i="16"/>
  <c r="O264" i="16"/>
  <c r="O265" i="16"/>
  <c r="O266" i="16"/>
  <c r="O267" i="16"/>
  <c r="O268" i="16"/>
  <c r="O269" i="16"/>
  <c r="O270" i="16"/>
  <c r="O271" i="16"/>
  <c r="O272" i="16"/>
  <c r="O273" i="16"/>
  <c r="O274" i="16"/>
  <c r="O275" i="16"/>
  <c r="O276" i="16"/>
  <c r="O277" i="16"/>
  <c r="O278" i="16"/>
  <c r="O279" i="16"/>
  <c r="O280" i="16"/>
  <c r="O281" i="16"/>
  <c r="O282" i="16"/>
  <c r="O283" i="16"/>
  <c r="O284" i="16"/>
  <c r="O285" i="16"/>
  <c r="O286" i="16"/>
  <c r="O287" i="16"/>
  <c r="O288" i="16"/>
  <c r="O289" i="16"/>
  <c r="O290" i="16"/>
  <c r="O291" i="16"/>
  <c r="O292" i="16"/>
  <c r="O293" i="16"/>
  <c r="O294" i="16"/>
  <c r="O295" i="16"/>
  <c r="O296" i="16"/>
  <c r="O297" i="16"/>
  <c r="O298" i="16"/>
  <c r="O299" i="16"/>
  <c r="O300" i="16"/>
  <c r="O301" i="16"/>
  <c r="O302" i="16"/>
  <c r="O303" i="16"/>
  <c r="O304" i="16"/>
  <c r="O305" i="16"/>
  <c r="O306" i="16"/>
  <c r="O307" i="16"/>
  <c r="O308" i="16"/>
  <c r="O309" i="16"/>
  <c r="O310" i="16"/>
  <c r="O311" i="16"/>
  <c r="O312" i="16"/>
  <c r="O313" i="16"/>
  <c r="O314" i="16"/>
  <c r="O315" i="16"/>
  <c r="O316" i="16"/>
  <c r="O317" i="16"/>
  <c r="O318" i="16"/>
  <c r="O319" i="16"/>
  <c r="O320" i="16"/>
  <c r="O321" i="16"/>
  <c r="O322" i="16"/>
  <c r="O323" i="16"/>
  <c r="O324" i="16"/>
  <c r="O325" i="16"/>
  <c r="O326" i="16"/>
  <c r="O327" i="16"/>
  <c r="O328" i="16"/>
  <c r="O329" i="16"/>
  <c r="O330" i="16"/>
  <c r="O331" i="16"/>
  <c r="O332" i="16"/>
  <c r="O333" i="16"/>
  <c r="O334" i="16"/>
  <c r="O335" i="16"/>
  <c r="O336" i="16"/>
  <c r="O337" i="16"/>
  <c r="O338" i="16"/>
  <c r="O339" i="16"/>
  <c r="O340" i="16"/>
  <c r="O341" i="16"/>
  <c r="O342" i="16"/>
  <c r="O343" i="16"/>
  <c r="O344" i="16"/>
  <c r="O345" i="16"/>
  <c r="O346" i="16"/>
  <c r="O347" i="16"/>
  <c r="O348" i="16"/>
  <c r="O349" i="16"/>
  <c r="O350" i="16"/>
  <c r="O351" i="16"/>
  <c r="O352" i="16"/>
  <c r="O353" i="16"/>
  <c r="O354" i="16"/>
  <c r="O355" i="16"/>
  <c r="O356" i="16"/>
  <c r="O357" i="16"/>
  <c r="O358" i="16"/>
  <c r="O359" i="16"/>
  <c r="O360" i="16"/>
  <c r="O361" i="16"/>
  <c r="O362" i="16"/>
  <c r="O363" i="16"/>
  <c r="O364" i="16"/>
  <c r="O365" i="16"/>
  <c r="O366" i="16"/>
  <c r="O367" i="16"/>
  <c r="O368" i="16"/>
  <c r="O369" i="16"/>
  <c r="O370" i="16"/>
  <c r="O371" i="16"/>
  <c r="O372" i="16"/>
  <c r="O373" i="16"/>
  <c r="O374" i="16"/>
  <c r="O375" i="16"/>
  <c r="O376" i="16"/>
  <c r="O377" i="16"/>
  <c r="O378" i="16"/>
  <c r="O379" i="16"/>
  <c r="O380" i="16"/>
  <c r="O381" i="16"/>
  <c r="O382" i="16"/>
  <c r="O383" i="16"/>
  <c r="O384" i="16"/>
  <c r="O385" i="16"/>
  <c r="O386" i="16"/>
  <c r="O387" i="16"/>
  <c r="O388" i="16"/>
  <c r="O389" i="16"/>
  <c r="O390" i="16"/>
  <c r="O391" i="16"/>
  <c r="O392" i="16"/>
  <c r="O393" i="16"/>
  <c r="O394" i="16"/>
  <c r="O395" i="16"/>
  <c r="O396" i="16"/>
  <c r="O397" i="16"/>
  <c r="O398" i="16"/>
  <c r="O399" i="16"/>
  <c r="O400" i="16"/>
  <c r="O401" i="16"/>
  <c r="O402" i="16"/>
  <c r="O403" i="16"/>
  <c r="O404" i="16"/>
  <c r="O405" i="16"/>
  <c r="O406" i="16"/>
  <c r="O407" i="16"/>
  <c r="O408" i="16"/>
  <c r="O409" i="16"/>
  <c r="O410" i="16"/>
  <c r="O411" i="16"/>
  <c r="O412" i="16"/>
  <c r="O413" i="16"/>
  <c r="O414" i="16"/>
  <c r="O415" i="16"/>
  <c r="O416" i="16"/>
  <c r="O417" i="16"/>
  <c r="O418" i="16"/>
  <c r="O419" i="16"/>
  <c r="O420" i="16"/>
  <c r="O421" i="16"/>
  <c r="O422" i="16"/>
  <c r="O423" i="16"/>
  <c r="O424" i="16"/>
  <c r="O425" i="16"/>
  <c r="O426" i="16"/>
  <c r="O427" i="16"/>
  <c r="O428" i="16"/>
  <c r="O429" i="16"/>
  <c r="O430" i="16"/>
  <c r="O431" i="16"/>
  <c r="O432" i="16"/>
  <c r="O433" i="16"/>
  <c r="O434" i="16"/>
  <c r="O435" i="16"/>
  <c r="O436" i="16"/>
  <c r="O437" i="16"/>
  <c r="O438" i="16"/>
  <c r="O439" i="16"/>
  <c r="O440" i="16"/>
  <c r="O441" i="16"/>
  <c r="O442" i="16"/>
  <c r="O443" i="16"/>
  <c r="O444" i="16"/>
  <c r="O445" i="16"/>
  <c r="O446" i="16"/>
  <c r="O447" i="16"/>
  <c r="O448" i="16"/>
  <c r="O449" i="16"/>
  <c r="O450" i="16"/>
  <c r="O451" i="16"/>
  <c r="O452" i="16"/>
  <c r="O453" i="16"/>
  <c r="O454" i="16"/>
  <c r="O455" i="16"/>
  <c r="O456" i="16"/>
  <c r="O457" i="16"/>
  <c r="O458" i="16"/>
  <c r="O459" i="16"/>
  <c r="O460" i="16"/>
  <c r="O461" i="16"/>
  <c r="O462" i="16"/>
  <c r="O463" i="16"/>
  <c r="O464" i="16"/>
  <c r="O465" i="16"/>
  <c r="O466" i="16"/>
  <c r="O467" i="16"/>
  <c r="O468" i="16"/>
  <c r="O469" i="16"/>
  <c r="O470" i="16"/>
  <c r="O471" i="16"/>
  <c r="O472" i="16"/>
  <c r="O473" i="16"/>
  <c r="O474" i="16"/>
  <c r="O475" i="16"/>
  <c r="O476" i="16"/>
  <c r="O477" i="16"/>
  <c r="O478" i="16"/>
  <c r="O479" i="16"/>
  <c r="O480" i="16"/>
  <c r="O481" i="16"/>
  <c r="O482" i="16"/>
  <c r="O483" i="16"/>
  <c r="O484" i="16"/>
  <c r="O485" i="16"/>
  <c r="O486" i="16"/>
  <c r="O487" i="16"/>
  <c r="O488" i="16"/>
  <c r="O489" i="16"/>
  <c r="O490" i="16"/>
  <c r="O491" i="16"/>
  <c r="O492" i="16"/>
  <c r="O493" i="16"/>
  <c r="O494" i="16"/>
  <c r="O495" i="16"/>
  <c r="O496" i="16"/>
  <c r="O497" i="16"/>
  <c r="O498" i="16"/>
  <c r="O499" i="16"/>
  <c r="O500" i="16"/>
  <c r="O501" i="16"/>
  <c r="O502" i="16"/>
  <c r="O503" i="16"/>
  <c r="O504" i="16"/>
  <c r="O505" i="16"/>
  <c r="O506" i="16"/>
  <c r="O507" i="16"/>
  <c r="O508" i="16"/>
  <c r="O509" i="16"/>
  <c r="O510" i="16"/>
  <c r="O511" i="16"/>
  <c r="O512" i="16"/>
  <c r="O513" i="16"/>
  <c r="O514" i="16"/>
  <c r="O515" i="16"/>
  <c r="O516" i="16"/>
  <c r="O517" i="16"/>
  <c r="O518" i="16"/>
  <c r="O519" i="16"/>
  <c r="O520" i="16"/>
  <c r="O521" i="16"/>
  <c r="O522" i="16"/>
  <c r="O523" i="16"/>
  <c r="O524" i="16"/>
  <c r="O525" i="16"/>
  <c r="O526" i="16"/>
  <c r="O527" i="16"/>
  <c r="O528" i="16"/>
  <c r="O529" i="16"/>
  <c r="O530" i="16"/>
  <c r="O531" i="16"/>
  <c r="O532" i="16"/>
  <c r="O533" i="16"/>
  <c r="O534" i="16"/>
  <c r="O535" i="16"/>
  <c r="O536" i="16"/>
  <c r="O537" i="16"/>
  <c r="O538" i="16"/>
  <c r="O539" i="16"/>
  <c r="O540" i="16"/>
  <c r="O541" i="16"/>
  <c r="O542" i="16"/>
  <c r="O543" i="16"/>
  <c r="O544" i="16"/>
  <c r="O545" i="16"/>
  <c r="O546" i="16"/>
  <c r="O547" i="16"/>
  <c r="O548" i="16"/>
  <c r="O549" i="16"/>
  <c r="O550" i="16"/>
  <c r="O551" i="16"/>
  <c r="O552" i="16"/>
  <c r="O553" i="16"/>
  <c r="O554" i="16"/>
  <c r="O555" i="16"/>
  <c r="O556" i="16"/>
  <c r="O557" i="16"/>
  <c r="O558" i="16"/>
  <c r="O559" i="16"/>
  <c r="O560" i="16"/>
  <c r="O561" i="16"/>
  <c r="O562" i="16"/>
  <c r="O563" i="16"/>
  <c r="O564" i="16"/>
  <c r="O565" i="16"/>
  <c r="O566" i="16"/>
  <c r="O567" i="16"/>
  <c r="O568" i="16"/>
  <c r="O569" i="16"/>
  <c r="O570" i="16"/>
  <c r="O571" i="16"/>
  <c r="O572" i="16"/>
  <c r="O573" i="16"/>
  <c r="O574" i="16"/>
  <c r="O575" i="16"/>
  <c r="O576" i="16"/>
  <c r="O577" i="16"/>
  <c r="O578" i="16"/>
  <c r="O579" i="16"/>
  <c r="O580" i="16"/>
  <c r="O581" i="16"/>
  <c r="O582" i="16"/>
  <c r="O583" i="16"/>
  <c r="O584" i="16"/>
  <c r="O585" i="16"/>
  <c r="O586" i="16"/>
  <c r="O587" i="16"/>
  <c r="O588" i="16"/>
  <c r="O589" i="16"/>
  <c r="O590" i="16"/>
  <c r="O591" i="16"/>
  <c r="O592" i="16"/>
  <c r="O593" i="16"/>
  <c r="O594" i="16"/>
  <c r="O595" i="16"/>
  <c r="O596" i="16"/>
  <c r="O597" i="16"/>
  <c r="O598" i="16"/>
  <c r="O599" i="16"/>
  <c r="O600" i="16"/>
  <c r="O601" i="16"/>
  <c r="O602" i="16"/>
  <c r="O603" i="16"/>
  <c r="O604" i="16"/>
  <c r="O605" i="16"/>
  <c r="O606" i="16"/>
  <c r="O607" i="16"/>
  <c r="O608" i="16"/>
  <c r="O609" i="16"/>
  <c r="O610" i="16"/>
  <c r="O611" i="16"/>
  <c r="O612" i="16"/>
  <c r="O613" i="16"/>
  <c r="O614" i="16"/>
  <c r="O615" i="16"/>
  <c r="O616" i="16"/>
  <c r="O617" i="16"/>
  <c r="O618" i="16"/>
  <c r="O619" i="16"/>
  <c r="O620" i="16"/>
  <c r="O621" i="16"/>
  <c r="O622" i="16"/>
  <c r="O623" i="16"/>
  <c r="O624" i="16"/>
  <c r="O625" i="16"/>
  <c r="O626" i="16"/>
  <c r="O627" i="16"/>
  <c r="O628" i="16"/>
  <c r="O629" i="16"/>
  <c r="O630" i="16"/>
  <c r="O631" i="16"/>
  <c r="O632" i="16"/>
  <c r="O633" i="16"/>
  <c r="O634" i="16"/>
  <c r="O635" i="16"/>
  <c r="O636" i="16"/>
  <c r="O637" i="16"/>
  <c r="O638" i="16"/>
  <c r="O639" i="16"/>
  <c r="O640" i="16"/>
  <c r="O641" i="16"/>
  <c r="O642" i="16"/>
  <c r="O643" i="16"/>
  <c r="O644" i="16"/>
  <c r="O645" i="16"/>
  <c r="O646" i="16"/>
  <c r="O647" i="16"/>
  <c r="O648" i="16"/>
  <c r="O649" i="16"/>
  <c r="O650" i="16"/>
  <c r="O651" i="16"/>
  <c r="O652" i="16"/>
  <c r="O653" i="16"/>
  <c r="O654" i="16"/>
  <c r="O655" i="16"/>
  <c r="O656" i="16"/>
  <c r="O657" i="16"/>
  <c r="O658" i="16"/>
  <c r="O659" i="16"/>
  <c r="O660" i="16"/>
  <c r="O661" i="16"/>
  <c r="O662" i="16"/>
  <c r="O663" i="16"/>
  <c r="O664" i="16"/>
  <c r="O665" i="16"/>
  <c r="O666" i="16"/>
  <c r="O667" i="16"/>
  <c r="O668" i="16"/>
  <c r="O669" i="16"/>
  <c r="O670" i="16"/>
  <c r="O671" i="16"/>
  <c r="O672" i="16"/>
  <c r="O673" i="16"/>
  <c r="O674" i="16"/>
  <c r="O675" i="16"/>
  <c r="O676" i="16"/>
  <c r="O677" i="16"/>
  <c r="O678" i="16"/>
  <c r="O679" i="16"/>
  <c r="O680" i="16"/>
  <c r="O681" i="16"/>
  <c r="O682" i="16"/>
  <c r="O683" i="16"/>
  <c r="O684" i="16"/>
  <c r="O685" i="16"/>
  <c r="O686" i="16"/>
  <c r="O687" i="16"/>
  <c r="O688" i="16"/>
  <c r="O689" i="16"/>
  <c r="O690" i="16"/>
  <c r="O691" i="16"/>
  <c r="O692" i="16"/>
  <c r="O693" i="16"/>
  <c r="O694" i="16"/>
  <c r="O695" i="16"/>
  <c r="O696" i="16"/>
  <c r="O697" i="16"/>
  <c r="O698" i="16"/>
  <c r="O699" i="16"/>
  <c r="O700" i="16"/>
  <c r="O701" i="16"/>
  <c r="O702" i="16"/>
  <c r="O703" i="16"/>
  <c r="O704" i="16"/>
  <c r="O705" i="16"/>
  <c r="O706" i="16"/>
  <c r="O707" i="16"/>
  <c r="O708" i="16"/>
  <c r="O709" i="16"/>
  <c r="O710" i="16"/>
  <c r="O711" i="16"/>
  <c r="O712" i="16"/>
  <c r="O713" i="16"/>
  <c r="O714" i="16"/>
  <c r="O715" i="16"/>
  <c r="O716" i="16"/>
  <c r="O717" i="16"/>
  <c r="O718" i="16"/>
  <c r="O719" i="16"/>
  <c r="O720" i="16"/>
  <c r="O721" i="16"/>
  <c r="O722" i="16"/>
  <c r="O723" i="16"/>
  <c r="O724" i="16"/>
  <c r="O725" i="16"/>
  <c r="O726" i="16"/>
  <c r="O727" i="16"/>
  <c r="O728" i="16"/>
  <c r="O729" i="16"/>
  <c r="O730" i="16"/>
  <c r="O731" i="16"/>
  <c r="O732" i="16"/>
  <c r="O733" i="16"/>
  <c r="O734" i="16"/>
  <c r="O735" i="16"/>
  <c r="O736" i="16"/>
  <c r="O737" i="16"/>
  <c r="O738" i="16"/>
  <c r="O739" i="16"/>
  <c r="O740" i="16"/>
  <c r="O741" i="16"/>
  <c r="O4" i="16"/>
  <c r="O5" i="16"/>
  <c r="O6" i="16"/>
  <c r="O7" i="16"/>
  <c r="O8" i="16"/>
  <c r="O9" i="16"/>
  <c r="O10" i="16"/>
  <c r="O11" i="16"/>
  <c r="O12" i="16"/>
  <c r="O13" i="16"/>
  <c r="O14" i="16"/>
  <c r="O15" i="16"/>
  <c r="O16" i="16"/>
  <c r="O17" i="16"/>
  <c r="O18" i="16"/>
  <c r="O19" i="16"/>
  <c r="O20" i="16"/>
  <c r="O21" i="16"/>
  <c r="O22" i="16"/>
  <c r="O3" i="16"/>
  <c r="B26" i="15"/>
  <c r="K6" i="15" s="1"/>
  <c r="B23" i="15"/>
  <c r="B24" i="15"/>
  <c r="K254" i="15" s="1"/>
  <c r="B25" i="15"/>
  <c r="B22" i="15"/>
  <c r="B12" i="15"/>
  <c r="B19" i="15" s="1"/>
  <c r="K2" i="15"/>
  <c r="B23" i="14"/>
  <c r="B24" i="14"/>
  <c r="B25" i="14"/>
  <c r="B26" i="14"/>
  <c r="B22" i="14"/>
  <c r="B12" i="14"/>
  <c r="V52" i="20" l="1" a="1"/>
  <c r="V52" i="20" s="1"/>
  <c r="B12" i="16"/>
  <c r="B22" i="16" s="1"/>
  <c r="B25" i="16"/>
  <c r="B26" i="16"/>
  <c r="B24" i="16"/>
  <c r="K204" i="15"/>
  <c r="K710" i="15"/>
  <c r="K198" i="15"/>
  <c r="K157" i="15"/>
  <c r="K166" i="15"/>
  <c r="K209" i="15"/>
  <c r="K438" i="15"/>
  <c r="K401" i="15"/>
  <c r="K369" i="15"/>
  <c r="K337" i="15"/>
  <c r="K305" i="15"/>
  <c r="K273" i="15"/>
  <c r="K232" i="15"/>
  <c r="K221" i="15"/>
  <c r="K210" i="15"/>
  <c r="K200" i="15"/>
  <c r="K194" i="15"/>
  <c r="K184" i="15"/>
  <c r="K173" i="15"/>
  <c r="K26" i="15"/>
  <c r="K13" i="15"/>
  <c r="K22" i="15"/>
  <c r="K15" i="15"/>
  <c r="K11" i="15"/>
  <c r="K8" i="15"/>
  <c r="K5" i="15"/>
  <c r="L6" i="15" s="1"/>
  <c r="K630" i="15"/>
  <c r="K406" i="15"/>
  <c r="K389" i="15"/>
  <c r="K373" i="15"/>
  <c r="K357" i="15"/>
  <c r="K341" i="15"/>
  <c r="K325" i="15"/>
  <c r="K309" i="15"/>
  <c r="K293" i="15"/>
  <c r="K277" i="15"/>
  <c r="K265" i="15"/>
  <c r="K245" i="15"/>
  <c r="K238" i="15"/>
  <c r="K233" i="15"/>
  <c r="L233" i="15" s="1"/>
  <c r="K228" i="15"/>
  <c r="K222" i="15"/>
  <c r="K217" i="15"/>
  <c r="K212" i="15"/>
  <c r="K206" i="15"/>
  <c r="K201" i="15"/>
  <c r="K196" i="15"/>
  <c r="K190" i="15"/>
  <c r="K185" i="15"/>
  <c r="K180" i="15"/>
  <c r="K174" i="15"/>
  <c r="L174" i="15" s="1"/>
  <c r="K169" i="15"/>
  <c r="K164" i="15"/>
  <c r="B27" i="15"/>
  <c r="K24" i="15"/>
  <c r="K18" i="15"/>
  <c r="K14" i="15"/>
  <c r="K566" i="15"/>
  <c r="K385" i="15"/>
  <c r="K353" i="15"/>
  <c r="K321" i="15"/>
  <c r="K289" i="15"/>
  <c r="K262" i="15"/>
  <c r="K237" i="15"/>
  <c r="K226" i="15"/>
  <c r="K216" i="15"/>
  <c r="K205" i="15"/>
  <c r="L205" i="15" s="1"/>
  <c r="K189" i="15"/>
  <c r="K178" i="15"/>
  <c r="K168" i="15"/>
  <c r="K158" i="15"/>
  <c r="L158" i="15" s="1"/>
  <c r="K17" i="15"/>
  <c r="K38" i="15"/>
  <c r="K34" i="15"/>
  <c r="K30" i="15"/>
  <c r="K21" i="15"/>
  <c r="K10" i="15"/>
  <c r="K7" i="15"/>
  <c r="L7" i="15" s="1"/>
  <c r="K4" i="15"/>
  <c r="L4" i="15" s="1"/>
  <c r="K37" i="15"/>
  <c r="K33" i="15"/>
  <c r="K29" i="15"/>
  <c r="K23" i="15"/>
  <c r="K20" i="15"/>
  <c r="K3" i="15"/>
  <c r="L3" i="15" s="1"/>
  <c r="K678" i="15"/>
  <c r="K614" i="15"/>
  <c r="K550" i="15"/>
  <c r="K486" i="15"/>
  <c r="K426" i="15"/>
  <c r="K397" i="15"/>
  <c r="K381" i="15"/>
  <c r="K365" i="15"/>
  <c r="K349" i="15"/>
  <c r="K333" i="15"/>
  <c r="K317" i="15"/>
  <c r="K301" i="15"/>
  <c r="K172" i="15"/>
  <c r="K214" i="15"/>
  <c r="K261" i="15"/>
  <c r="K9" i="15"/>
  <c r="K177" i="15"/>
  <c r="K220" i="15"/>
  <c r="K269" i="15"/>
  <c r="K182" i="15"/>
  <c r="K225" i="15"/>
  <c r="K285" i="15"/>
  <c r="K12" i="15"/>
  <c r="K188" i="15"/>
  <c r="K230" i="15"/>
  <c r="K502" i="15"/>
  <c r="K16" i="15"/>
  <c r="K193" i="15"/>
  <c r="K236" i="15"/>
  <c r="K694" i="15"/>
  <c r="K41" i="15"/>
  <c r="K45" i="15"/>
  <c r="K49" i="15"/>
  <c r="K53" i="15"/>
  <c r="K57" i="15"/>
  <c r="K61" i="15"/>
  <c r="K65" i="15"/>
  <c r="K69" i="15"/>
  <c r="K73" i="15"/>
  <c r="K77" i="15"/>
  <c r="K81" i="15"/>
  <c r="K85" i="15"/>
  <c r="K89" i="15"/>
  <c r="K93" i="15"/>
  <c r="K97" i="15"/>
  <c r="K101" i="15"/>
  <c r="K105" i="15"/>
  <c r="K109" i="15"/>
  <c r="K113" i="15"/>
  <c r="K117" i="15"/>
  <c r="K121" i="15"/>
  <c r="K125" i="15"/>
  <c r="K129" i="15"/>
  <c r="K133" i="15"/>
  <c r="K137" i="15"/>
  <c r="K141" i="15"/>
  <c r="K145" i="15"/>
  <c r="K149" i="15"/>
  <c r="K153" i="15"/>
  <c r="K162" i="15"/>
  <c r="K242" i="15"/>
  <c r="K249" i="15"/>
  <c r="K270" i="15"/>
  <c r="K286" i="15"/>
  <c r="K302" i="15"/>
  <c r="K318" i="15"/>
  <c r="K334" i="15"/>
  <c r="K350" i="15"/>
  <c r="K366" i="15"/>
  <c r="K382" i="15"/>
  <c r="K398" i="15"/>
  <c r="K490" i="15"/>
  <c r="K554" i="15"/>
  <c r="K618" i="15"/>
  <c r="K682" i="15"/>
  <c r="K42" i="15"/>
  <c r="K46" i="15"/>
  <c r="K50" i="15"/>
  <c r="K54" i="15"/>
  <c r="K58" i="15"/>
  <c r="K62" i="15"/>
  <c r="K66" i="15"/>
  <c r="K70" i="15"/>
  <c r="K74" i="15"/>
  <c r="K78" i="15"/>
  <c r="K82" i="15"/>
  <c r="K86" i="15"/>
  <c r="K90" i="15"/>
  <c r="K94" i="15"/>
  <c r="K98" i="15"/>
  <c r="K102" i="15"/>
  <c r="K106" i="15"/>
  <c r="K110" i="15"/>
  <c r="K114" i="15"/>
  <c r="K118" i="15"/>
  <c r="K122" i="15"/>
  <c r="K126" i="15"/>
  <c r="K130" i="15"/>
  <c r="K134" i="15"/>
  <c r="K138" i="15"/>
  <c r="K142" i="15"/>
  <c r="K146" i="15"/>
  <c r="K150" i="15"/>
  <c r="K154" i="15"/>
  <c r="K250" i="15"/>
  <c r="K257" i="15"/>
  <c r="K274" i="15"/>
  <c r="K290" i="15"/>
  <c r="K306" i="15"/>
  <c r="K322" i="15"/>
  <c r="K338" i="15"/>
  <c r="K354" i="15"/>
  <c r="K370" i="15"/>
  <c r="K386" i="15"/>
  <c r="K402" i="15"/>
  <c r="L402" i="15" s="1"/>
  <c r="K442" i="15"/>
  <c r="K506" i="15"/>
  <c r="K570" i="15"/>
  <c r="K634" i="15"/>
  <c r="K698" i="15"/>
  <c r="K454" i="15"/>
  <c r="K518" i="15"/>
  <c r="K582" i="15"/>
  <c r="K646" i="15"/>
  <c r="K741" i="15"/>
  <c r="K737" i="15"/>
  <c r="K733" i="15"/>
  <c r="K729" i="15"/>
  <c r="K725" i="15"/>
  <c r="K721" i="15"/>
  <c r="K717" i="15"/>
  <c r="K713" i="15"/>
  <c r="K709" i="15"/>
  <c r="K705" i="15"/>
  <c r="K701" i="15"/>
  <c r="K697" i="15"/>
  <c r="K693" i="15"/>
  <c r="K689" i="15"/>
  <c r="K685" i="15"/>
  <c r="K681" i="15"/>
  <c r="K677" i="15"/>
  <c r="K673" i="15"/>
  <c r="K669" i="15"/>
  <c r="K665" i="15"/>
  <c r="K661" i="15"/>
  <c r="K657" i="15"/>
  <c r="K653" i="15"/>
  <c r="K649" i="15"/>
  <c r="K645" i="15"/>
  <c r="K641" i="15"/>
  <c r="K637" i="15"/>
  <c r="K633" i="15"/>
  <c r="K629" i="15"/>
  <c r="K625" i="15"/>
  <c r="K621" i="15"/>
  <c r="K617" i="15"/>
  <c r="K613" i="15"/>
  <c r="K609" i="15"/>
  <c r="K605" i="15"/>
  <c r="K601" i="15"/>
  <c r="K597" i="15"/>
  <c r="K593" i="15"/>
  <c r="K589" i="15"/>
  <c r="K585" i="15"/>
  <c r="K581" i="15"/>
  <c r="K577" i="15"/>
  <c r="K573" i="15"/>
  <c r="K569" i="15"/>
  <c r="K565" i="15"/>
  <c r="K561" i="15"/>
  <c r="K557" i="15"/>
  <c r="K553" i="15"/>
  <c r="K549" i="15"/>
  <c r="K545" i="15"/>
  <c r="K541" i="15"/>
  <c r="K537" i="15"/>
  <c r="K533" i="15"/>
  <c r="K529" i="15"/>
  <c r="K525" i="15"/>
  <c r="K521" i="15"/>
  <c r="K517" i="15"/>
  <c r="K513" i="15"/>
  <c r="K509" i="15"/>
  <c r="K505" i="15"/>
  <c r="K501" i="15"/>
  <c r="K497" i="15"/>
  <c r="K493" i="15"/>
  <c r="K489" i="15"/>
  <c r="K485" i="15"/>
  <c r="K481" i="15"/>
  <c r="K477" i="15"/>
  <c r="K473" i="15"/>
  <c r="K469" i="15"/>
  <c r="K465" i="15"/>
  <c r="K461" i="15"/>
  <c r="K457" i="15"/>
  <c r="K453" i="15"/>
  <c r="K449" i="15"/>
  <c r="K445" i="15"/>
  <c r="K441" i="15"/>
  <c r="K437" i="15"/>
  <c r="K433" i="15"/>
  <c r="K429" i="15"/>
  <c r="K425" i="15"/>
  <c r="K421" i="15"/>
  <c r="K417" i="15"/>
  <c r="K413" i="15"/>
  <c r="K409" i="15"/>
  <c r="K740" i="15"/>
  <c r="K736" i="15"/>
  <c r="K732" i="15"/>
  <c r="K728" i="15"/>
  <c r="K724" i="15"/>
  <c r="K720" i="15"/>
  <c r="K716" i="15"/>
  <c r="K712" i="15"/>
  <c r="K708" i="15"/>
  <c r="K704" i="15"/>
  <c r="K700" i="15"/>
  <c r="K696" i="15"/>
  <c r="K692" i="15"/>
  <c r="K688" i="15"/>
  <c r="K684" i="15"/>
  <c r="K680" i="15"/>
  <c r="K676" i="15"/>
  <c r="K672" i="15"/>
  <c r="K668" i="15"/>
  <c r="K664" i="15"/>
  <c r="K660" i="15"/>
  <c r="K656" i="15"/>
  <c r="K652" i="15"/>
  <c r="K648" i="15"/>
  <c r="K644" i="15"/>
  <c r="K640" i="15"/>
  <c r="K636" i="15"/>
  <c r="K632" i="15"/>
  <c r="K628" i="15"/>
  <c r="K624" i="15"/>
  <c r="K620" i="15"/>
  <c r="K616" i="15"/>
  <c r="K612" i="15"/>
  <c r="K608" i="15"/>
  <c r="K604" i="15"/>
  <c r="K600" i="15"/>
  <c r="K596" i="15"/>
  <c r="K592" i="15"/>
  <c r="K588" i="15"/>
  <c r="K584" i="15"/>
  <c r="K580" i="15"/>
  <c r="K576" i="15"/>
  <c r="K572" i="15"/>
  <c r="K568" i="15"/>
  <c r="K564" i="15"/>
  <c r="K560" i="15"/>
  <c r="K556" i="15"/>
  <c r="K552" i="15"/>
  <c r="K548" i="15"/>
  <c r="K544" i="15"/>
  <c r="K540" i="15"/>
  <c r="K536" i="15"/>
  <c r="K532" i="15"/>
  <c r="K528" i="15"/>
  <c r="K524" i="15"/>
  <c r="K520" i="15"/>
  <c r="K516" i="15"/>
  <c r="K512" i="15"/>
  <c r="K508" i="15"/>
  <c r="K504" i="15"/>
  <c r="K500" i="15"/>
  <c r="K496" i="15"/>
  <c r="K492" i="15"/>
  <c r="K488" i="15"/>
  <c r="K484" i="15"/>
  <c r="K480" i="15"/>
  <c r="K476" i="15"/>
  <c r="K472" i="15"/>
  <c r="K468" i="15"/>
  <c r="K464" i="15"/>
  <c r="K460" i="15"/>
  <c r="K456" i="15"/>
  <c r="K452" i="15"/>
  <c r="K448" i="15"/>
  <c r="K444" i="15"/>
  <c r="K440" i="15"/>
  <c r="K436" i="15"/>
  <c r="K432" i="15"/>
  <c r="K428" i="15"/>
  <c r="K424" i="15"/>
  <c r="K420" i="15"/>
  <c r="K416" i="15"/>
  <c r="K412" i="15"/>
  <c r="K408" i="15"/>
  <c r="K739" i="15"/>
  <c r="K723" i="15"/>
  <c r="K707" i="15"/>
  <c r="K691" i="15"/>
  <c r="K675" i="15"/>
  <c r="K659" i="15"/>
  <c r="K643" i="15"/>
  <c r="K627" i="15"/>
  <c r="K611" i="15"/>
  <c r="K595" i="15"/>
  <c r="K579" i="15"/>
  <c r="K563" i="15"/>
  <c r="K547" i="15"/>
  <c r="K531" i="15"/>
  <c r="K515" i="15"/>
  <c r="K499" i="15"/>
  <c r="K483" i="15"/>
  <c r="K467" i="15"/>
  <c r="K451" i="15"/>
  <c r="K435" i="15"/>
  <c r="K414" i="15"/>
  <c r="K405" i="15"/>
  <c r="K738" i="15"/>
  <c r="K722" i="15"/>
  <c r="K706" i="15"/>
  <c r="K690" i="15"/>
  <c r="K674" i="15"/>
  <c r="K658" i="15"/>
  <c r="K642" i="15"/>
  <c r="K626" i="15"/>
  <c r="L626" i="15" s="1"/>
  <c r="K610" i="15"/>
  <c r="K594" i="15"/>
  <c r="K578" i="15"/>
  <c r="K562" i="15"/>
  <c r="K546" i="15"/>
  <c r="K530" i="15"/>
  <c r="K514" i="15"/>
  <c r="K498" i="15"/>
  <c r="L498" i="15" s="1"/>
  <c r="K482" i="15"/>
  <c r="K466" i="15"/>
  <c r="K450" i="15"/>
  <c r="K434" i="15"/>
  <c r="K423" i="15"/>
  <c r="K400" i="15"/>
  <c r="K396" i="15"/>
  <c r="K392" i="15"/>
  <c r="K388" i="15"/>
  <c r="K384" i="15"/>
  <c r="K380" i="15"/>
  <c r="K376" i="15"/>
  <c r="K372" i="15"/>
  <c r="K368" i="15"/>
  <c r="K364" i="15"/>
  <c r="K360" i="15"/>
  <c r="K356" i="15"/>
  <c r="K352" i="15"/>
  <c r="K348" i="15"/>
  <c r="K344" i="15"/>
  <c r="K340" i="15"/>
  <c r="K336" i="15"/>
  <c r="K332" i="15"/>
  <c r="K328" i="15"/>
  <c r="K324" i="15"/>
  <c r="K320" i="15"/>
  <c r="K316" i="15"/>
  <c r="K312" i="15"/>
  <c r="K308" i="15"/>
  <c r="K304" i="15"/>
  <c r="K300" i="15"/>
  <c r="K296" i="15"/>
  <c r="K292" i="15"/>
  <c r="K288" i="15"/>
  <c r="K284" i="15"/>
  <c r="K280" i="15"/>
  <c r="K276" i="15"/>
  <c r="K272" i="15"/>
  <c r="K268" i="15"/>
  <c r="K264" i="15"/>
  <c r="K260" i="15"/>
  <c r="K256" i="15"/>
  <c r="K252" i="15"/>
  <c r="K248" i="15"/>
  <c r="K244" i="15"/>
  <c r="K240" i="15"/>
  <c r="K735" i="15"/>
  <c r="K719" i="15"/>
  <c r="K703" i="15"/>
  <c r="K687" i="15"/>
  <c r="K671" i="15"/>
  <c r="K655" i="15"/>
  <c r="K639" i="15"/>
  <c r="K623" i="15"/>
  <c r="K607" i="15"/>
  <c r="K591" i="15"/>
  <c r="K575" i="15"/>
  <c r="K559" i="15"/>
  <c r="K543" i="15"/>
  <c r="K527" i="15"/>
  <c r="K511" i="15"/>
  <c r="K495" i="15"/>
  <c r="K479" i="15"/>
  <c r="K463" i="15"/>
  <c r="K447" i="15"/>
  <c r="K422" i="15"/>
  <c r="K411" i="15"/>
  <c r="K404" i="15"/>
  <c r="K734" i="15"/>
  <c r="L734" i="15" s="1"/>
  <c r="K718" i="15"/>
  <c r="K702" i="15"/>
  <c r="K686" i="15"/>
  <c r="K670" i="15"/>
  <c r="K654" i="15"/>
  <c r="K638" i="15"/>
  <c r="K622" i="15"/>
  <c r="K606" i="15"/>
  <c r="L606" i="15" s="1"/>
  <c r="K590" i="15"/>
  <c r="K574" i="15"/>
  <c r="K558" i="15"/>
  <c r="K542" i="15"/>
  <c r="K526" i="15"/>
  <c r="K510" i="15"/>
  <c r="K494" i="15"/>
  <c r="K478" i="15"/>
  <c r="L478" i="15" s="1"/>
  <c r="K462" i="15"/>
  <c r="K446" i="15"/>
  <c r="K431" i="15"/>
  <c r="K410" i="15"/>
  <c r="L410" i="15" s="1"/>
  <c r="K403" i="15"/>
  <c r="K399" i="15"/>
  <c r="K395" i="15"/>
  <c r="K391" i="15"/>
  <c r="K387" i="15"/>
  <c r="K383" i="15"/>
  <c r="K379" i="15"/>
  <c r="K375" i="15"/>
  <c r="K371" i="15"/>
  <c r="K367" i="15"/>
  <c r="L367" i="15" s="1"/>
  <c r="K363" i="15"/>
  <c r="K359" i="15"/>
  <c r="K355" i="15"/>
  <c r="L355" i="15" s="1"/>
  <c r="K351" i="15"/>
  <c r="K347" i="15"/>
  <c r="K343" i="15"/>
  <c r="K339" i="15"/>
  <c r="K335" i="15"/>
  <c r="K331" i="15"/>
  <c r="K327" i="15"/>
  <c r="K323" i="15"/>
  <c r="K319" i="15"/>
  <c r="K315" i="15"/>
  <c r="K311" i="15"/>
  <c r="K307" i="15"/>
  <c r="K303" i="15"/>
  <c r="K299" i="15"/>
  <c r="K295" i="15"/>
  <c r="K291" i="15"/>
  <c r="K287" i="15"/>
  <c r="L287" i="15" s="1"/>
  <c r="K283" i="15"/>
  <c r="K279" i="15"/>
  <c r="K275" i="15"/>
  <c r="K271" i="15"/>
  <c r="K267" i="15"/>
  <c r="K263" i="15"/>
  <c r="K259" i="15"/>
  <c r="K255" i="15"/>
  <c r="L255" i="15" s="1"/>
  <c r="K251" i="15"/>
  <c r="K247" i="15"/>
  <c r="K243" i="15"/>
  <c r="K239" i="15"/>
  <c r="K235" i="15"/>
  <c r="K231" i="15"/>
  <c r="K227" i="15"/>
  <c r="K223" i="15"/>
  <c r="K219" i="15"/>
  <c r="K215" i="15"/>
  <c r="K211" i="15"/>
  <c r="K207" i="15"/>
  <c r="L207" i="15" s="1"/>
  <c r="K203" i="15"/>
  <c r="K199" i="15"/>
  <c r="L199" i="15" s="1"/>
  <c r="K195" i="15"/>
  <c r="K191" i="15"/>
  <c r="K187" i="15"/>
  <c r="K183" i="15"/>
  <c r="K179" i="15"/>
  <c r="L179" i="15" s="1"/>
  <c r="K175" i="15"/>
  <c r="K171" i="15"/>
  <c r="K167" i="15"/>
  <c r="L167" i="15" s="1"/>
  <c r="K163" i="15"/>
  <c r="K159" i="15"/>
  <c r="K155" i="15"/>
  <c r="L155" i="15" s="1"/>
  <c r="K731" i="15"/>
  <c r="K715" i="15"/>
  <c r="K699" i="15"/>
  <c r="L699" i="15" s="1"/>
  <c r="K683" i="15"/>
  <c r="K667" i="15"/>
  <c r="K651" i="15"/>
  <c r="K635" i="15"/>
  <c r="K619" i="15"/>
  <c r="L619" i="15" s="1"/>
  <c r="K603" i="15"/>
  <c r="K587" i="15"/>
  <c r="K571" i="15"/>
  <c r="K555" i="15"/>
  <c r="K539" i="15"/>
  <c r="K523" i="15"/>
  <c r="K507" i="15"/>
  <c r="K491" i="15"/>
  <c r="L491" i="15" s="1"/>
  <c r="K475" i="15"/>
  <c r="K459" i="15"/>
  <c r="K443" i="15"/>
  <c r="K430" i="15"/>
  <c r="K419" i="15"/>
  <c r="K727" i="15"/>
  <c r="K711" i="15"/>
  <c r="L711" i="15" s="1"/>
  <c r="K695" i="15"/>
  <c r="K679" i="15"/>
  <c r="L679" i="15" s="1"/>
  <c r="K663" i="15"/>
  <c r="K647" i="15"/>
  <c r="K631" i="15"/>
  <c r="L631" i="15" s="1"/>
  <c r="K615" i="15"/>
  <c r="K599" i="15"/>
  <c r="K583" i="15"/>
  <c r="K567" i="15"/>
  <c r="K551" i="15"/>
  <c r="L551" i="15" s="1"/>
  <c r="K535" i="15"/>
  <c r="K519" i="15"/>
  <c r="K503" i="15"/>
  <c r="K487" i="15"/>
  <c r="K471" i="15"/>
  <c r="K455" i="15"/>
  <c r="L455" i="15" s="1"/>
  <c r="K439" i="15"/>
  <c r="K427" i="15"/>
  <c r="K27" i="15"/>
  <c r="K31" i="15"/>
  <c r="K35" i="15"/>
  <c r="K39" i="15"/>
  <c r="K43" i="15"/>
  <c r="K47" i="15"/>
  <c r="K51" i="15"/>
  <c r="K55" i="15"/>
  <c r="K59" i="15"/>
  <c r="L59" i="15" s="1"/>
  <c r="K63" i="15"/>
  <c r="K67" i="15"/>
  <c r="K71" i="15"/>
  <c r="K75" i="15"/>
  <c r="K79" i="15"/>
  <c r="K83" i="15"/>
  <c r="K87" i="15"/>
  <c r="K91" i="15"/>
  <c r="L91" i="15" s="1"/>
  <c r="K95" i="15"/>
  <c r="K99" i="15"/>
  <c r="K103" i="15"/>
  <c r="K107" i="15"/>
  <c r="K111" i="15"/>
  <c r="K115" i="15"/>
  <c r="K119" i="15"/>
  <c r="K123" i="15"/>
  <c r="L123" i="15" s="1"/>
  <c r="K127" i="15"/>
  <c r="K131" i="15"/>
  <c r="K135" i="15"/>
  <c r="K139" i="15"/>
  <c r="K143" i="15"/>
  <c r="K147" i="15"/>
  <c r="K151" i="15"/>
  <c r="K160" i="15"/>
  <c r="K258" i="15"/>
  <c r="K278" i="15"/>
  <c r="K294" i="15"/>
  <c r="K310" i="15"/>
  <c r="K326" i="15"/>
  <c r="K342" i="15"/>
  <c r="K358" i="15"/>
  <c r="K374" i="15"/>
  <c r="K390" i="15"/>
  <c r="L390" i="15" s="1"/>
  <c r="K407" i="15"/>
  <c r="K458" i="15"/>
  <c r="K522" i="15"/>
  <c r="K586" i="15"/>
  <c r="K650" i="15"/>
  <c r="K714" i="15"/>
  <c r="K156" i="15"/>
  <c r="K165" i="15"/>
  <c r="L165" i="15" s="1"/>
  <c r="K170" i="15"/>
  <c r="K176" i="15"/>
  <c r="K181" i="15"/>
  <c r="K186" i="15"/>
  <c r="K192" i="15"/>
  <c r="K197" i="15"/>
  <c r="L198" i="15" s="1"/>
  <c r="K202" i="15"/>
  <c r="K208" i="15"/>
  <c r="L208" i="15" s="1"/>
  <c r="K213" i="15"/>
  <c r="K218" i="15"/>
  <c r="K224" i="15"/>
  <c r="K229" i="15"/>
  <c r="K234" i="15"/>
  <c r="K246" i="15"/>
  <c r="L246" i="15" s="1"/>
  <c r="K253" i="15"/>
  <c r="K266" i="15"/>
  <c r="L266" i="15" s="1"/>
  <c r="K281" i="15"/>
  <c r="L281" i="15" s="1"/>
  <c r="K297" i="15"/>
  <c r="K313" i="15"/>
  <c r="K329" i="15"/>
  <c r="K345" i="15"/>
  <c r="K361" i="15"/>
  <c r="K377" i="15"/>
  <c r="K393" i="15"/>
  <c r="K415" i="15"/>
  <c r="K470" i="15"/>
  <c r="K534" i="15"/>
  <c r="K598" i="15"/>
  <c r="L598" i="15" s="1"/>
  <c r="K662" i="15"/>
  <c r="K726" i="15"/>
  <c r="K19" i="15"/>
  <c r="K25" i="15"/>
  <c r="K28" i="15"/>
  <c r="K32" i="15"/>
  <c r="K36" i="15"/>
  <c r="K40" i="15"/>
  <c r="K44" i="15"/>
  <c r="K48" i="15"/>
  <c r="K52" i="15"/>
  <c r="K56" i="15"/>
  <c r="K60" i="15"/>
  <c r="K64" i="15"/>
  <c r="K68" i="15"/>
  <c r="K72" i="15"/>
  <c r="K76" i="15"/>
  <c r="K80" i="15"/>
  <c r="K84" i="15"/>
  <c r="K88" i="15"/>
  <c r="K92" i="15"/>
  <c r="K96" i="15"/>
  <c r="K100" i="15"/>
  <c r="K104" i="15"/>
  <c r="K108" i="15"/>
  <c r="K112" i="15"/>
  <c r="K116" i="15"/>
  <c r="K120" i="15"/>
  <c r="K124" i="15"/>
  <c r="K128" i="15"/>
  <c r="K132" i="15"/>
  <c r="K136" i="15"/>
  <c r="K140" i="15"/>
  <c r="K144" i="15"/>
  <c r="K148" i="15"/>
  <c r="K152" i="15"/>
  <c r="K161" i="15"/>
  <c r="K241" i="15"/>
  <c r="L241" i="15" s="1"/>
  <c r="K282" i="15"/>
  <c r="K298" i="15"/>
  <c r="K314" i="15"/>
  <c r="K330" i="15"/>
  <c r="K346" i="15"/>
  <c r="K362" i="15"/>
  <c r="K378" i="15"/>
  <c r="K394" i="15"/>
  <c r="K418" i="15"/>
  <c r="K474" i="15"/>
  <c r="L474" i="15" s="1"/>
  <c r="K538" i="15"/>
  <c r="L538" i="15" s="1"/>
  <c r="K602" i="15"/>
  <c r="L602" i="15" s="1"/>
  <c r="K666" i="15"/>
  <c r="L666" i="15" s="1"/>
  <c r="K730" i="15"/>
  <c r="L730" i="15" s="1"/>
  <c r="K368" i="14"/>
  <c r="K649" i="14"/>
  <c r="K694" i="14"/>
  <c r="K465" i="14"/>
  <c r="K16" i="14"/>
  <c r="K706" i="14"/>
  <c r="K300" i="14"/>
  <c r="K469" i="14"/>
  <c r="K527" i="14"/>
  <c r="B19" i="14"/>
  <c r="K91" i="14"/>
  <c r="K97" i="14"/>
  <c r="K234" i="14"/>
  <c r="K671" i="14"/>
  <c r="K96" i="14"/>
  <c r="K115" i="14"/>
  <c r="K167" i="14"/>
  <c r="K28" i="14"/>
  <c r="K111" i="14"/>
  <c r="K117" i="14"/>
  <c r="K258" i="14"/>
  <c r="K2" i="14"/>
  <c r="K8" i="14"/>
  <c r="K73" i="14"/>
  <c r="K80" i="14"/>
  <c r="K155" i="14"/>
  <c r="K457" i="14"/>
  <c r="K495" i="14"/>
  <c r="K728" i="14"/>
  <c r="K724" i="14"/>
  <c r="K696" i="14"/>
  <c r="K632" i="14"/>
  <c r="K628" i="14"/>
  <c r="K600" i="14"/>
  <c r="K596" i="14"/>
  <c r="K568" i="14"/>
  <c r="K504" i="14"/>
  <c r="K500" i="14"/>
  <c r="K472" i="14"/>
  <c r="K468" i="14"/>
  <c r="K440" i="14"/>
  <c r="K693" i="14"/>
  <c r="K603" i="14"/>
  <c r="K723" i="14"/>
  <c r="K653" i="14"/>
  <c r="K646" i="14"/>
  <c r="K563" i="14"/>
  <c r="K557" i="14"/>
  <c r="K486" i="14"/>
  <c r="K467" i="14"/>
  <c r="K407" i="14"/>
  <c r="K738" i="14"/>
  <c r="K626" i="14"/>
  <c r="K618" i="14"/>
  <c r="K535" i="14"/>
  <c r="K521" i="14"/>
  <c r="K447" i="14"/>
  <c r="K433" i="14"/>
  <c r="K351" i="14"/>
  <c r="K342" i="14"/>
  <c r="K287" i="14"/>
  <c r="K278" i="14"/>
  <c r="K666" i="14"/>
  <c r="K641" i="14"/>
  <c r="K554" i="14"/>
  <c r="K547" i="14"/>
  <c r="K466" i="14"/>
  <c r="K459" i="14"/>
  <c r="K445" i="14"/>
  <c r="K386" i="14"/>
  <c r="K381" i="14"/>
  <c r="K372" i="14"/>
  <c r="K322" i="14"/>
  <c r="K317" i="14"/>
  <c r="K308" i="14"/>
  <c r="K268" i="14"/>
  <c r="K264" i="14"/>
  <c r="K260" i="14"/>
  <c r="K236" i="14"/>
  <c r="K232" i="14"/>
  <c r="K228" i="14"/>
  <c r="K204" i="14"/>
  <c r="K200" i="14"/>
  <c r="K196" i="14"/>
  <c r="K172" i="14"/>
  <c r="K739" i="14"/>
  <c r="K727" i="14"/>
  <c r="K637" i="14"/>
  <c r="K625" i="14"/>
  <c r="K613" i="14"/>
  <c r="K681" i="14"/>
  <c r="K669" i="14"/>
  <c r="K657" i="14"/>
  <c r="K561" i="14"/>
  <c r="K522" i="14"/>
  <c r="K513" i="14"/>
  <c r="K416" i="14"/>
  <c r="K409" i="14"/>
  <c r="K376" i="14"/>
  <c r="K321" i="14"/>
  <c r="K309" i="14"/>
  <c r="L309" i="14" s="1"/>
  <c r="K303" i="14"/>
  <c r="K241" i="14"/>
  <c r="K225" i="14"/>
  <c r="K211" i="14"/>
  <c r="K162" i="14"/>
  <c r="K158" i="14"/>
  <c r="K154" i="14"/>
  <c r="K134" i="14"/>
  <c r="K130" i="14"/>
  <c r="K126" i="14"/>
  <c r="K122" i="14"/>
  <c r="K102" i="14"/>
  <c r="K98" i="14"/>
  <c r="K94" i="14"/>
  <c r="K90" i="14"/>
  <c r="K70" i="14"/>
  <c r="K66" i="14"/>
  <c r="K62" i="14"/>
  <c r="K58" i="14"/>
  <c r="K38" i="14"/>
  <c r="K34" i="14"/>
  <c r="K30" i="14"/>
  <c r="K21" i="14"/>
  <c r="K735" i="14"/>
  <c r="K679" i="14"/>
  <c r="K645" i="14"/>
  <c r="K633" i="14"/>
  <c r="L633" i="14" s="1"/>
  <c r="K611" i="14"/>
  <c r="K541" i="14"/>
  <c r="K530" i="14"/>
  <c r="K511" i="14"/>
  <c r="K482" i="14"/>
  <c r="K463" i="14"/>
  <c r="K408" i="14"/>
  <c r="K400" i="14"/>
  <c r="K394" i="14"/>
  <c r="K388" i="14"/>
  <c r="K382" i="14"/>
  <c r="K339" i="14"/>
  <c r="K333" i="14"/>
  <c r="K327" i="14"/>
  <c r="K315" i="14"/>
  <c r="K284" i="14"/>
  <c r="K246" i="14"/>
  <c r="K235" i="14"/>
  <c r="K230" i="14"/>
  <c r="K215" i="14"/>
  <c r="K206" i="14"/>
  <c r="K26" i="14"/>
  <c r="K17" i="14"/>
  <c r="K13" i="14"/>
  <c r="K722" i="14"/>
  <c r="K711" i="14"/>
  <c r="K655" i="14"/>
  <c r="K643" i="14"/>
  <c r="K631" i="14"/>
  <c r="K609" i="14"/>
  <c r="K578" i="14"/>
  <c r="K501" i="14"/>
  <c r="L501" i="14" s="1"/>
  <c r="K490" i="14"/>
  <c r="K481" i="14"/>
  <c r="K471" i="14"/>
  <c r="K451" i="14"/>
  <c r="K422" i="14"/>
  <c r="K406" i="14"/>
  <c r="K399" i="14"/>
  <c r="K393" i="14"/>
  <c r="K387" i="14"/>
  <c r="K375" i="14"/>
  <c r="K332" i="14"/>
  <c r="K320" i="14"/>
  <c r="K314" i="14"/>
  <c r="K302" i="14"/>
  <c r="K289" i="14"/>
  <c r="K277" i="14"/>
  <c r="K245" i="14"/>
  <c r="K219" i="14"/>
  <c r="K210" i="14"/>
  <c r="K201" i="14"/>
  <c r="K187" i="14"/>
  <c r="K178" i="14"/>
  <c r="K165" i="14"/>
  <c r="K157" i="14"/>
  <c r="K153" i="14"/>
  <c r="K149" i="14"/>
  <c r="K145" i="14"/>
  <c r="K141" i="14"/>
  <c r="K133" i="14"/>
  <c r="K698" i="14"/>
  <c r="K642" i="14"/>
  <c r="K630" i="14"/>
  <c r="K619" i="14"/>
  <c r="K607" i="14"/>
  <c r="K719" i="14"/>
  <c r="K673" i="14"/>
  <c r="K662" i="14"/>
  <c r="K650" i="14"/>
  <c r="L650" i="14" s="1"/>
  <c r="K638" i="14"/>
  <c r="K617" i="14"/>
  <c r="K594" i="14"/>
  <c r="K574" i="14"/>
  <c r="K555" i="14"/>
  <c r="L555" i="14" s="1"/>
  <c r="K526" i="14"/>
  <c r="K507" i="14"/>
  <c r="K497" i="14"/>
  <c r="K487" i="14"/>
  <c r="L487" i="14" s="1"/>
  <c r="K449" i="14"/>
  <c r="K438" i="14"/>
  <c r="K420" i="14"/>
  <c r="K397" i="14"/>
  <c r="K391" i="14"/>
  <c r="K379" i="14"/>
  <c r="K348" i="14"/>
  <c r="K336" i="14"/>
  <c r="K330" i="14"/>
  <c r="K324" i="14"/>
  <c r="K318" i="14"/>
  <c r="L318" i="14" s="1"/>
  <c r="K306" i="14"/>
  <c r="K293" i="14"/>
  <c r="K281" i="14"/>
  <c r="K275" i="14"/>
  <c r="K270" i="14"/>
  <c r="K259" i="14"/>
  <c r="K254" i="14"/>
  <c r="K243" i="14"/>
  <c r="K238" i="14"/>
  <c r="K227" i="14"/>
  <c r="K222" i="14"/>
  <c r="K213" i="14"/>
  <c r="K199" i="14"/>
  <c r="K190" i="14"/>
  <c r="K181" i="14"/>
  <c r="K22" i="14"/>
  <c r="K15" i="14"/>
  <c r="K3" i="14"/>
  <c r="K14" i="14"/>
  <c r="K29" i="14"/>
  <c r="K36" i="14"/>
  <c r="K55" i="14"/>
  <c r="K61" i="14"/>
  <c r="K68" i="14"/>
  <c r="K87" i="14"/>
  <c r="K93" i="14"/>
  <c r="K100" i="14"/>
  <c r="K119" i="14"/>
  <c r="K125" i="14"/>
  <c r="K132" i="14"/>
  <c r="K140" i="14"/>
  <c r="K148" i="14"/>
  <c r="K156" i="14"/>
  <c r="K164" i="14"/>
  <c r="K209" i="14"/>
  <c r="K218" i="14"/>
  <c r="K249" i="14"/>
  <c r="K282" i="14"/>
  <c r="K294" i="14"/>
  <c r="K343" i="14"/>
  <c r="K355" i="14"/>
  <c r="K367" i="14"/>
  <c r="K404" i="14"/>
  <c r="K421" i="14"/>
  <c r="K439" i="14"/>
  <c r="L439" i="14" s="1"/>
  <c r="K458" i="14"/>
  <c r="K478" i="14"/>
  <c r="K517" i="14"/>
  <c r="K537" i="14"/>
  <c r="K575" i="14"/>
  <c r="K597" i="14"/>
  <c r="K639" i="14"/>
  <c r="B23" i="16" l="1"/>
  <c r="L655" i="16"/>
  <c r="L166" i="16"/>
  <c r="L649" i="16"/>
  <c r="L6" i="16"/>
  <c r="L128" i="16"/>
  <c r="L234" i="16"/>
  <c r="L26" i="16"/>
  <c r="L130" i="16"/>
  <c r="L159" i="16"/>
  <c r="L308" i="16"/>
  <c r="L527" i="16"/>
  <c r="L700" i="16"/>
  <c r="L335" i="16"/>
  <c r="L368" i="16"/>
  <c r="L45" i="16"/>
  <c r="L89" i="16"/>
  <c r="L163" i="16"/>
  <c r="L259" i="16"/>
  <c r="L274" i="16"/>
  <c r="L403" i="16"/>
  <c r="L621" i="16"/>
  <c r="L190" i="16"/>
  <c r="L25" i="16"/>
  <c r="L136" i="16"/>
  <c r="L367" i="16"/>
  <c r="L12" i="16"/>
  <c r="L197" i="16"/>
  <c r="L261" i="16"/>
  <c r="L248" i="16"/>
  <c r="L49" i="16"/>
  <c r="L40" i="16"/>
  <c r="L97" i="16"/>
  <c r="L171" i="16"/>
  <c r="L327" i="16"/>
  <c r="L61" i="16"/>
  <c r="L66" i="16"/>
  <c r="L158" i="16"/>
  <c r="L109" i="16"/>
  <c r="L277" i="16"/>
  <c r="L63" i="16"/>
  <c r="L219" i="16"/>
  <c r="L554" i="16"/>
  <c r="L244" i="16"/>
  <c r="L371" i="16"/>
  <c r="L372" i="16"/>
  <c r="L302" i="16"/>
  <c r="L462" i="16"/>
  <c r="L431" i="16"/>
  <c r="L559" i="16"/>
  <c r="L687" i="16"/>
  <c r="L476" i="16"/>
  <c r="L604" i="16"/>
  <c r="L732" i="16"/>
  <c r="L521" i="16"/>
  <c r="L211" i="16"/>
  <c r="L357" i="16"/>
  <c r="L57" i="16"/>
  <c r="L38" i="16"/>
  <c r="L35" i="16"/>
  <c r="L249" i="16"/>
  <c r="L738" i="16"/>
  <c r="L572" i="16"/>
  <c r="L195" i="16"/>
  <c r="L201" i="16"/>
  <c r="L15" i="16"/>
  <c r="L206" i="16"/>
  <c r="L741" i="16"/>
  <c r="L709" i="16"/>
  <c r="L677" i="16"/>
  <c r="L645" i="16"/>
  <c r="L613" i="16"/>
  <c r="L581" i="16"/>
  <c r="L549" i="16"/>
  <c r="L517" i="16"/>
  <c r="L485" i="16"/>
  <c r="L453" i="16"/>
  <c r="L421" i="16"/>
  <c r="L728" i="16"/>
  <c r="L696" i="16"/>
  <c r="L664" i="16"/>
  <c r="L632" i="16"/>
  <c r="L600" i="16"/>
  <c r="L568" i="16"/>
  <c r="L536" i="16"/>
  <c r="L504" i="16"/>
  <c r="L472" i="16"/>
  <c r="L440" i="16"/>
  <c r="L408" i="16"/>
  <c r="L715" i="16"/>
  <c r="L683" i="16"/>
  <c r="L651" i="16"/>
  <c r="L619" i="16"/>
  <c r="L587" i="16"/>
  <c r="L555" i="16"/>
  <c r="L523" i="16"/>
  <c r="L491" i="16"/>
  <c r="L459" i="16"/>
  <c r="L427" i="16"/>
  <c r="L730" i="16"/>
  <c r="L666" i="16"/>
  <c r="L602" i="16"/>
  <c r="L430" i="16"/>
  <c r="L394" i="16"/>
  <c r="L362" i="16"/>
  <c r="L330" i="16"/>
  <c r="L298" i="16"/>
  <c r="L266" i="16"/>
  <c r="L598" i="16"/>
  <c r="L550" i="16"/>
  <c r="L361" i="16"/>
  <c r="L297" i="16"/>
  <c r="L237" i="16"/>
  <c r="L606" i="16"/>
  <c r="L355" i="16"/>
  <c r="L734" i="16"/>
  <c r="L365" i="16"/>
  <c r="L301" i="16"/>
  <c r="L240" i="16"/>
  <c r="L208" i="16"/>
  <c r="L176" i="16"/>
  <c r="L582" i="16"/>
  <c r="L546" i="16"/>
  <c r="L369" i="16"/>
  <c r="L305" i="16"/>
  <c r="L247" i="16"/>
  <c r="L686" i="16"/>
  <c r="L155" i="16"/>
  <c r="L123" i="16"/>
  <c r="L91" i="16"/>
  <c r="L59" i="16"/>
  <c r="L27" i="16"/>
  <c r="L373" i="16"/>
  <c r="L246" i="16"/>
  <c r="L194" i="16"/>
  <c r="L18" i="16"/>
  <c r="L53" i="16"/>
  <c r="L718" i="16"/>
  <c r="L154" i="16"/>
  <c r="L122" i="16"/>
  <c r="L90" i="16"/>
  <c r="L58" i="16"/>
  <c r="L21" i="16"/>
  <c r="L129" i="16"/>
  <c r="L23" i="16"/>
  <c r="L389" i="16"/>
  <c r="L198" i="16"/>
  <c r="L17" i="16"/>
  <c r="L85" i="16"/>
  <c r="L68" i="16"/>
  <c r="L145" i="16"/>
  <c r="L144" i="16"/>
  <c r="L384" i="16"/>
  <c r="L737" i="16"/>
  <c r="L705" i="16"/>
  <c r="L673" i="16"/>
  <c r="L641" i="16"/>
  <c r="L609" i="16"/>
  <c r="L577" i="16"/>
  <c r="L545" i="16"/>
  <c r="L513" i="16"/>
  <c r="L481" i="16"/>
  <c r="L449" i="16"/>
  <c r="L417" i="16"/>
  <c r="L724" i="16"/>
  <c r="L692" i="16"/>
  <c r="L660" i="16"/>
  <c r="L628" i="16"/>
  <c r="L596" i="16"/>
  <c r="L564" i="16"/>
  <c r="L532" i="16"/>
  <c r="L500" i="16"/>
  <c r="L468" i="16"/>
  <c r="L436" i="16"/>
  <c r="L404" i="16"/>
  <c r="L711" i="16"/>
  <c r="L679" i="16"/>
  <c r="L647" i="16"/>
  <c r="L615" i="16"/>
  <c r="L583" i="16"/>
  <c r="L551" i="16"/>
  <c r="L519" i="16"/>
  <c r="L487" i="16"/>
  <c r="L455" i="16"/>
  <c r="L423" i="16"/>
  <c r="L722" i="16"/>
  <c r="L658" i="16"/>
  <c r="L594" i="16"/>
  <c r="L562" i="16"/>
  <c r="L390" i="16"/>
  <c r="L358" i="16"/>
  <c r="L326" i="16"/>
  <c r="L294" i="16"/>
  <c r="L262" i="16"/>
  <c r="L542" i="16"/>
  <c r="L490" i="16"/>
  <c r="L356" i="16"/>
  <c r="L292" i="16"/>
  <c r="L233" i="16"/>
  <c r="L574" i="16"/>
  <c r="L339" i="16"/>
  <c r="L522" i="16"/>
  <c r="L360" i="16"/>
  <c r="L296" i="16"/>
  <c r="L236" i="16"/>
  <c r="L204" i="16"/>
  <c r="L172" i="16"/>
  <c r="L538" i="16"/>
  <c r="L486" i="16"/>
  <c r="M486" i="16" s="1"/>
  <c r="L364" i="16"/>
  <c r="L300" i="16"/>
  <c r="L243" i="16"/>
  <c r="L395" i="16"/>
  <c r="L151" i="16"/>
  <c r="L119" i="16"/>
  <c r="L87" i="16"/>
  <c r="L55" i="16"/>
  <c r="L11" i="16"/>
  <c r="L352" i="16"/>
  <c r="L238" i="16"/>
  <c r="L189" i="16"/>
  <c r="L14" i="16"/>
  <c r="L29" i="16"/>
  <c r="L590" i="16"/>
  <c r="L150" i="16"/>
  <c r="L118" i="16"/>
  <c r="L86" i="16"/>
  <c r="L54" i="16"/>
  <c r="L10" i="16"/>
  <c r="L113" i="16"/>
  <c r="L733" i="16"/>
  <c r="L701" i="16"/>
  <c r="M701" i="16" s="1"/>
  <c r="L669" i="16"/>
  <c r="L637" i="16"/>
  <c r="L605" i="16"/>
  <c r="L573" i="16"/>
  <c r="L541" i="16"/>
  <c r="L509" i="16"/>
  <c r="L477" i="16"/>
  <c r="M477" i="16" s="1"/>
  <c r="L445" i="16"/>
  <c r="L413" i="16"/>
  <c r="L720" i="16"/>
  <c r="L688" i="16"/>
  <c r="M688" i="16" s="1"/>
  <c r="L656" i="16"/>
  <c r="M656" i="16" s="1"/>
  <c r="L624" i="16"/>
  <c r="L592" i="16"/>
  <c r="L560" i="16"/>
  <c r="L528" i="16"/>
  <c r="L496" i="16"/>
  <c r="L464" i="16"/>
  <c r="L432" i="16"/>
  <c r="L739" i="16"/>
  <c r="L707" i="16"/>
  <c r="L675" i="16"/>
  <c r="L643" i="16"/>
  <c r="L611" i="16"/>
  <c r="L579" i="16"/>
  <c r="L547" i="16"/>
  <c r="L515" i="16"/>
  <c r="L483" i="16"/>
  <c r="L451" i="16"/>
  <c r="L419" i="16"/>
  <c r="L714" i="16"/>
  <c r="L650" i="16"/>
  <c r="M650" i="16" s="1"/>
  <c r="L586" i="16"/>
  <c r="L530" i="16"/>
  <c r="L386" i="16"/>
  <c r="L354" i="16"/>
  <c r="L322" i="16"/>
  <c r="L290" i="16"/>
  <c r="L258" i="16"/>
  <c r="L534" i="16"/>
  <c r="L482" i="16"/>
  <c r="L345" i="16"/>
  <c r="L281" i="16"/>
  <c r="L229" i="16"/>
  <c r="L566" i="16"/>
  <c r="L323" i="16"/>
  <c r="L514" i="16"/>
  <c r="L349" i="16"/>
  <c r="L285" i="16"/>
  <c r="L232" i="16"/>
  <c r="L200" i="16"/>
  <c r="L168" i="16"/>
  <c r="L478" i="16"/>
  <c r="L426" i="16"/>
  <c r="L353" i="16"/>
  <c r="L289" i="16"/>
  <c r="L239" i="16"/>
  <c r="M239" i="16" s="1"/>
  <c r="L363" i="16"/>
  <c r="L147" i="16"/>
  <c r="L115" i="16"/>
  <c r="L83" i="16"/>
  <c r="L51" i="16"/>
  <c r="L8" i="16"/>
  <c r="L341" i="16"/>
  <c r="L230" i="16"/>
  <c r="M230" i="16" s="1"/>
  <c r="L183" i="16"/>
  <c r="L251" i="16"/>
  <c r="L156" i="16"/>
  <c r="L351" i="16"/>
  <c r="L146" i="16"/>
  <c r="L114" i="16"/>
  <c r="L82" i="16"/>
  <c r="L50" i="16"/>
  <c r="L7" i="16"/>
  <c r="L105" i="16"/>
  <c r="L100" i="16"/>
  <c r="L729" i="16"/>
  <c r="L697" i="16"/>
  <c r="L665" i="16"/>
  <c r="L633" i="16"/>
  <c r="L601" i="16"/>
  <c r="L569" i="16"/>
  <c r="L537" i="16"/>
  <c r="L505" i="16"/>
  <c r="L473" i="16"/>
  <c r="L441" i="16"/>
  <c r="L409" i="16"/>
  <c r="L716" i="16"/>
  <c r="L684" i="16"/>
  <c r="L652" i="16"/>
  <c r="L620" i="16"/>
  <c r="L588" i="16"/>
  <c r="L556" i="16"/>
  <c r="L524" i="16"/>
  <c r="L492" i="16"/>
  <c r="L460" i="16"/>
  <c r="L428" i="16"/>
  <c r="L735" i="16"/>
  <c r="L703" i="16"/>
  <c r="L671" i="16"/>
  <c r="L639" i="16"/>
  <c r="L607" i="16"/>
  <c r="L575" i="16"/>
  <c r="L543" i="16"/>
  <c r="L511" i="16"/>
  <c r="L479" i="16"/>
  <c r="L447" i="16"/>
  <c r="L415" i="16"/>
  <c r="L706" i="16"/>
  <c r="L642" i="16"/>
  <c r="L578" i="16"/>
  <c r="M578" i="16" s="1"/>
  <c r="L498" i="16"/>
  <c r="L382" i="16"/>
  <c r="L350" i="16"/>
  <c r="L318" i="16"/>
  <c r="L286" i="16"/>
  <c r="L254" i="16"/>
  <c r="L474" i="16"/>
  <c r="L422" i="16"/>
  <c r="L340" i="16"/>
  <c r="L276" i="16"/>
  <c r="L225" i="16"/>
  <c r="L506" i="16"/>
  <c r="L307" i="16"/>
  <c r="L454" i="16"/>
  <c r="M454" i="16" s="1"/>
  <c r="L344" i="16"/>
  <c r="L280" i="16"/>
  <c r="L228" i="16"/>
  <c r="L196" i="16"/>
  <c r="L164" i="16"/>
  <c r="M164" i="16" s="1"/>
  <c r="L470" i="16"/>
  <c r="L418" i="16"/>
  <c r="M418" i="16" s="1"/>
  <c r="L348" i="16"/>
  <c r="L284" i="16"/>
  <c r="L235" i="16"/>
  <c r="M235" i="16" s="1"/>
  <c r="L331" i="16"/>
  <c r="L143" i="16"/>
  <c r="L111" i="16"/>
  <c r="L79" i="16"/>
  <c r="L47" i="16"/>
  <c r="L5" i="16"/>
  <c r="M6" i="16" s="1"/>
  <c r="L320" i="16"/>
  <c r="L222" i="16"/>
  <c r="L178" i="16"/>
  <c r="L141" i="16"/>
  <c r="L116" i="16"/>
  <c r="L319" i="16"/>
  <c r="M319" i="16" s="1"/>
  <c r="L142" i="16"/>
  <c r="L110" i="16"/>
  <c r="L78" i="16"/>
  <c r="L46" i="16"/>
  <c r="L4" i="16"/>
  <c r="L93" i="16"/>
  <c r="L76" i="16"/>
  <c r="L725" i="16"/>
  <c r="L693" i="16"/>
  <c r="L661" i="16"/>
  <c r="L629" i="16"/>
  <c r="L597" i="16"/>
  <c r="L565" i="16"/>
  <c r="L533" i="16"/>
  <c r="L501" i="16"/>
  <c r="L469" i="16"/>
  <c r="L437" i="16"/>
  <c r="L405" i="16"/>
  <c r="L712" i="16"/>
  <c r="L680" i="16"/>
  <c r="L648" i="16"/>
  <c r="L616" i="16"/>
  <c r="L584" i="16"/>
  <c r="L552" i="16"/>
  <c r="L520" i="16"/>
  <c r="L488" i="16"/>
  <c r="L456" i="16"/>
  <c r="L424" i="16"/>
  <c r="L731" i="16"/>
  <c r="M731" i="16" s="1"/>
  <c r="L699" i="16"/>
  <c r="L667" i="16"/>
  <c r="L635" i="16"/>
  <c r="L603" i="16"/>
  <c r="L571" i="16"/>
  <c r="L539" i="16"/>
  <c r="L507" i="16"/>
  <c r="L475" i="16"/>
  <c r="L443" i="16"/>
  <c r="L411" i="16"/>
  <c r="L698" i="16"/>
  <c r="L634" i="16"/>
  <c r="L558" i="16"/>
  <c r="L466" i="16"/>
  <c r="L378" i="16"/>
  <c r="L346" i="16"/>
  <c r="L314" i="16"/>
  <c r="L282" i="16"/>
  <c r="L726" i="16"/>
  <c r="M726" i="16" s="1"/>
  <c r="L414" i="16"/>
  <c r="L393" i="16"/>
  <c r="L329" i="16"/>
  <c r="L265" i="16"/>
  <c r="L221" i="16"/>
  <c r="L446" i="16"/>
  <c r="L291" i="16"/>
  <c r="L397" i="16"/>
  <c r="L333" i="16"/>
  <c r="L269" i="16"/>
  <c r="L224" i="16"/>
  <c r="L192" i="16"/>
  <c r="L710" i="16"/>
  <c r="M710" i="16" s="1"/>
  <c r="L410" i="16"/>
  <c r="L401" i="16"/>
  <c r="L337" i="16"/>
  <c r="L273" i="16"/>
  <c r="L231" i="16"/>
  <c r="L299" i="16"/>
  <c r="L139" i="16"/>
  <c r="L107" i="16"/>
  <c r="L75" i="16"/>
  <c r="M75" i="16" s="1"/>
  <c r="L43" i="16"/>
  <c r="L400" i="16"/>
  <c r="L309" i="16"/>
  <c r="L215" i="16"/>
  <c r="L173" i="16"/>
  <c r="L121" i="16"/>
  <c r="L96" i="16"/>
  <c r="L287" i="16"/>
  <c r="M287" i="16" s="1"/>
  <c r="L138" i="16"/>
  <c r="L106" i="16"/>
  <c r="M106" i="16" s="1"/>
  <c r="L74" i="16"/>
  <c r="L42" i="16"/>
  <c r="L442" i="16"/>
  <c r="M442" i="16" s="1"/>
  <c r="L77" i="16"/>
  <c r="L56" i="16"/>
  <c r="L263" i="16"/>
  <c r="L177" i="16"/>
  <c r="L149" i="16"/>
  <c r="L160" i="16"/>
  <c r="L510" i="16"/>
  <c r="L65" i="16"/>
  <c r="L44" i="16"/>
  <c r="L721" i="16"/>
  <c r="L689" i="16"/>
  <c r="L657" i="16"/>
  <c r="L625" i="16"/>
  <c r="L593" i="16"/>
  <c r="L561" i="16"/>
  <c r="L529" i="16"/>
  <c r="L497" i="16"/>
  <c r="L465" i="16"/>
  <c r="L433" i="16"/>
  <c r="L740" i="16"/>
  <c r="L708" i="16"/>
  <c r="L676" i="16"/>
  <c r="L644" i="16"/>
  <c r="L612" i="16"/>
  <c r="L580" i="16"/>
  <c r="L548" i="16"/>
  <c r="L516" i="16"/>
  <c r="L484" i="16"/>
  <c r="L452" i="16"/>
  <c r="L420" i="16"/>
  <c r="L727" i="16"/>
  <c r="L695" i="16"/>
  <c r="L663" i="16"/>
  <c r="L631" i="16"/>
  <c r="L599" i="16"/>
  <c r="M599" i="16" s="1"/>
  <c r="L567" i="16"/>
  <c r="L535" i="16"/>
  <c r="L503" i="16"/>
  <c r="L471" i="16"/>
  <c r="L439" i="16"/>
  <c r="L407" i="16"/>
  <c r="L690" i="16"/>
  <c r="L626" i="16"/>
  <c r="L526" i="16"/>
  <c r="L434" i="16"/>
  <c r="L374" i="16"/>
  <c r="L342" i="16"/>
  <c r="L310" i="16"/>
  <c r="L278" i="16"/>
  <c r="L694" i="16"/>
  <c r="L406" i="16"/>
  <c r="M406" i="16" s="1"/>
  <c r="L388" i="16"/>
  <c r="L324" i="16"/>
  <c r="L260" i="16"/>
  <c r="L702" i="16"/>
  <c r="L438" i="16"/>
  <c r="L275" i="16"/>
  <c r="M275" i="16" s="1"/>
  <c r="L392" i="16"/>
  <c r="L328" i="16"/>
  <c r="L264" i="16"/>
  <c r="L220" i="16"/>
  <c r="L188" i="16"/>
  <c r="L678" i="16"/>
  <c r="L391" i="16"/>
  <c r="M391" i="16" s="1"/>
  <c r="L396" i="16"/>
  <c r="L332" i="16"/>
  <c r="M332" i="16" s="1"/>
  <c r="L268" i="16"/>
  <c r="L227" i="16"/>
  <c r="L267" i="16"/>
  <c r="M267" i="16" s="1"/>
  <c r="L135" i="16"/>
  <c r="L103" i="16"/>
  <c r="L71" i="16"/>
  <c r="L9" i="16"/>
  <c r="M9" i="16" s="1"/>
  <c r="L343" i="16"/>
  <c r="L62" i="16"/>
  <c r="M62" i="16" s="1"/>
  <c r="L256" i="16"/>
  <c r="L385" i="16"/>
  <c r="L313" i="16"/>
  <c r="L402" i="16"/>
  <c r="L531" i="16"/>
  <c r="L493" i="16"/>
  <c r="M493" i="16" s="1"/>
  <c r="L185" i="16"/>
  <c r="L52" i="16"/>
  <c r="L140" i="16"/>
  <c r="L379" i="16"/>
  <c r="L16" i="16"/>
  <c r="L202" i="16"/>
  <c r="L272" i="16"/>
  <c r="L19" i="16"/>
  <c r="L81" i="16"/>
  <c r="L48" i="16"/>
  <c r="M48" i="16" s="1"/>
  <c r="L117" i="16"/>
  <c r="M117" i="16" s="1"/>
  <c r="L182" i="16"/>
  <c r="L359" i="16"/>
  <c r="L137" i="16"/>
  <c r="L70" i="16"/>
  <c r="L162" i="16"/>
  <c r="L24" i="16"/>
  <c r="L288" i="16"/>
  <c r="M288" i="16" s="1"/>
  <c r="L67" i="16"/>
  <c r="L223" i="16"/>
  <c r="L375" i="16"/>
  <c r="M375" i="16" s="1"/>
  <c r="L253" i="16"/>
  <c r="L387" i="16"/>
  <c r="L377" i="16"/>
  <c r="L306" i="16"/>
  <c r="M306" i="16" s="1"/>
  <c r="L494" i="16"/>
  <c r="L435" i="16"/>
  <c r="L563" i="16"/>
  <c r="L691" i="16"/>
  <c r="L480" i="16"/>
  <c r="L608" i="16"/>
  <c r="M608" i="16" s="1"/>
  <c r="L736" i="16"/>
  <c r="L525" i="16"/>
  <c r="L653" i="16"/>
  <c r="L303" i="16"/>
  <c r="L20" i="16"/>
  <c r="L214" i="16"/>
  <c r="L73" i="16"/>
  <c r="L380" i="16"/>
  <c r="L398" i="16"/>
  <c r="L489" i="16"/>
  <c r="M489" i="16" s="1"/>
  <c r="L169" i="16"/>
  <c r="M169" i="16" s="1"/>
  <c r="L191" i="16"/>
  <c r="L69" i="16"/>
  <c r="L134" i="16"/>
  <c r="L216" i="16"/>
  <c r="M216" i="16" s="1"/>
  <c r="L704" i="16"/>
  <c r="L22" i="16"/>
  <c r="M22" i="16" s="1"/>
  <c r="L72" i="16"/>
  <c r="L148" i="16"/>
  <c r="L502" i="16"/>
  <c r="M502" i="16" s="1"/>
  <c r="L165" i="16"/>
  <c r="L207" i="16"/>
  <c r="L293" i="16"/>
  <c r="L36" i="16"/>
  <c r="M36" i="16" s="1"/>
  <c r="L101" i="16"/>
  <c r="M101" i="16" s="1"/>
  <c r="L88" i="16"/>
  <c r="M88" i="16" s="1"/>
  <c r="L133" i="16"/>
  <c r="L187" i="16"/>
  <c r="L450" i="16"/>
  <c r="M450" i="16" s="1"/>
  <c r="L157" i="16"/>
  <c r="M157" i="16" s="1"/>
  <c r="L94" i="16"/>
  <c r="L255" i="16"/>
  <c r="B27" i="16"/>
  <c r="L458" i="16"/>
  <c r="L95" i="16"/>
  <c r="L252" i="16"/>
  <c r="L614" i="16"/>
  <c r="L312" i="16"/>
  <c r="L638" i="16"/>
  <c r="L383" i="16"/>
  <c r="L334" i="16"/>
  <c r="M334" i="16" s="1"/>
  <c r="L610" i="16"/>
  <c r="L463" i="16"/>
  <c r="L591" i="16"/>
  <c r="L719" i="16"/>
  <c r="L508" i="16"/>
  <c r="L636" i="16"/>
  <c r="L425" i="16"/>
  <c r="L553" i="16"/>
  <c r="L681" i="16"/>
  <c r="L186" i="16"/>
  <c r="L347" i="16"/>
  <c r="L33" i="16"/>
  <c r="L210" i="16"/>
  <c r="L212" i="16"/>
  <c r="L270" i="16"/>
  <c r="L617" i="16"/>
  <c r="L132" i="16"/>
  <c r="L242" i="16"/>
  <c r="L295" i="16"/>
  <c r="L39" i="16"/>
  <c r="M39" i="16" s="1"/>
  <c r="L576" i="16"/>
  <c r="L217" i="16"/>
  <c r="M217" i="16" s="1"/>
  <c r="L92" i="16"/>
  <c r="L152" i="16"/>
  <c r="L570" i="16"/>
  <c r="L170" i="16"/>
  <c r="L213" i="16"/>
  <c r="L304" i="16"/>
  <c r="L64" i="16"/>
  <c r="L125" i="16"/>
  <c r="L104" i="16"/>
  <c r="L161" i="16"/>
  <c r="M161" i="16" s="1"/>
  <c r="L193" i="16"/>
  <c r="L518" i="16"/>
  <c r="L283" i="16"/>
  <c r="M283" i="16" s="1"/>
  <c r="L98" i="16"/>
  <c r="L28" i="16"/>
  <c r="M28" i="16" s="1"/>
  <c r="L167" i="16"/>
  <c r="M167" i="16" s="1"/>
  <c r="L279" i="16"/>
  <c r="L99" i="16"/>
  <c r="L257" i="16"/>
  <c r="L646" i="16"/>
  <c r="L317" i="16"/>
  <c r="L670" i="16"/>
  <c r="L399" i="16"/>
  <c r="L338" i="16"/>
  <c r="L618" i="16"/>
  <c r="L467" i="16"/>
  <c r="L595" i="16"/>
  <c r="M595" i="16" s="1"/>
  <c r="L723" i="16"/>
  <c r="L512" i="16"/>
  <c r="L640" i="16"/>
  <c r="L429" i="16"/>
  <c r="L557" i="16"/>
  <c r="M557" i="16" s="1"/>
  <c r="L685" i="16"/>
  <c r="L444" i="16"/>
  <c r="L37" i="16"/>
  <c r="L448" i="16"/>
  <c r="L174" i="16"/>
  <c r="L108" i="16"/>
  <c r="L250" i="16"/>
  <c r="M250" i="16" s="1"/>
  <c r="L654" i="16"/>
  <c r="M655" i="16" s="1"/>
  <c r="L175" i="16"/>
  <c r="L218" i="16"/>
  <c r="L325" i="16"/>
  <c r="L84" i="16"/>
  <c r="L153" i="16"/>
  <c r="L124" i="16"/>
  <c r="L622" i="16"/>
  <c r="L203" i="16"/>
  <c r="L32" i="16"/>
  <c r="L30" i="16"/>
  <c r="L102" i="16"/>
  <c r="L60" i="16"/>
  <c r="L199" i="16"/>
  <c r="M199" i="16" s="1"/>
  <c r="L311" i="16"/>
  <c r="L127" i="16"/>
  <c r="L316" i="16"/>
  <c r="L180" i="16"/>
  <c r="L376" i="16"/>
  <c r="L241" i="16"/>
  <c r="L630" i="16"/>
  <c r="L366" i="16"/>
  <c r="L674" i="16"/>
  <c r="M674" i="16" s="1"/>
  <c r="L495" i="16"/>
  <c r="L623" i="16"/>
  <c r="L412" i="16"/>
  <c r="L540" i="16"/>
  <c r="L668" i="16"/>
  <c r="L457" i="16"/>
  <c r="L585" i="16"/>
  <c r="L713" i="16"/>
  <c r="L659" i="16"/>
  <c r="L179" i="16"/>
  <c r="L120" i="16"/>
  <c r="L271" i="16"/>
  <c r="L2" i="16"/>
  <c r="L181" i="16"/>
  <c r="L226" i="16"/>
  <c r="L336" i="16"/>
  <c r="L112" i="16"/>
  <c r="L315" i="16"/>
  <c r="L41" i="16"/>
  <c r="L13" i="16"/>
  <c r="L209" i="16"/>
  <c r="L3" i="16"/>
  <c r="L34" i="16"/>
  <c r="L126" i="16"/>
  <c r="L80" i="16"/>
  <c r="L205" i="16"/>
  <c r="L31" i="16"/>
  <c r="L131" i="16"/>
  <c r="L321" i="16"/>
  <c r="L184" i="16"/>
  <c r="M184" i="16" s="1"/>
  <c r="L381" i="16"/>
  <c r="L245" i="16"/>
  <c r="M245" i="16" s="1"/>
  <c r="L662" i="16"/>
  <c r="M662" i="16" s="1"/>
  <c r="L370" i="16"/>
  <c r="M370" i="16" s="1"/>
  <c r="L682" i="16"/>
  <c r="L499" i="16"/>
  <c r="L627" i="16"/>
  <c r="L416" i="16"/>
  <c r="M416" i="16" s="1"/>
  <c r="L544" i="16"/>
  <c r="L672" i="16"/>
  <c r="M672" i="16" s="1"/>
  <c r="L461" i="16"/>
  <c r="L589" i="16"/>
  <c r="M589" i="16" s="1"/>
  <c r="L717" i="16"/>
  <c r="L210" i="15"/>
  <c r="L231" i="15"/>
  <c r="L322" i="15"/>
  <c r="L23" i="15"/>
  <c r="L366" i="15"/>
  <c r="L346" i="15"/>
  <c r="L148" i="15"/>
  <c r="L116" i="15"/>
  <c r="L84" i="15"/>
  <c r="L52" i="15"/>
  <c r="L19" i="15"/>
  <c r="L202" i="15"/>
  <c r="L156" i="15"/>
  <c r="L374" i="15"/>
  <c r="L275" i="15"/>
  <c r="L403" i="15"/>
  <c r="L526" i="15"/>
  <c r="L654" i="15"/>
  <c r="L559" i="15"/>
  <c r="L687" i="15"/>
  <c r="L466" i="15"/>
  <c r="L594" i="15"/>
  <c r="L722" i="15"/>
  <c r="L290" i="15"/>
  <c r="L350" i="15"/>
  <c r="L14" i="15"/>
  <c r="L159" i="15"/>
  <c r="L615" i="15"/>
  <c r="L263" i="15"/>
  <c r="L131" i="15"/>
  <c r="L99" i="15"/>
  <c r="L67" i="15"/>
  <c r="L258" i="15"/>
  <c r="L519" i="15"/>
  <c r="L234" i="15"/>
  <c r="L342" i="15"/>
  <c r="L558" i="15"/>
  <c r="L686" i="15"/>
  <c r="L583" i="15"/>
  <c r="L191" i="15"/>
  <c r="L462" i="15"/>
  <c r="L590" i="15"/>
  <c r="L718" i="15"/>
  <c r="L154" i="15"/>
  <c r="L122" i="15"/>
  <c r="L90" i="15"/>
  <c r="L58" i="15"/>
  <c r="L135" i="15"/>
  <c r="L103" i="15"/>
  <c r="L71" i="15"/>
  <c r="L270" i="15"/>
  <c r="L12" i="15"/>
  <c r="L378" i="15"/>
  <c r="L161" i="15"/>
  <c r="L124" i="15"/>
  <c r="L92" i="15"/>
  <c r="L60" i="15"/>
  <c r="L28" i="15"/>
  <c r="L430" i="15"/>
  <c r="L683" i="15"/>
  <c r="L494" i="15"/>
  <c r="L622" i="15"/>
  <c r="L434" i="15"/>
  <c r="L562" i="15"/>
  <c r="L690" i="15"/>
  <c r="L393" i="15"/>
  <c r="L647" i="15"/>
  <c r="L443" i="15"/>
  <c r="L335" i="15"/>
  <c r="L31" i="15"/>
  <c r="L450" i="15"/>
  <c r="L361" i="15"/>
  <c r="L714" i="15"/>
  <c r="L183" i="15"/>
  <c r="L215" i="15"/>
  <c r="L482" i="15"/>
  <c r="L610" i="15"/>
  <c r="L738" i="15"/>
  <c r="L134" i="15"/>
  <c r="L102" i="15"/>
  <c r="L70" i="15"/>
  <c r="L706" i="15"/>
  <c r="L147" i="15"/>
  <c r="L115" i="15"/>
  <c r="L83" i="15"/>
  <c r="L695" i="15"/>
  <c r="L386" i="15"/>
  <c r="L175" i="15"/>
  <c r="L329" i="15"/>
  <c r="L229" i="15"/>
  <c r="L186" i="15"/>
  <c r="L586" i="15"/>
  <c r="L326" i="15"/>
  <c r="L319" i="15"/>
  <c r="L351" i="15"/>
  <c r="L383" i="15"/>
  <c r="L514" i="15"/>
  <c r="L642" i="15"/>
  <c r="L370" i="15"/>
  <c r="L250" i="15"/>
  <c r="L126" i="15"/>
  <c r="L94" i="15"/>
  <c r="L62" i="15"/>
  <c r="L302" i="15"/>
  <c r="L345" i="15"/>
  <c r="L51" i="15"/>
  <c r="L418" i="15"/>
  <c r="L282" i="15"/>
  <c r="L132" i="15"/>
  <c r="L100" i="15"/>
  <c r="L68" i="15"/>
  <c r="L36" i="15"/>
  <c r="L313" i="15"/>
  <c r="L522" i="15"/>
  <c r="L139" i="15"/>
  <c r="L107" i="15"/>
  <c r="L75" i="15"/>
  <c r="L43" i="15"/>
  <c r="L651" i="15"/>
  <c r="L163" i="15"/>
  <c r="L291" i="15"/>
  <c r="L323" i="15"/>
  <c r="L387" i="15"/>
  <c r="L530" i="15"/>
  <c r="L658" i="15"/>
  <c r="L286" i="15"/>
  <c r="L571" i="15"/>
  <c r="L578" i="15"/>
  <c r="L306" i="15"/>
  <c r="L377" i="15"/>
  <c r="L650" i="15"/>
  <c r="L394" i="15"/>
  <c r="L128" i="15"/>
  <c r="L96" i="15"/>
  <c r="L64" i="15"/>
  <c r="L32" i="15"/>
  <c r="L297" i="15"/>
  <c r="L218" i="15"/>
  <c r="L176" i="15"/>
  <c r="L458" i="15"/>
  <c r="L294" i="15"/>
  <c r="L39" i="15"/>
  <c r="L487" i="15"/>
  <c r="L419" i="15"/>
  <c r="L539" i="15"/>
  <c r="L667" i="15"/>
  <c r="L359" i="15"/>
  <c r="L391" i="15"/>
  <c r="L511" i="15"/>
  <c r="L639" i="15"/>
  <c r="L244" i="15"/>
  <c r="L276" i="15"/>
  <c r="L308" i="15"/>
  <c r="L340" i="15"/>
  <c r="L372" i="15"/>
  <c r="L423" i="15"/>
  <c r="L546" i="15"/>
  <c r="L674" i="15"/>
  <c r="L451" i="15"/>
  <c r="L579" i="15"/>
  <c r="L707" i="15"/>
  <c r="L428" i="15"/>
  <c r="L460" i="15"/>
  <c r="L492" i="15"/>
  <c r="L524" i="15"/>
  <c r="L556" i="15"/>
  <c r="L588" i="15"/>
  <c r="L620" i="15"/>
  <c r="L652" i="15"/>
  <c r="L684" i="15"/>
  <c r="L716" i="15"/>
  <c r="L413" i="15"/>
  <c r="L445" i="15"/>
  <c r="L477" i="15"/>
  <c r="L509" i="15"/>
  <c r="L541" i="15"/>
  <c r="L573" i="15"/>
  <c r="L605" i="15"/>
  <c r="L637" i="15"/>
  <c r="L669" i="15"/>
  <c r="L701" i="15"/>
  <c r="L733" i="15"/>
  <c r="L634" i="15"/>
  <c r="L338" i="15"/>
  <c r="L150" i="15"/>
  <c r="L118" i="15"/>
  <c r="L86" i="15"/>
  <c r="L54" i="15"/>
  <c r="L398" i="15"/>
  <c r="L213" i="15"/>
  <c r="L170" i="15"/>
  <c r="L407" i="15"/>
  <c r="L278" i="15"/>
  <c r="L35" i="15"/>
  <c r="L235" i="15"/>
  <c r="L267" i="15"/>
  <c r="L432" i="15"/>
  <c r="L464" i="15"/>
  <c r="L417" i="15"/>
  <c r="L449" i="15"/>
  <c r="L481" i="15"/>
  <c r="L513" i="15"/>
  <c r="L545" i="15"/>
  <c r="L577" i="15"/>
  <c r="L609" i="15"/>
  <c r="L641" i="15"/>
  <c r="L673" i="15"/>
  <c r="L705" i="15"/>
  <c r="L737" i="15"/>
  <c r="L382" i="15"/>
  <c r="L30" i="15"/>
  <c r="L217" i="15"/>
  <c r="L253" i="15"/>
  <c r="L27" i="15"/>
  <c r="L663" i="15"/>
  <c r="L243" i="15"/>
  <c r="L307" i="15"/>
  <c r="L422" i="15"/>
  <c r="L499" i="15"/>
  <c r="L627" i="15"/>
  <c r="L646" i="15"/>
  <c r="L486" i="15"/>
  <c r="L38" i="15"/>
  <c r="L226" i="15"/>
  <c r="L185" i="15"/>
  <c r="L228" i="15"/>
  <c r="L325" i="15"/>
  <c r="L8" i="15"/>
  <c r="L194" i="15"/>
  <c r="L369" i="15"/>
  <c r="L427" i="15"/>
  <c r="L731" i="15"/>
  <c r="L343" i="15"/>
  <c r="L412" i="15"/>
  <c r="L582" i="15"/>
  <c r="L274" i="15"/>
  <c r="L567" i="15"/>
  <c r="L130" i="15"/>
  <c r="L98" i="15"/>
  <c r="L66" i="15"/>
  <c r="L502" i="15"/>
  <c r="L220" i="15"/>
  <c r="L614" i="15"/>
  <c r="L262" i="15"/>
  <c r="L24" i="15"/>
  <c r="L196" i="15"/>
  <c r="L238" i="15"/>
  <c r="L357" i="15"/>
  <c r="L298" i="15"/>
  <c r="L136" i="15"/>
  <c r="L104" i="15"/>
  <c r="L72" i="15"/>
  <c r="L40" i="15"/>
  <c r="L143" i="15"/>
  <c r="L111" i="15"/>
  <c r="L79" i="15"/>
  <c r="L47" i="15"/>
  <c r="L507" i="15"/>
  <c r="L635" i="15"/>
  <c r="L223" i="15"/>
  <c r="L446" i="15"/>
  <c r="L574" i="15"/>
  <c r="L702" i="15"/>
  <c r="L479" i="15"/>
  <c r="L607" i="15"/>
  <c r="L735" i="15"/>
  <c r="L268" i="15"/>
  <c r="L300" i="15"/>
  <c r="L332" i="15"/>
  <c r="L364" i="15"/>
  <c r="L396" i="15"/>
  <c r="L414" i="15"/>
  <c r="L547" i="15"/>
  <c r="L675" i="15"/>
  <c r="L420" i="15"/>
  <c r="L452" i="15"/>
  <c r="L484" i="15"/>
  <c r="L516" i="15"/>
  <c r="L580" i="15"/>
  <c r="L612" i="15"/>
  <c r="L644" i="15"/>
  <c r="L708" i="15"/>
  <c r="L740" i="15"/>
  <c r="L437" i="15"/>
  <c r="L469" i="15"/>
  <c r="L501" i="15"/>
  <c r="L533" i="15"/>
  <c r="L565" i="15"/>
  <c r="L597" i="15"/>
  <c r="L629" i="15"/>
  <c r="L661" i="15"/>
  <c r="L693" i="15"/>
  <c r="L725" i="15"/>
  <c r="L454" i="15"/>
  <c r="L554" i="15"/>
  <c r="L145" i="15"/>
  <c r="L113" i="15"/>
  <c r="L81" i="15"/>
  <c r="L49" i="15"/>
  <c r="L201" i="15"/>
  <c r="L181" i="15"/>
  <c r="L310" i="15"/>
  <c r="L259" i="15"/>
  <c r="L240" i="15"/>
  <c r="L272" i="15"/>
  <c r="L304" i="15"/>
  <c r="L336" i="15"/>
  <c r="L368" i="15"/>
  <c r="L400" i="15"/>
  <c r="L354" i="15"/>
  <c r="L188" i="15"/>
  <c r="L301" i="15"/>
  <c r="L33" i="15"/>
  <c r="L534" i="15"/>
  <c r="L224" i="15"/>
  <c r="L471" i="15"/>
  <c r="L599" i="15"/>
  <c r="L727" i="15"/>
  <c r="L523" i="15"/>
  <c r="L195" i="15"/>
  <c r="L227" i="15"/>
  <c r="L495" i="15"/>
  <c r="L623" i="15"/>
  <c r="L435" i="15"/>
  <c r="L563" i="15"/>
  <c r="L691" i="15"/>
  <c r="L424" i="15"/>
  <c r="L456" i="15"/>
  <c r="L488" i="15"/>
  <c r="L520" i="15"/>
  <c r="L552" i="15"/>
  <c r="L584" i="15"/>
  <c r="L616" i="15"/>
  <c r="L648" i="15"/>
  <c r="L680" i="15"/>
  <c r="L712" i="15"/>
  <c r="L409" i="15"/>
  <c r="L441" i="15"/>
  <c r="L473" i="15"/>
  <c r="L505" i="15"/>
  <c r="L537" i="15"/>
  <c r="L569" i="15"/>
  <c r="L601" i="15"/>
  <c r="L633" i="15"/>
  <c r="L665" i="15"/>
  <c r="L697" i="15"/>
  <c r="L729" i="15"/>
  <c r="L698" i="15"/>
  <c r="L490" i="15"/>
  <c r="L141" i="15"/>
  <c r="L109" i="15"/>
  <c r="L77" i="15"/>
  <c r="L45" i="15"/>
  <c r="L230" i="15"/>
  <c r="L177" i="15"/>
  <c r="L317" i="15"/>
  <c r="L550" i="15"/>
  <c r="L37" i="15"/>
  <c r="L17" i="15"/>
  <c r="L237" i="15"/>
  <c r="L18" i="15"/>
  <c r="L190" i="15"/>
  <c r="L341" i="15"/>
  <c r="L11" i="15"/>
  <c r="L200" i="15"/>
  <c r="L401" i="15"/>
  <c r="L415" i="15"/>
  <c r="L503" i="15"/>
  <c r="L555" i="15"/>
  <c r="L171" i="15"/>
  <c r="L203" i="15"/>
  <c r="L299" i="15"/>
  <c r="L331" i="15"/>
  <c r="L363" i="15"/>
  <c r="L395" i="15"/>
  <c r="L404" i="15"/>
  <c r="L527" i="15"/>
  <c r="L655" i="15"/>
  <c r="L248" i="15"/>
  <c r="L280" i="15"/>
  <c r="L312" i="15"/>
  <c r="L344" i="15"/>
  <c r="L376" i="15"/>
  <c r="L467" i="15"/>
  <c r="L595" i="15"/>
  <c r="L723" i="15"/>
  <c r="L496" i="15"/>
  <c r="L528" i="15"/>
  <c r="L560" i="15"/>
  <c r="L592" i="15"/>
  <c r="L624" i="15"/>
  <c r="L656" i="15"/>
  <c r="L688" i="15"/>
  <c r="L720" i="15"/>
  <c r="L570" i="15"/>
  <c r="L146" i="15"/>
  <c r="L114" i="15"/>
  <c r="L82" i="15"/>
  <c r="L50" i="15"/>
  <c r="L249" i="15"/>
  <c r="L133" i="15"/>
  <c r="L101" i="15"/>
  <c r="L69" i="15"/>
  <c r="L694" i="15"/>
  <c r="L254" i="15"/>
  <c r="L349" i="15"/>
  <c r="L678" i="15"/>
  <c r="L168" i="15"/>
  <c r="L289" i="15"/>
  <c r="L245" i="15"/>
  <c r="L373" i="15"/>
  <c r="L22" i="15"/>
  <c r="L221" i="15"/>
  <c r="L548" i="15"/>
  <c r="L295" i="15"/>
  <c r="L137" i="15"/>
  <c r="L73" i="15"/>
  <c r="L333" i="15"/>
  <c r="L438" i="15"/>
  <c r="L362" i="15"/>
  <c r="L152" i="15"/>
  <c r="L120" i="15"/>
  <c r="L88" i="15"/>
  <c r="L56" i="15"/>
  <c r="L25" i="15"/>
  <c r="L127" i="15"/>
  <c r="L95" i="15"/>
  <c r="L63" i="15"/>
  <c r="L239" i="15"/>
  <c r="L271" i="15"/>
  <c r="L303" i="15"/>
  <c r="L399" i="15"/>
  <c r="L510" i="15"/>
  <c r="L638" i="15"/>
  <c r="L411" i="15"/>
  <c r="L543" i="15"/>
  <c r="L671" i="15"/>
  <c r="L252" i="15"/>
  <c r="L284" i="15"/>
  <c r="L316" i="15"/>
  <c r="L348" i="15"/>
  <c r="L380" i="15"/>
  <c r="L483" i="15"/>
  <c r="L611" i="15"/>
  <c r="L739" i="15"/>
  <c r="L436" i="15"/>
  <c r="L468" i="15"/>
  <c r="L500" i="15"/>
  <c r="L532" i="15"/>
  <c r="L564" i="15"/>
  <c r="L596" i="15"/>
  <c r="L628" i="15"/>
  <c r="L660" i="15"/>
  <c r="L692" i="15"/>
  <c r="L724" i="15"/>
  <c r="L421" i="15"/>
  <c r="L453" i="15"/>
  <c r="L485" i="15"/>
  <c r="L517" i="15"/>
  <c r="L549" i="15"/>
  <c r="L581" i="15"/>
  <c r="L613" i="15"/>
  <c r="L645" i="15"/>
  <c r="L677" i="15"/>
  <c r="L709" i="15"/>
  <c r="L741" i="15"/>
  <c r="L506" i="15"/>
  <c r="L142" i="15"/>
  <c r="L110" i="15"/>
  <c r="L78" i="15"/>
  <c r="L46" i="15"/>
  <c r="L242" i="15"/>
  <c r="L129" i="15"/>
  <c r="L97" i="15"/>
  <c r="L65" i="15"/>
  <c r="L236" i="15"/>
  <c r="L285" i="15"/>
  <c r="L710" i="15"/>
  <c r="L365" i="15"/>
  <c r="L10" i="15"/>
  <c r="L178" i="15"/>
  <c r="L321" i="15"/>
  <c r="L164" i="15"/>
  <c r="L206" i="15"/>
  <c r="L265" i="15"/>
  <c r="L389" i="15"/>
  <c r="L13" i="15"/>
  <c r="L232" i="15"/>
  <c r="L209" i="15"/>
  <c r="L15" i="15"/>
  <c r="L160" i="15"/>
  <c r="L535" i="15"/>
  <c r="L459" i="15"/>
  <c r="L587" i="15"/>
  <c r="L715" i="15"/>
  <c r="L211" i="15"/>
  <c r="L339" i="15"/>
  <c r="L371" i="15"/>
  <c r="L256" i="15"/>
  <c r="L288" i="15"/>
  <c r="L320" i="15"/>
  <c r="L352" i="15"/>
  <c r="L384" i="15"/>
  <c r="L408" i="15"/>
  <c r="L440" i="15"/>
  <c r="L472" i="15"/>
  <c r="L504" i="15"/>
  <c r="L536" i="15"/>
  <c r="L568" i="15"/>
  <c r="L600" i="15"/>
  <c r="L632" i="15"/>
  <c r="L664" i="15"/>
  <c r="L696" i="15"/>
  <c r="L728" i="15"/>
  <c r="L425" i="15"/>
  <c r="L457" i="15"/>
  <c r="L489" i="15"/>
  <c r="L521" i="15"/>
  <c r="L553" i="15"/>
  <c r="L585" i="15"/>
  <c r="L617" i="15"/>
  <c r="L649" i="15"/>
  <c r="L681" i="15"/>
  <c r="L713" i="15"/>
  <c r="L442" i="15"/>
  <c r="L138" i="15"/>
  <c r="L106" i="15"/>
  <c r="L74" i="15"/>
  <c r="L42" i="15"/>
  <c r="L162" i="15"/>
  <c r="L125" i="15"/>
  <c r="L93" i="15"/>
  <c r="L61" i="15"/>
  <c r="L193" i="15"/>
  <c r="L225" i="15"/>
  <c r="L261" i="15"/>
  <c r="L381" i="15"/>
  <c r="L20" i="15"/>
  <c r="L21" i="15"/>
  <c r="L189" i="15"/>
  <c r="L353" i="15"/>
  <c r="L169" i="15"/>
  <c r="L212" i="15"/>
  <c r="L277" i="15"/>
  <c r="L406" i="15"/>
  <c r="L26" i="15"/>
  <c r="L273" i="15"/>
  <c r="L330" i="15"/>
  <c r="L144" i="15"/>
  <c r="L112" i="15"/>
  <c r="L80" i="15"/>
  <c r="L48" i="15"/>
  <c r="L726" i="15"/>
  <c r="L197" i="15"/>
  <c r="L358" i="15"/>
  <c r="L151" i="15"/>
  <c r="L119" i="15"/>
  <c r="L87" i="15"/>
  <c r="L55" i="15"/>
  <c r="L475" i="15"/>
  <c r="L603" i="15"/>
  <c r="L247" i="15"/>
  <c r="L279" i="15"/>
  <c r="L311" i="15"/>
  <c r="L375" i="15"/>
  <c r="L542" i="15"/>
  <c r="L670" i="15"/>
  <c r="L447" i="15"/>
  <c r="L575" i="15"/>
  <c r="L703" i="15"/>
  <c r="L260" i="15"/>
  <c r="L292" i="15"/>
  <c r="L324" i="15"/>
  <c r="L356" i="15"/>
  <c r="L388" i="15"/>
  <c r="L515" i="15"/>
  <c r="L643" i="15"/>
  <c r="L444" i="15"/>
  <c r="L476" i="15"/>
  <c r="L508" i="15"/>
  <c r="L540" i="15"/>
  <c r="L572" i="15"/>
  <c r="L604" i="15"/>
  <c r="L636" i="15"/>
  <c r="L668" i="15"/>
  <c r="L700" i="15"/>
  <c r="L732" i="15"/>
  <c r="L429" i="15"/>
  <c r="L461" i="15"/>
  <c r="L493" i="15"/>
  <c r="L525" i="15"/>
  <c r="L557" i="15"/>
  <c r="L589" i="15"/>
  <c r="L621" i="15"/>
  <c r="L653" i="15"/>
  <c r="L685" i="15"/>
  <c r="L717" i="15"/>
  <c r="L682" i="15"/>
  <c r="L334" i="15"/>
  <c r="L153" i="15"/>
  <c r="L121" i="15"/>
  <c r="L89" i="15"/>
  <c r="L57" i="15"/>
  <c r="L16" i="15"/>
  <c r="L182" i="15"/>
  <c r="L214" i="15"/>
  <c r="L397" i="15"/>
  <c r="L385" i="15"/>
  <c r="L293" i="15"/>
  <c r="L630" i="15"/>
  <c r="L173" i="15"/>
  <c r="L305" i="15"/>
  <c r="L157" i="15"/>
  <c r="L676" i="15"/>
  <c r="L470" i="15"/>
  <c r="L327" i="15"/>
  <c r="L105" i="15"/>
  <c r="L41" i="15"/>
  <c r="L9" i="15"/>
  <c r="L314" i="15"/>
  <c r="L140" i="15"/>
  <c r="L108" i="15"/>
  <c r="L76" i="15"/>
  <c r="L44" i="15"/>
  <c r="L662" i="15"/>
  <c r="L192" i="15"/>
  <c r="L439" i="15"/>
  <c r="L187" i="15"/>
  <c r="L219" i="15"/>
  <c r="L251" i="15"/>
  <c r="L283" i="15"/>
  <c r="L315" i="15"/>
  <c r="L347" i="15"/>
  <c r="L379" i="15"/>
  <c r="L431" i="15"/>
  <c r="L463" i="15"/>
  <c r="L591" i="15"/>
  <c r="L719" i="15"/>
  <c r="L264" i="15"/>
  <c r="L296" i="15"/>
  <c r="L328" i="15"/>
  <c r="L360" i="15"/>
  <c r="L392" i="15"/>
  <c r="L405" i="15"/>
  <c r="L531" i="15"/>
  <c r="L659" i="15"/>
  <c r="L416" i="15"/>
  <c r="L448" i="15"/>
  <c r="L480" i="15"/>
  <c r="L512" i="15"/>
  <c r="L544" i="15"/>
  <c r="L576" i="15"/>
  <c r="L608" i="15"/>
  <c r="L640" i="15"/>
  <c r="L672" i="15"/>
  <c r="L704" i="15"/>
  <c r="L736" i="15"/>
  <c r="L433" i="15"/>
  <c r="L465" i="15"/>
  <c r="L497" i="15"/>
  <c r="L529" i="15"/>
  <c r="L561" i="15"/>
  <c r="L593" i="15"/>
  <c r="L625" i="15"/>
  <c r="L657" i="15"/>
  <c r="L689" i="15"/>
  <c r="L721" i="15"/>
  <c r="L518" i="15"/>
  <c r="L257" i="15"/>
  <c r="L618" i="15"/>
  <c r="L318" i="15"/>
  <c r="L149" i="15"/>
  <c r="L117" i="15"/>
  <c r="L85" i="15"/>
  <c r="L53" i="15"/>
  <c r="L166" i="15"/>
  <c r="L269" i="15"/>
  <c r="L172" i="15"/>
  <c r="L426" i="15"/>
  <c r="L29" i="15"/>
  <c r="L34" i="15"/>
  <c r="L216" i="15"/>
  <c r="L566" i="15"/>
  <c r="L180" i="15"/>
  <c r="L222" i="15"/>
  <c r="L309" i="15"/>
  <c r="L5" i="15"/>
  <c r="L184" i="15"/>
  <c r="L337" i="15"/>
  <c r="L204" i="15"/>
  <c r="L469" i="14"/>
  <c r="L638" i="14"/>
  <c r="L642" i="14"/>
  <c r="L522" i="14"/>
  <c r="L14" i="14"/>
  <c r="L133" i="14"/>
  <c r="L631" i="14"/>
  <c r="L333" i="14"/>
  <c r="L482" i="14"/>
  <c r="L626" i="14"/>
  <c r="L3" i="14"/>
  <c r="L97" i="14"/>
  <c r="L466" i="14"/>
  <c r="L343" i="14"/>
  <c r="L22" i="14"/>
  <c r="L155" i="14"/>
  <c r="L575" i="14"/>
  <c r="L201" i="14"/>
  <c r="L16" i="14"/>
  <c r="L294" i="14"/>
  <c r="L458" i="14"/>
  <c r="L468" i="14"/>
  <c r="L694" i="14"/>
  <c r="L165" i="14"/>
  <c r="L17" i="14"/>
  <c r="L315" i="14"/>
  <c r="L408" i="14"/>
  <c r="L62" i="14"/>
  <c r="L236" i="14"/>
  <c r="L421" i="14"/>
  <c r="L29" i="14"/>
  <c r="L739" i="14"/>
  <c r="L260" i="14"/>
  <c r="L278" i="14"/>
  <c r="L618" i="14"/>
  <c r="L724" i="14"/>
  <c r="L527" i="14"/>
  <c r="L440" i="14"/>
  <c r="L646" i="14"/>
  <c r="L597" i="14"/>
  <c r="L422" i="14"/>
  <c r="L134" i="14"/>
  <c r="L472" i="14"/>
  <c r="L728" i="14"/>
  <c r="L91" i="14"/>
  <c r="L368" i="14"/>
  <c r="L639" i="14"/>
  <c r="L141" i="14"/>
  <c r="L643" i="14"/>
  <c r="L154" i="14"/>
  <c r="L321" i="14"/>
  <c r="L459" i="14"/>
  <c r="L723" i="14"/>
  <c r="K583" i="14"/>
  <c r="K682" i="14"/>
  <c r="L682" i="14" s="1"/>
  <c r="K81" i="14"/>
  <c r="L81" i="14" s="1"/>
  <c r="K239" i="14"/>
  <c r="L239" i="14" s="1"/>
  <c r="K380" i="14"/>
  <c r="L380" i="14" s="1"/>
  <c r="K5" i="14"/>
  <c r="K101" i="14"/>
  <c r="L101" i="14" s="1"/>
  <c r="K274" i="14"/>
  <c r="K485" i="14"/>
  <c r="L486" i="14" s="1"/>
  <c r="K6" i="14"/>
  <c r="K84" i="14"/>
  <c r="K168" i="14"/>
  <c r="L168" i="14" s="1"/>
  <c r="K312" i="14"/>
  <c r="K546" i="14"/>
  <c r="K27" i="14"/>
  <c r="L27" i="14" s="1"/>
  <c r="K104" i="14"/>
  <c r="K266" i="14"/>
  <c r="K431" i="14"/>
  <c r="K32" i="14"/>
  <c r="K121" i="14"/>
  <c r="K194" i="14"/>
  <c r="K410" i="14"/>
  <c r="L410" i="14" s="1"/>
  <c r="K47" i="14"/>
  <c r="K124" i="14"/>
  <c r="K304" i="14"/>
  <c r="L304" i="14" s="1"/>
  <c r="K494" i="14"/>
  <c r="K19" i="14"/>
  <c r="K99" i="14"/>
  <c r="L99" i="14" s="1"/>
  <c r="K171" i="14"/>
  <c r="L172" i="14" s="1"/>
  <c r="K366" i="14"/>
  <c r="L367" i="14" s="1"/>
  <c r="K515" i="14"/>
  <c r="K720" i="14"/>
  <c r="L720" i="14" s="1"/>
  <c r="K688" i="14"/>
  <c r="K656" i="14"/>
  <c r="L656" i="14" s="1"/>
  <c r="K624" i="14"/>
  <c r="L625" i="14" s="1"/>
  <c r="K592" i="14"/>
  <c r="K560" i="14"/>
  <c r="L561" i="14" s="1"/>
  <c r="K528" i="14"/>
  <c r="L528" i="14" s="1"/>
  <c r="K496" i="14"/>
  <c r="L496" i="14" s="1"/>
  <c r="K464" i="14"/>
  <c r="L464" i="14" s="1"/>
  <c r="K432" i="14"/>
  <c r="K667" i="14"/>
  <c r="L667" i="14" s="1"/>
  <c r="K717" i="14"/>
  <c r="K627" i="14"/>
  <c r="L627" i="14" s="1"/>
  <c r="K550" i="14"/>
  <c r="K461" i="14"/>
  <c r="K729" i="14"/>
  <c r="L729" i="14" s="1"/>
  <c r="K610" i="14"/>
  <c r="L610" i="14" s="1"/>
  <c r="K506" i="14"/>
  <c r="L507" i="14" s="1"/>
  <c r="K401" i="14"/>
  <c r="L401" i="14" s="1"/>
  <c r="K337" i="14"/>
  <c r="L337" i="14" s="1"/>
  <c r="K734" i="14"/>
  <c r="K615" i="14"/>
  <c r="K533" i="14"/>
  <c r="K430" i="14"/>
  <c r="K363" i="14"/>
  <c r="K299" i="14"/>
  <c r="K256" i="14"/>
  <c r="K224" i="14"/>
  <c r="L225" i="14" s="1"/>
  <c r="K192" i="14"/>
  <c r="K715" i="14"/>
  <c r="K602" i="14"/>
  <c r="L603" i="14" s="1"/>
  <c r="K634" i="14"/>
  <c r="L634" i="14" s="1"/>
  <c r="K502" i="14"/>
  <c r="L502" i="14" s="1"/>
  <c r="K364" i="14"/>
  <c r="L364" i="14" s="1"/>
  <c r="K297" i="14"/>
  <c r="K202" i="14"/>
  <c r="L202" i="14" s="1"/>
  <c r="K150" i="14"/>
  <c r="L150" i="14" s="1"/>
  <c r="K118" i="14"/>
  <c r="L118" i="14" s="1"/>
  <c r="K86" i="14"/>
  <c r="L87" i="14" s="1"/>
  <c r="K54" i="14"/>
  <c r="L55" i="14" s="1"/>
  <c r="K10" i="14"/>
  <c r="K599" i="14"/>
  <c r="L600" i="14" s="1"/>
  <c r="K453" i="14"/>
  <c r="K370" i="14"/>
  <c r="K267" i="14"/>
  <c r="K197" i="14"/>
  <c r="L197" i="14" s="1"/>
  <c r="K689" i="14"/>
  <c r="K559" i="14"/>
  <c r="K442" i="14"/>
  <c r="K344" i="14"/>
  <c r="L344" i="14" s="1"/>
  <c r="K261" i="14"/>
  <c r="L261" i="14" s="1"/>
  <c r="K169" i="14"/>
  <c r="K137" i="14"/>
  <c r="K730" i="14"/>
  <c r="K605" i="14"/>
  <c r="K9" i="14"/>
  <c r="L9" i="14" s="1"/>
  <c r="K88" i="14"/>
  <c r="L88" i="14" s="1"/>
  <c r="K250" i="14"/>
  <c r="L250" i="14" s="1"/>
  <c r="K441" i="14"/>
  <c r="L441" i="14" s="1"/>
  <c r="K31" i="14"/>
  <c r="L31" i="14" s="1"/>
  <c r="K108" i="14"/>
  <c r="K286" i="14"/>
  <c r="L287" i="14" s="1"/>
  <c r="K523" i="14"/>
  <c r="L523" i="14" s="1"/>
  <c r="K11" i="14"/>
  <c r="K103" i="14"/>
  <c r="L103" i="14" s="1"/>
  <c r="K177" i="14"/>
  <c r="L178" i="14" s="1"/>
  <c r="K361" i="14"/>
  <c r="K566" i="14"/>
  <c r="K33" i="14"/>
  <c r="K123" i="14"/>
  <c r="L123" i="14" s="1"/>
  <c r="K301" i="14"/>
  <c r="L301" i="14" s="1"/>
  <c r="K450" i="14"/>
  <c r="L450" i="14" s="1"/>
  <c r="K51" i="14"/>
  <c r="K128" i="14"/>
  <c r="K203" i="14"/>
  <c r="K427" i="14"/>
  <c r="K53" i="14"/>
  <c r="K189" i="14"/>
  <c r="L190" i="14" s="1"/>
  <c r="K316" i="14"/>
  <c r="L316" i="14" s="1"/>
  <c r="K514" i="14"/>
  <c r="L514" i="14" s="1"/>
  <c r="K24" i="14"/>
  <c r="K105" i="14"/>
  <c r="L105" i="14" s="1"/>
  <c r="K217" i="14"/>
  <c r="K378" i="14"/>
  <c r="K534" i="14"/>
  <c r="K716" i="14"/>
  <c r="L716" i="14" s="1"/>
  <c r="K684" i="14"/>
  <c r="K652" i="14"/>
  <c r="L653" i="14" s="1"/>
  <c r="K620" i="14"/>
  <c r="L620" i="14" s="1"/>
  <c r="K588" i="14"/>
  <c r="K556" i="14"/>
  <c r="L556" i="14" s="1"/>
  <c r="K524" i="14"/>
  <c r="K492" i="14"/>
  <c r="K460" i="14"/>
  <c r="L460" i="14" s="1"/>
  <c r="K428" i="14"/>
  <c r="K661" i="14"/>
  <c r="L662" i="14" s="1"/>
  <c r="K710" i="14"/>
  <c r="L711" i="14" s="1"/>
  <c r="K621" i="14"/>
  <c r="L621" i="14" s="1"/>
  <c r="K531" i="14"/>
  <c r="L531" i="14" s="1"/>
  <c r="K454" i="14"/>
  <c r="K721" i="14"/>
  <c r="K601" i="14"/>
  <c r="L601" i="14" s="1"/>
  <c r="K498" i="14"/>
  <c r="L498" i="14" s="1"/>
  <c r="K392" i="14"/>
  <c r="L392" i="14" s="1"/>
  <c r="K328" i="14"/>
  <c r="L328" i="14" s="1"/>
  <c r="K726" i="14"/>
  <c r="K606" i="14"/>
  <c r="K510" i="14"/>
  <c r="K417" i="14"/>
  <c r="L417" i="14" s="1"/>
  <c r="K354" i="14"/>
  <c r="L355" i="14" s="1"/>
  <c r="K290" i="14"/>
  <c r="L290" i="14" s="1"/>
  <c r="K252" i="14"/>
  <c r="K220" i="14"/>
  <c r="L220" i="14" s="1"/>
  <c r="K188" i="14"/>
  <c r="L188" i="14" s="1"/>
  <c r="K705" i="14"/>
  <c r="L706" i="14" s="1"/>
  <c r="K737" i="14"/>
  <c r="K623" i="14"/>
  <c r="K483" i="14"/>
  <c r="L483" i="14" s="1"/>
  <c r="K358" i="14"/>
  <c r="K291" i="14"/>
  <c r="K193" i="14"/>
  <c r="K146" i="14"/>
  <c r="L146" i="14" s="1"/>
  <c r="K114" i="14"/>
  <c r="K82" i="14"/>
  <c r="L82" i="14" s="1"/>
  <c r="K50" i="14"/>
  <c r="K7" i="14"/>
  <c r="L8" i="14" s="1"/>
  <c r="K570" i="14"/>
  <c r="K443" i="14"/>
  <c r="K357" i="14"/>
  <c r="K262" i="14"/>
  <c r="K183" i="14"/>
  <c r="K677" i="14"/>
  <c r="K549" i="14"/>
  <c r="K20" i="14"/>
  <c r="L21" i="14" s="1"/>
  <c r="K107" i="14"/>
  <c r="K271" i="14"/>
  <c r="L271" i="14" s="1"/>
  <c r="K479" i="14"/>
  <c r="L479" i="14" s="1"/>
  <c r="K37" i="14"/>
  <c r="L37" i="14" s="1"/>
  <c r="K127" i="14"/>
  <c r="L127" i="14" s="1"/>
  <c r="K298" i="14"/>
  <c r="K543" i="14"/>
  <c r="B27" i="14"/>
  <c r="K109" i="14"/>
  <c r="K186" i="14"/>
  <c r="L187" i="14" s="1"/>
  <c r="K373" i="14"/>
  <c r="L373" i="14" s="1"/>
  <c r="K663" i="14"/>
  <c r="L663" i="14" s="1"/>
  <c r="K40" i="14"/>
  <c r="K129" i="14"/>
  <c r="K313" i="14"/>
  <c r="K470" i="14"/>
  <c r="L470" i="14" s="1"/>
  <c r="K57" i="14"/>
  <c r="K135" i="14"/>
  <c r="L135" i="14" s="1"/>
  <c r="K253" i="14"/>
  <c r="K446" i="14"/>
  <c r="L446" i="14" s="1"/>
  <c r="K60" i="14"/>
  <c r="K198" i="14"/>
  <c r="K365" i="14"/>
  <c r="K553" i="14"/>
  <c r="L554" i="14" s="1"/>
  <c r="K35" i="14"/>
  <c r="L35" i="14" s="1"/>
  <c r="K112" i="14"/>
  <c r="L112" i="14" s="1"/>
  <c r="K237" i="14"/>
  <c r="L237" i="14" s="1"/>
  <c r="K390" i="14"/>
  <c r="K741" i="14"/>
  <c r="K712" i="14"/>
  <c r="L712" i="14" s="1"/>
  <c r="K680" i="14"/>
  <c r="L680" i="14" s="1"/>
  <c r="K648" i="14"/>
  <c r="L649" i="14" s="1"/>
  <c r="K616" i="14"/>
  <c r="K584" i="14"/>
  <c r="K552" i="14"/>
  <c r="K520" i="14"/>
  <c r="K488" i="14"/>
  <c r="L488" i="14" s="1"/>
  <c r="K456" i="14"/>
  <c r="K731" i="14"/>
  <c r="K654" i="14"/>
  <c r="L654" i="14" s="1"/>
  <c r="K691" i="14"/>
  <c r="K614" i="14"/>
  <c r="L614" i="14" s="1"/>
  <c r="K525" i="14"/>
  <c r="K435" i="14"/>
  <c r="K713" i="14"/>
  <c r="K586" i="14"/>
  <c r="K491" i="14"/>
  <c r="L491" i="14" s="1"/>
  <c r="K383" i="14"/>
  <c r="L383" i="14" s="1"/>
  <c r="K319" i="14"/>
  <c r="L319" i="14" s="1"/>
  <c r="K709" i="14"/>
  <c r="K598" i="14"/>
  <c r="L598" i="14" s="1"/>
  <c r="K503" i="14"/>
  <c r="L503" i="14" s="1"/>
  <c r="K411" i="14"/>
  <c r="K349" i="14"/>
  <c r="L349" i="14" s="1"/>
  <c r="K285" i="14"/>
  <c r="L285" i="14" s="1"/>
  <c r="K248" i="14"/>
  <c r="L249" i="14" s="1"/>
  <c r="K216" i="14"/>
  <c r="L216" i="14" s="1"/>
  <c r="K184" i="14"/>
  <c r="K670" i="14"/>
  <c r="L670" i="14" s="1"/>
  <c r="K714" i="14"/>
  <c r="K590" i="14"/>
  <c r="K473" i="14"/>
  <c r="L473" i="14" s="1"/>
  <c r="K352" i="14"/>
  <c r="L352" i="14" s="1"/>
  <c r="K279" i="14"/>
  <c r="L279" i="14" s="1"/>
  <c r="K179" i="14"/>
  <c r="L179" i="14" s="1"/>
  <c r="K142" i="14"/>
  <c r="L142" i="14" s="1"/>
  <c r="K110" i="14"/>
  <c r="K78" i="14"/>
  <c r="K46" i="14"/>
  <c r="K4" i="14"/>
  <c r="L4" i="14" s="1"/>
  <c r="K551" i="14"/>
  <c r="K424" i="14"/>
  <c r="K345" i="14"/>
  <c r="K251" i="14"/>
  <c r="K174" i="14"/>
  <c r="K665" i="14"/>
  <c r="K539" i="14"/>
  <c r="K415" i="14"/>
  <c r="K326" i="14"/>
  <c r="K229" i="14"/>
  <c r="L229" i="14" s="1"/>
  <c r="K161" i="14"/>
  <c r="L162" i="14" s="1"/>
  <c r="K733" i="14"/>
  <c r="K707" i="14"/>
  <c r="L707" i="14" s="1"/>
  <c r="K585" i="14"/>
  <c r="K25" i="14"/>
  <c r="K113" i="14"/>
  <c r="K283" i="14"/>
  <c r="L283" i="14" s="1"/>
  <c r="K519" i="14"/>
  <c r="K44" i="14"/>
  <c r="K175" i="14"/>
  <c r="K347" i="14"/>
  <c r="L348" i="14" s="1"/>
  <c r="K562" i="14"/>
  <c r="L562" i="14" s="1"/>
  <c r="K39" i="14"/>
  <c r="L39" i="14" s="1"/>
  <c r="K116" i="14"/>
  <c r="L116" i="14" s="1"/>
  <c r="K195" i="14"/>
  <c r="K385" i="14"/>
  <c r="L386" i="14" s="1"/>
  <c r="K59" i="14"/>
  <c r="L59" i="14" s="1"/>
  <c r="K205" i="14"/>
  <c r="L205" i="14" s="1"/>
  <c r="K325" i="14"/>
  <c r="L325" i="14" s="1"/>
  <c r="K509" i="14"/>
  <c r="K64" i="14"/>
  <c r="K143" i="14"/>
  <c r="K311" i="14"/>
  <c r="K505" i="14"/>
  <c r="L505" i="14" s="1"/>
  <c r="K79" i="14"/>
  <c r="L80" i="14" s="1"/>
  <c r="K207" i="14"/>
  <c r="L207" i="14" s="1"/>
  <c r="K377" i="14"/>
  <c r="L377" i="14" s="1"/>
  <c r="K573" i="14"/>
  <c r="L574" i="14" s="1"/>
  <c r="K41" i="14"/>
  <c r="L41" i="14" s="1"/>
  <c r="K131" i="14"/>
  <c r="L131" i="14" s="1"/>
  <c r="K269" i="14"/>
  <c r="L269" i="14" s="1"/>
  <c r="K403" i="14"/>
  <c r="L404" i="14" s="1"/>
  <c r="K740" i="14"/>
  <c r="L740" i="14" s="1"/>
  <c r="K708" i="14"/>
  <c r="K676" i="14"/>
  <c r="K644" i="14"/>
  <c r="L644" i="14" s="1"/>
  <c r="K612" i="14"/>
  <c r="L612" i="14" s="1"/>
  <c r="K580" i="14"/>
  <c r="K548" i="14"/>
  <c r="L548" i="14" s="1"/>
  <c r="K516" i="14"/>
  <c r="K484" i="14"/>
  <c r="K452" i="14"/>
  <c r="L452" i="14" s="1"/>
  <c r="K725" i="14"/>
  <c r="L725" i="14" s="1"/>
  <c r="K635" i="14"/>
  <c r="K685" i="14"/>
  <c r="K595" i="14"/>
  <c r="L595" i="14" s="1"/>
  <c r="K518" i="14"/>
  <c r="L518" i="14" s="1"/>
  <c r="K429" i="14"/>
  <c r="L429" i="14" s="1"/>
  <c r="K703" i="14"/>
  <c r="K579" i="14"/>
  <c r="L579" i="14" s="1"/>
  <c r="K477" i="14"/>
  <c r="L478" i="14" s="1"/>
  <c r="K374" i="14"/>
  <c r="L374" i="14" s="1"/>
  <c r="K310" i="14"/>
  <c r="L310" i="14" s="1"/>
  <c r="K701" i="14"/>
  <c r="K591" i="14"/>
  <c r="K489" i="14"/>
  <c r="L490" i="14" s="1"/>
  <c r="K405" i="14"/>
  <c r="L405" i="14" s="1"/>
  <c r="K340" i="14"/>
  <c r="L340" i="14" s="1"/>
  <c r="K276" i="14"/>
  <c r="L276" i="14" s="1"/>
  <c r="K244" i="14"/>
  <c r="L244" i="14" s="1"/>
  <c r="K212" i="14"/>
  <c r="L212" i="14" s="1"/>
  <c r="K180" i="14"/>
  <c r="K658" i="14"/>
  <c r="L658" i="14" s="1"/>
  <c r="K702" i="14"/>
  <c r="K581" i="14"/>
  <c r="K434" i="14"/>
  <c r="L434" i="14" s="1"/>
  <c r="K346" i="14"/>
  <c r="K273" i="14"/>
  <c r="K170" i="14"/>
  <c r="K138" i="14"/>
  <c r="K106" i="14"/>
  <c r="K74" i="14"/>
  <c r="L74" i="14" s="1"/>
  <c r="K42" i="14"/>
  <c r="K43" i="14"/>
  <c r="K120" i="14"/>
  <c r="L120" i="14" s="1"/>
  <c r="K295" i="14"/>
  <c r="L295" i="14" s="1"/>
  <c r="K538" i="14"/>
  <c r="L538" i="14" s="1"/>
  <c r="K63" i="14"/>
  <c r="L63" i="14" s="1"/>
  <c r="K221" i="14"/>
  <c r="K359" i="14"/>
  <c r="L359" i="14" s="1"/>
  <c r="K651" i="14"/>
  <c r="L651" i="14" s="1"/>
  <c r="K45" i="14"/>
  <c r="L45" i="14" s="1"/>
  <c r="K136" i="14"/>
  <c r="K233" i="14"/>
  <c r="L233" i="14" s="1"/>
  <c r="K398" i="14"/>
  <c r="L398" i="14" s="1"/>
  <c r="K65" i="14"/>
  <c r="K214" i="14"/>
  <c r="L214" i="14" s="1"/>
  <c r="K338" i="14"/>
  <c r="K529" i="14"/>
  <c r="L529" i="14" s="1"/>
  <c r="K83" i="14"/>
  <c r="K151" i="14"/>
  <c r="K323" i="14"/>
  <c r="L323" i="14" s="1"/>
  <c r="K545" i="14"/>
  <c r="K85" i="14"/>
  <c r="L85" i="14" s="1"/>
  <c r="K226" i="14"/>
  <c r="L226" i="14" s="1"/>
  <c r="K389" i="14"/>
  <c r="L389" i="14" s="1"/>
  <c r="K593" i="14"/>
  <c r="L594" i="14" s="1"/>
  <c r="K48" i="14"/>
  <c r="L48" i="14" s="1"/>
  <c r="K139" i="14"/>
  <c r="K280" i="14"/>
  <c r="K419" i="14"/>
  <c r="K736" i="14"/>
  <c r="L736" i="14" s="1"/>
  <c r="K704" i="14"/>
  <c r="K672" i="14"/>
  <c r="L672" i="14" s="1"/>
  <c r="K640" i="14"/>
  <c r="L640" i="14" s="1"/>
  <c r="K608" i="14"/>
  <c r="L608" i="14" s="1"/>
  <c r="K576" i="14"/>
  <c r="L576" i="14" s="1"/>
  <c r="K544" i="14"/>
  <c r="K512" i="14"/>
  <c r="L512" i="14" s="1"/>
  <c r="K480" i="14"/>
  <c r="L480" i="14" s="1"/>
  <c r="K448" i="14"/>
  <c r="L448" i="14" s="1"/>
  <c r="K718" i="14"/>
  <c r="L719" i="14" s="1"/>
  <c r="K629" i="14"/>
  <c r="L629" i="14" s="1"/>
  <c r="K678" i="14"/>
  <c r="L679" i="14" s="1"/>
  <c r="K589" i="14"/>
  <c r="K499" i="14"/>
  <c r="K423" i="14"/>
  <c r="L423" i="14" s="1"/>
  <c r="K695" i="14"/>
  <c r="L695" i="14" s="1"/>
  <c r="K565" i="14"/>
  <c r="K462" i="14"/>
  <c r="L462" i="14" s="1"/>
  <c r="K369" i="14"/>
  <c r="L369" i="14" s="1"/>
  <c r="K305" i="14"/>
  <c r="L306" i="14" s="1"/>
  <c r="K683" i="14"/>
  <c r="K577" i="14"/>
  <c r="L577" i="14" s="1"/>
  <c r="K474" i="14"/>
  <c r="K395" i="14"/>
  <c r="L395" i="14" s="1"/>
  <c r="K331" i="14"/>
  <c r="L331" i="14" s="1"/>
  <c r="K272" i="14"/>
  <c r="K240" i="14"/>
  <c r="K208" i="14"/>
  <c r="L208" i="14" s="1"/>
  <c r="K176" i="14"/>
  <c r="K647" i="14"/>
  <c r="L647" i="14" s="1"/>
  <c r="K690" i="14"/>
  <c r="K571" i="14"/>
  <c r="K425" i="14"/>
  <c r="K334" i="14"/>
  <c r="L334" i="14" s="1"/>
  <c r="K257" i="14"/>
  <c r="K166" i="14"/>
  <c r="L166" i="14" s="1"/>
  <c r="K49" i="14"/>
  <c r="K173" i="14"/>
  <c r="L173" i="14" s="1"/>
  <c r="K307" i="14"/>
  <c r="L307" i="14" s="1"/>
  <c r="K558" i="14"/>
  <c r="L558" i="14" s="1"/>
  <c r="K69" i="14"/>
  <c r="L69" i="14" s="1"/>
  <c r="K231" i="14"/>
  <c r="L231" i="14" s="1"/>
  <c r="K371" i="14"/>
  <c r="K697" i="14"/>
  <c r="L697" i="14" s="1"/>
  <c r="K52" i="14"/>
  <c r="L52" i="14" s="1"/>
  <c r="K144" i="14"/>
  <c r="K265" i="14"/>
  <c r="L265" i="14" s="1"/>
  <c r="K413" i="14"/>
  <c r="K72" i="14"/>
  <c r="K223" i="14"/>
  <c r="L223" i="14" s="1"/>
  <c r="K350" i="14"/>
  <c r="L351" i="14" s="1"/>
  <c r="K567" i="14"/>
  <c r="L568" i="14" s="1"/>
  <c r="K89" i="14"/>
  <c r="L89" i="14" s="1"/>
  <c r="K159" i="14"/>
  <c r="L159" i="14" s="1"/>
  <c r="K335" i="14"/>
  <c r="K12" i="14"/>
  <c r="K92" i="14"/>
  <c r="L92" i="14" s="1"/>
  <c r="K247" i="14"/>
  <c r="L247" i="14" s="1"/>
  <c r="K402" i="14"/>
  <c r="K674" i="14"/>
  <c r="L674" i="14" s="1"/>
  <c r="K67" i="14"/>
  <c r="L67" i="14" s="1"/>
  <c r="K147" i="14"/>
  <c r="L147" i="14" s="1"/>
  <c r="K329" i="14"/>
  <c r="K437" i="14"/>
  <c r="K732" i="14"/>
  <c r="L732" i="14" s="1"/>
  <c r="K700" i="14"/>
  <c r="K668" i="14"/>
  <c r="L669" i="14" s="1"/>
  <c r="K636" i="14"/>
  <c r="L637" i="14" s="1"/>
  <c r="K604" i="14"/>
  <c r="L604" i="14" s="1"/>
  <c r="K572" i="14"/>
  <c r="K540" i="14"/>
  <c r="L540" i="14" s="1"/>
  <c r="K508" i="14"/>
  <c r="L508" i="14" s="1"/>
  <c r="K476" i="14"/>
  <c r="K444" i="14"/>
  <c r="K699" i="14"/>
  <c r="L699" i="14" s="1"/>
  <c r="K622" i="14"/>
  <c r="K659" i="14"/>
  <c r="K582" i="14"/>
  <c r="K493" i="14"/>
  <c r="K412" i="14"/>
  <c r="K687" i="14"/>
  <c r="K542" i="14"/>
  <c r="L542" i="14" s="1"/>
  <c r="K455" i="14"/>
  <c r="K360" i="14"/>
  <c r="L360" i="14" s="1"/>
  <c r="K296" i="14"/>
  <c r="K675" i="14"/>
  <c r="K569" i="14"/>
  <c r="L569" i="14" s="1"/>
  <c r="K288" i="14"/>
  <c r="L288" i="14" s="1"/>
  <c r="K426" i="14"/>
  <c r="L426" i="14" s="1"/>
  <c r="K356" i="14"/>
  <c r="L356" i="14" s="1"/>
  <c r="L126" i="14"/>
  <c r="L167" i="14"/>
  <c r="L156" i="14"/>
  <c r="L15" i="14"/>
  <c r="L145" i="14"/>
  <c r="L210" i="14"/>
  <c r="L382" i="14"/>
  <c r="L530" i="14"/>
  <c r="L30" i="14"/>
  <c r="L94" i="14"/>
  <c r="L158" i="14"/>
  <c r="L376" i="14"/>
  <c r="L200" i="14"/>
  <c r="L407" i="14"/>
  <c r="L504" i="14"/>
  <c r="L632" i="14"/>
  <c r="K23" i="14"/>
  <c r="L23" i="14" s="1"/>
  <c r="K587" i="14"/>
  <c r="K18" i="14"/>
  <c r="L18" i="14" s="1"/>
  <c r="K160" i="14"/>
  <c r="K263" i="14"/>
  <c r="K191" i="14"/>
  <c r="L191" i="14" s="1"/>
  <c r="L199" i="14"/>
  <c r="L213" i="14"/>
  <c r="L406" i="14"/>
  <c r="L420" i="14"/>
  <c r="L607" i="14"/>
  <c r="L149" i="14"/>
  <c r="L219" i="14"/>
  <c r="L235" i="14"/>
  <c r="L388" i="14"/>
  <c r="L98" i="14"/>
  <c r="L409" i="14"/>
  <c r="L204" i="14"/>
  <c r="L317" i="14"/>
  <c r="L547" i="14"/>
  <c r="L433" i="14"/>
  <c r="L467" i="14"/>
  <c r="K686" i="14"/>
  <c r="K532" i="14"/>
  <c r="K660" i="14"/>
  <c r="K353" i="14"/>
  <c r="K475" i="14"/>
  <c r="K396" i="14"/>
  <c r="K414" i="14"/>
  <c r="K152" i="14"/>
  <c r="K242" i="14"/>
  <c r="L242" i="14" s="1"/>
  <c r="K182" i="14"/>
  <c r="L182" i="14" s="1"/>
  <c r="L258" i="14"/>
  <c r="L140" i="14"/>
  <c r="L254" i="14"/>
  <c r="L438" i="14"/>
  <c r="L619" i="14"/>
  <c r="L387" i="14"/>
  <c r="L246" i="14"/>
  <c r="L394" i="14"/>
  <c r="L611" i="14"/>
  <c r="L211" i="14"/>
  <c r="L228" i="14"/>
  <c r="L322" i="14"/>
  <c r="L447" i="14"/>
  <c r="K536" i="14"/>
  <c r="L536" i="14" s="1"/>
  <c r="K664" i="14"/>
  <c r="K341" i="14"/>
  <c r="K418" i="14"/>
  <c r="K384" i="14"/>
  <c r="K362" i="14"/>
  <c r="K77" i="14"/>
  <c r="K95" i="14"/>
  <c r="L95" i="14" s="1"/>
  <c r="K75" i="14"/>
  <c r="L241" i="14"/>
  <c r="L275" i="14"/>
  <c r="L303" i="14"/>
  <c r="L282" i="14"/>
  <c r="L259" i="14"/>
  <c r="L157" i="14"/>
  <c r="L400" i="14"/>
  <c r="L58" i="14"/>
  <c r="K436" i="14"/>
  <c r="K564" i="14"/>
  <c r="L564" i="14" s="1"/>
  <c r="K692" i="14"/>
  <c r="L692" i="14" s="1"/>
  <c r="K163" i="14"/>
  <c r="L163" i="14" s="1"/>
  <c r="K292" i="14"/>
  <c r="L292" i="14" s="1"/>
  <c r="K185" i="14"/>
  <c r="K255" i="14"/>
  <c r="L255" i="14" s="1"/>
  <c r="K71" i="14"/>
  <c r="L71" i="14" s="1"/>
  <c r="K76" i="14"/>
  <c r="K56" i="14"/>
  <c r="L56" i="14" s="1"/>
  <c r="M499" i="16" l="1"/>
  <c r="M463" i="16"/>
  <c r="M446" i="16"/>
  <c r="M196" i="16"/>
  <c r="M120" i="16"/>
  <c r="M396" i="16"/>
  <c r="M404" i="16"/>
  <c r="M376" i="16"/>
  <c r="M694" i="16"/>
  <c r="M528" i="16"/>
  <c r="M270" i="16"/>
  <c r="M255" i="16"/>
  <c r="M438" i="16"/>
  <c r="M310" i="16"/>
  <c r="M642" i="16"/>
  <c r="M374" i="16"/>
  <c r="M366" i="16"/>
  <c r="M640" i="16"/>
  <c r="M563" i="16"/>
  <c r="M452" i="16"/>
  <c r="M708" i="16"/>
  <c r="M625" i="16"/>
  <c r="M552" i="16"/>
  <c r="M469" i="16"/>
  <c r="M725" i="16"/>
  <c r="M506" i="16"/>
  <c r="M620" i="16"/>
  <c r="M537" i="16"/>
  <c r="M605" i="16"/>
  <c r="M198" i="16"/>
  <c r="M84" i="16"/>
  <c r="M67" i="16"/>
  <c r="M567" i="16"/>
  <c r="M484" i="16"/>
  <c r="M740" i="16"/>
  <c r="M657" i="16"/>
  <c r="M667" i="16"/>
  <c r="M584" i="16"/>
  <c r="M501" i="16"/>
  <c r="M735" i="16"/>
  <c r="M652" i="16"/>
  <c r="M569" i="16"/>
  <c r="M7" i="16"/>
  <c r="M241" i="16"/>
  <c r="M102" i="16"/>
  <c r="M37" i="16"/>
  <c r="M646" i="16"/>
  <c r="M186" i="16"/>
  <c r="M133" i="16"/>
  <c r="M52" i="16"/>
  <c r="M314" i="16"/>
  <c r="M443" i="16"/>
  <c r="M143" i="16"/>
  <c r="M86" i="16"/>
  <c r="M213" i="16"/>
  <c r="M43" i="16"/>
  <c r="M111" i="16"/>
  <c r="M479" i="16"/>
  <c r="M262" i="16"/>
  <c r="M494" i="16"/>
  <c r="M635" i="16"/>
  <c r="M410" i="16"/>
  <c r="M271" i="16"/>
  <c r="M540" i="16"/>
  <c r="M610" i="16"/>
  <c r="M72" i="16"/>
  <c r="M525" i="16"/>
  <c r="M174" i="16"/>
  <c r="M69" i="16"/>
  <c r="M324" i="16"/>
  <c r="M698" i="16"/>
  <c r="M147" i="16"/>
  <c r="M11" i="16"/>
  <c r="M50" i="16"/>
  <c r="M131" i="16"/>
  <c r="M30" i="16"/>
  <c r="M193" i="16"/>
  <c r="M681" i="16"/>
  <c r="M3" i="16"/>
  <c r="M181" i="16"/>
  <c r="M191" i="16"/>
  <c r="M303" i="16"/>
  <c r="M522" i="16"/>
  <c r="M55" i="16"/>
  <c r="M123" i="16"/>
  <c r="M362" i="16"/>
  <c r="M31" i="16"/>
  <c r="M618" i="16"/>
  <c r="M279" i="16"/>
  <c r="M425" i="16"/>
  <c r="M612" i="16"/>
  <c r="M529" i="16"/>
  <c r="M173" i="16"/>
  <c r="M539" i="16"/>
  <c r="M456" i="16"/>
  <c r="M712" i="16"/>
  <c r="M629" i="16"/>
  <c r="M524" i="16"/>
  <c r="M441" i="16"/>
  <c r="M697" i="16"/>
  <c r="M146" i="16"/>
  <c r="M644" i="16"/>
  <c r="M561" i="16"/>
  <c r="M488" i="16"/>
  <c r="M405" i="16"/>
  <c r="M661" i="16"/>
  <c r="M110" i="16"/>
  <c r="M556" i="16"/>
  <c r="M473" i="16"/>
  <c r="M729" i="16"/>
  <c r="M682" i="16"/>
  <c r="M126" i="16"/>
  <c r="M399" i="16"/>
  <c r="M576" i="16"/>
  <c r="M508" i="16"/>
  <c r="M359" i="16"/>
  <c r="M573" i="16"/>
  <c r="M369" i="16"/>
  <c r="M717" i="16"/>
  <c r="M41" i="16"/>
  <c r="M461" i="16"/>
  <c r="M585" i="16"/>
  <c r="M153" i="16"/>
  <c r="M304" i="16"/>
  <c r="M33" i="16"/>
  <c r="M719" i="16"/>
  <c r="M614" i="16"/>
  <c r="M165" i="16"/>
  <c r="M20" i="16"/>
  <c r="M223" i="16"/>
  <c r="M379" i="16"/>
  <c r="M220" i="16"/>
  <c r="M535" i="16"/>
  <c r="M400" i="16"/>
  <c r="M337" i="16"/>
  <c r="M397" i="16"/>
  <c r="M79" i="16"/>
  <c r="M318" i="16"/>
  <c r="M703" i="16"/>
  <c r="M251" i="16"/>
  <c r="M281" i="16"/>
  <c r="M515" i="16"/>
  <c r="M352" i="16"/>
  <c r="M360" i="16"/>
  <c r="M542" i="16"/>
  <c r="M658" i="16"/>
  <c r="M449" i="16"/>
  <c r="M59" i="16"/>
  <c r="M546" i="16"/>
  <c r="M355" i="16"/>
  <c r="M298" i="16"/>
  <c r="M206" i="16"/>
  <c r="M687" i="16"/>
  <c r="M554" i="16"/>
  <c r="M327" i="16"/>
  <c r="M12" i="16"/>
  <c r="M259" i="16"/>
  <c r="M308" i="16"/>
  <c r="M670" i="16"/>
  <c r="M98" i="16"/>
  <c r="M385" i="16"/>
  <c r="M434" i="16"/>
  <c r="M149" i="16"/>
  <c r="M447" i="16"/>
  <c r="M105" i="16"/>
  <c r="M432" i="16"/>
  <c r="M300" i="16"/>
  <c r="M532" i="16"/>
  <c r="M705" i="16"/>
  <c r="M427" i="16"/>
  <c r="M683" i="16"/>
  <c r="M600" i="16"/>
  <c r="M517" i="16"/>
  <c r="M38" i="16"/>
  <c r="M627" i="16"/>
  <c r="M321" i="16"/>
  <c r="M209" i="16"/>
  <c r="M457" i="16"/>
  <c r="M630" i="16"/>
  <c r="M512" i="16"/>
  <c r="M317" i="16"/>
  <c r="M295" i="16"/>
  <c r="M347" i="16"/>
  <c r="M591" i="16"/>
  <c r="M187" i="16"/>
  <c r="M140" i="16"/>
  <c r="M256" i="16"/>
  <c r="M227" i="16"/>
  <c r="M264" i="16"/>
  <c r="M388" i="16"/>
  <c r="M526" i="16"/>
  <c r="M177" i="16"/>
  <c r="M138" i="16"/>
  <c r="M291" i="16"/>
  <c r="M411" i="16"/>
  <c r="M76" i="16"/>
  <c r="M116" i="16"/>
  <c r="M225" i="16"/>
  <c r="M350" i="16"/>
  <c r="M363" i="16"/>
  <c r="M232" i="16"/>
  <c r="M345" i="16"/>
  <c r="M530" i="16"/>
  <c r="M464" i="16"/>
  <c r="M637" i="16"/>
  <c r="M722" i="16"/>
  <c r="M647" i="16"/>
  <c r="M481" i="16"/>
  <c r="M737" i="16"/>
  <c r="M718" i="16"/>
  <c r="M91" i="16"/>
  <c r="M582" i="16"/>
  <c r="M330" i="16"/>
  <c r="M459" i="16"/>
  <c r="M715" i="16"/>
  <c r="M632" i="16"/>
  <c r="M549" i="16"/>
  <c r="M15" i="16"/>
  <c r="M57" i="16"/>
  <c r="M559" i="16"/>
  <c r="M219" i="16"/>
  <c r="M171" i="16"/>
  <c r="M163" i="16"/>
  <c r="M159" i="16"/>
  <c r="M56" i="16"/>
  <c r="M129" i="16"/>
  <c r="M170" i="16"/>
  <c r="M444" i="16"/>
  <c r="M24" i="16"/>
  <c r="M475" i="16"/>
  <c r="M340" i="16"/>
  <c r="M205" i="16"/>
  <c r="M315" i="16"/>
  <c r="M179" i="16"/>
  <c r="M467" i="16"/>
  <c r="M152" i="16"/>
  <c r="M617" i="16"/>
  <c r="M19" i="16"/>
  <c r="M278" i="16"/>
  <c r="M580" i="16"/>
  <c r="M497" i="16"/>
  <c r="M424" i="16"/>
  <c r="M680" i="16"/>
  <c r="M597" i="16"/>
  <c r="M46" i="16"/>
  <c r="M422" i="16"/>
  <c r="M575" i="16"/>
  <c r="M492" i="16"/>
  <c r="M409" i="16"/>
  <c r="M665" i="16"/>
  <c r="M114" i="16"/>
  <c r="M514" i="16"/>
  <c r="M733" i="16"/>
  <c r="M358" i="16"/>
  <c r="M685" i="16"/>
  <c r="M383" i="16"/>
  <c r="M336" i="16"/>
  <c r="M495" i="16"/>
  <c r="M622" i="16"/>
  <c r="M125" i="16"/>
  <c r="M212" i="16"/>
  <c r="M94" i="16"/>
  <c r="M293" i="16"/>
  <c r="M73" i="16"/>
  <c r="M137" i="16"/>
  <c r="M202" i="16"/>
  <c r="M678" i="16"/>
  <c r="M702" i="16"/>
  <c r="M342" i="16"/>
  <c r="M510" i="16"/>
  <c r="M215" i="16"/>
  <c r="M231" i="16"/>
  <c r="M393" i="16"/>
  <c r="M5" i="16"/>
  <c r="M83" i="16"/>
  <c r="M478" i="16"/>
  <c r="M395" i="16"/>
  <c r="M551" i="16"/>
  <c r="M90" i="16"/>
  <c r="M373" i="16"/>
  <c r="M249" i="16"/>
  <c r="M544" i="16"/>
  <c r="M381" i="16"/>
  <c r="M713" i="16"/>
  <c r="M311" i="16"/>
  <c r="M124" i="16"/>
  <c r="M108" i="16"/>
  <c r="M429" i="16"/>
  <c r="M64" i="16"/>
  <c r="M691" i="16"/>
  <c r="M420" i="16"/>
  <c r="M676" i="16"/>
  <c r="M593" i="16"/>
  <c r="M414" i="16"/>
  <c r="M634" i="16"/>
  <c r="M603" i="16"/>
  <c r="M520" i="16"/>
  <c r="M437" i="16"/>
  <c r="M693" i="16"/>
  <c r="M588" i="16"/>
  <c r="M505" i="16"/>
  <c r="M156" i="16"/>
  <c r="M115" i="16"/>
  <c r="M739" i="16"/>
  <c r="M54" i="16"/>
  <c r="M238" i="16"/>
  <c r="M27" i="16"/>
  <c r="M60" i="16"/>
  <c r="M13" i="16"/>
  <c r="M668" i="16"/>
  <c r="M723" i="16"/>
  <c r="M518" i="16"/>
  <c r="M242" i="16"/>
  <c r="M95" i="16"/>
  <c r="M148" i="16"/>
  <c r="M653" i="16"/>
  <c r="M268" i="16"/>
  <c r="M328" i="16"/>
  <c r="M626" i="16"/>
  <c r="M516" i="16"/>
  <c r="M433" i="16"/>
  <c r="M689" i="16"/>
  <c r="M263" i="16"/>
  <c r="M699" i="16"/>
  <c r="M616" i="16"/>
  <c r="M533" i="16"/>
  <c r="M93" i="16"/>
  <c r="M141" i="16"/>
  <c r="M276" i="16"/>
  <c r="M382" i="16"/>
  <c r="M511" i="16"/>
  <c r="M428" i="16"/>
  <c r="M684" i="16"/>
  <c r="M601" i="16"/>
  <c r="M285" i="16"/>
  <c r="M482" i="16"/>
  <c r="M586" i="16"/>
  <c r="M579" i="16"/>
  <c r="M496" i="16"/>
  <c r="M413" i="16"/>
  <c r="M669" i="16"/>
  <c r="M150" i="16"/>
  <c r="M339" i="16"/>
  <c r="M294" i="16"/>
  <c r="M423" i="16"/>
  <c r="M679" i="16"/>
  <c r="M596" i="16"/>
  <c r="M513" i="16"/>
  <c r="M384" i="16"/>
  <c r="M23" i="16"/>
  <c r="M53" i="16"/>
  <c r="M176" i="16"/>
  <c r="M237" i="16"/>
  <c r="M491" i="16"/>
  <c r="M408" i="16"/>
  <c r="M664" i="16"/>
  <c r="M581" i="16"/>
  <c r="M201" i="16"/>
  <c r="M357" i="16"/>
  <c r="M431" i="16"/>
  <c r="M63" i="16"/>
  <c r="M97" i="16"/>
  <c r="M136" i="16"/>
  <c r="M89" i="16"/>
  <c r="M130" i="16"/>
  <c r="M470" i="16"/>
  <c r="M200" i="16"/>
  <c r="M154" i="16"/>
  <c r="M282" i="16"/>
  <c r="M183" i="16"/>
  <c r="M547" i="16"/>
  <c r="M564" i="16"/>
  <c r="M606" i="16"/>
  <c r="M325" i="16"/>
  <c r="M218" i="16"/>
  <c r="M257" i="16"/>
  <c r="M570" i="16"/>
  <c r="M132" i="16"/>
  <c r="M458" i="16"/>
  <c r="M81" i="16"/>
  <c r="M185" i="16"/>
  <c r="M343" i="16"/>
  <c r="M392" i="16"/>
  <c r="M690" i="16"/>
  <c r="M631" i="16"/>
  <c r="M548" i="16"/>
  <c r="M465" i="16"/>
  <c r="M721" i="16"/>
  <c r="M96" i="16"/>
  <c r="M107" i="16"/>
  <c r="M221" i="16"/>
  <c r="M346" i="16"/>
  <c r="M648" i="16"/>
  <c r="M565" i="16"/>
  <c r="M4" i="16"/>
  <c r="M178" i="16"/>
  <c r="M331" i="16"/>
  <c r="M228" i="16"/>
  <c r="M498" i="16"/>
  <c r="M543" i="16"/>
  <c r="M460" i="16"/>
  <c r="M716" i="16"/>
  <c r="M633" i="16"/>
  <c r="M82" i="16"/>
  <c r="M341" i="16"/>
  <c r="M289" i="16"/>
  <c r="M349" i="16"/>
  <c r="M534" i="16"/>
  <c r="M611" i="16"/>
  <c r="M445" i="16"/>
  <c r="M590" i="16"/>
  <c r="M87" i="16"/>
  <c r="M538" i="16"/>
  <c r="M574" i="16"/>
  <c r="M326" i="16"/>
  <c r="M455" i="16"/>
  <c r="M711" i="16"/>
  <c r="M628" i="16"/>
  <c r="M545" i="16"/>
  <c r="M144" i="16"/>
  <c r="M18" i="16"/>
  <c r="M155" i="16"/>
  <c r="M208" i="16"/>
  <c r="M297" i="16"/>
  <c r="M394" i="16"/>
  <c r="M523" i="16"/>
  <c r="M440" i="16"/>
  <c r="M696" i="16"/>
  <c r="M613" i="16"/>
  <c r="M195" i="16"/>
  <c r="M211" i="16"/>
  <c r="M462" i="16"/>
  <c r="M277" i="16"/>
  <c r="M40" i="16"/>
  <c r="M25" i="16"/>
  <c r="M45" i="16"/>
  <c r="M26" i="16"/>
  <c r="M386" i="16"/>
  <c r="M367" i="16"/>
  <c r="M412" i="16"/>
  <c r="M180" i="16"/>
  <c r="M32" i="16"/>
  <c r="M175" i="16"/>
  <c r="M99" i="16"/>
  <c r="M553" i="16"/>
  <c r="M398" i="16"/>
  <c r="M736" i="16"/>
  <c r="M377" i="16"/>
  <c r="M162" i="16"/>
  <c r="M407" i="16"/>
  <c r="M663" i="16"/>
  <c r="M44" i="16"/>
  <c r="M77" i="16"/>
  <c r="M121" i="16"/>
  <c r="M139" i="16"/>
  <c r="M192" i="16"/>
  <c r="M265" i="16"/>
  <c r="M378" i="16"/>
  <c r="M507" i="16"/>
  <c r="M222" i="16"/>
  <c r="M280" i="16"/>
  <c r="M8" i="16"/>
  <c r="M353" i="16"/>
  <c r="M258" i="16"/>
  <c r="M714" i="16"/>
  <c r="M643" i="16"/>
  <c r="M560" i="16"/>
  <c r="M29" i="16"/>
  <c r="M119" i="16"/>
  <c r="M172" i="16"/>
  <c r="M233" i="16"/>
  <c r="M487" i="16"/>
  <c r="M660" i="16"/>
  <c r="M577" i="16"/>
  <c r="M145" i="16"/>
  <c r="M21" i="16"/>
  <c r="M194" i="16"/>
  <c r="M686" i="16"/>
  <c r="M240" i="16"/>
  <c r="M361" i="16"/>
  <c r="M430" i="16"/>
  <c r="M555" i="16"/>
  <c r="M472" i="16"/>
  <c r="M728" i="16"/>
  <c r="M645" i="16"/>
  <c r="M572" i="16"/>
  <c r="M521" i="16"/>
  <c r="M302" i="16"/>
  <c r="M109" i="16"/>
  <c r="M49" i="16"/>
  <c r="M190" i="16"/>
  <c r="M368" i="16"/>
  <c r="M234" i="16"/>
  <c r="M615" i="16"/>
  <c r="M448" i="16"/>
  <c r="M118" i="16"/>
  <c r="M80" i="16"/>
  <c r="M112" i="16"/>
  <c r="M659" i="16"/>
  <c r="M623" i="16"/>
  <c r="M316" i="16"/>
  <c r="M203" i="16"/>
  <c r="M654" i="16"/>
  <c r="M104" i="16"/>
  <c r="M92" i="16"/>
  <c r="M704" i="16"/>
  <c r="M380" i="16"/>
  <c r="M387" i="16"/>
  <c r="M70" i="16"/>
  <c r="M272" i="16"/>
  <c r="M531" i="16"/>
  <c r="M71" i="16"/>
  <c r="M439" i="16"/>
  <c r="M695" i="16"/>
  <c r="M65" i="16"/>
  <c r="M299" i="16"/>
  <c r="M224" i="16"/>
  <c r="M329" i="16"/>
  <c r="M466" i="16"/>
  <c r="M78" i="16"/>
  <c r="M320" i="16"/>
  <c r="M284" i="16"/>
  <c r="M344" i="16"/>
  <c r="M474" i="16"/>
  <c r="M607" i="16"/>
  <c r="M51" i="16"/>
  <c r="M426" i="16"/>
  <c r="M323" i="16"/>
  <c r="M290" i="16"/>
  <c r="M419" i="16"/>
  <c r="M675" i="16"/>
  <c r="M592" i="16"/>
  <c r="M509" i="16"/>
  <c r="M113" i="16"/>
  <c r="M14" i="16"/>
  <c r="M151" i="16"/>
  <c r="M204" i="16"/>
  <c r="M292" i="16"/>
  <c r="M390" i="16"/>
  <c r="M519" i="16"/>
  <c r="M436" i="16"/>
  <c r="M692" i="16"/>
  <c r="M609" i="16"/>
  <c r="M68" i="16"/>
  <c r="M58" i="16"/>
  <c r="M246" i="16"/>
  <c r="M247" i="16"/>
  <c r="M301" i="16"/>
  <c r="M550" i="16"/>
  <c r="M602" i="16"/>
  <c r="M587" i="16"/>
  <c r="M504" i="16"/>
  <c r="M421" i="16"/>
  <c r="M677" i="16"/>
  <c r="M738" i="16"/>
  <c r="M732" i="16"/>
  <c r="M372" i="16"/>
  <c r="M158" i="16"/>
  <c r="M248" i="16"/>
  <c r="M621" i="16"/>
  <c r="M335" i="16"/>
  <c r="M128" i="16"/>
  <c r="M435" i="16"/>
  <c r="M401" i="16"/>
  <c r="M720" i="16"/>
  <c r="M127" i="16"/>
  <c r="M636" i="16"/>
  <c r="M638" i="16"/>
  <c r="M480" i="16"/>
  <c r="M253" i="16"/>
  <c r="M402" i="16"/>
  <c r="M103" i="16"/>
  <c r="M471" i="16"/>
  <c r="M727" i="16"/>
  <c r="M42" i="16"/>
  <c r="M269" i="16"/>
  <c r="M558" i="16"/>
  <c r="M571" i="16"/>
  <c r="M348" i="16"/>
  <c r="M254" i="16"/>
  <c r="M706" i="16"/>
  <c r="M639" i="16"/>
  <c r="M351" i="16"/>
  <c r="M566" i="16"/>
  <c r="M322" i="16"/>
  <c r="M451" i="16"/>
  <c r="M707" i="16"/>
  <c r="M624" i="16"/>
  <c r="M541" i="16"/>
  <c r="M10" i="16"/>
  <c r="M189" i="16"/>
  <c r="M236" i="16"/>
  <c r="M356" i="16"/>
  <c r="M562" i="16"/>
  <c r="M468" i="16"/>
  <c r="M724" i="16"/>
  <c r="M641" i="16"/>
  <c r="M85" i="16"/>
  <c r="M305" i="16"/>
  <c r="M365" i="16"/>
  <c r="M598" i="16"/>
  <c r="M666" i="16"/>
  <c r="M619" i="16"/>
  <c r="M536" i="16"/>
  <c r="M453" i="16"/>
  <c r="M709" i="16"/>
  <c r="M604" i="16"/>
  <c r="M371" i="16"/>
  <c r="M66" i="16"/>
  <c r="M261" i="16"/>
  <c r="M403" i="16"/>
  <c r="M700" i="16"/>
  <c r="M649" i="16"/>
  <c r="M182" i="16"/>
  <c r="M252" i="16"/>
  <c r="M364" i="16"/>
  <c r="M389" i="16"/>
  <c r="M338" i="16"/>
  <c r="M34" i="16"/>
  <c r="M226" i="16"/>
  <c r="M210" i="16"/>
  <c r="M312" i="16"/>
  <c r="M207" i="16"/>
  <c r="M134" i="16"/>
  <c r="M214" i="16"/>
  <c r="M16" i="16"/>
  <c r="M313" i="16"/>
  <c r="M135" i="16"/>
  <c r="M188" i="16"/>
  <c r="M260" i="16"/>
  <c r="M503" i="16"/>
  <c r="M160" i="16"/>
  <c r="M74" i="16"/>
  <c r="M309" i="16"/>
  <c r="M273" i="16"/>
  <c r="M333" i="16"/>
  <c r="M142" i="16"/>
  <c r="M47" i="16"/>
  <c r="M307" i="16"/>
  <c r="M286" i="16"/>
  <c r="M415" i="16"/>
  <c r="M671" i="16"/>
  <c r="M100" i="16"/>
  <c r="M168" i="16"/>
  <c r="M229" i="16"/>
  <c r="M354" i="16"/>
  <c r="M483" i="16"/>
  <c r="M243" i="16"/>
  <c r="M296" i="16"/>
  <c r="M490" i="16"/>
  <c r="M594" i="16"/>
  <c r="M583" i="16"/>
  <c r="M500" i="16"/>
  <c r="M417" i="16"/>
  <c r="M673" i="16"/>
  <c r="M17" i="16"/>
  <c r="M122" i="16"/>
  <c r="M734" i="16"/>
  <c r="M266" i="16"/>
  <c r="M730" i="16"/>
  <c r="M651" i="16"/>
  <c r="M568" i="16"/>
  <c r="M485" i="16"/>
  <c r="M741" i="16"/>
  <c r="M35" i="16"/>
  <c r="M476" i="16"/>
  <c r="M244" i="16"/>
  <c r="M61" i="16"/>
  <c r="M197" i="16"/>
  <c r="M274" i="16"/>
  <c r="M527" i="16"/>
  <c r="M166" i="16"/>
  <c r="O8" i="15"/>
  <c r="O9" i="15" s="1"/>
  <c r="O5" i="15"/>
  <c r="O6" i="15" s="1"/>
  <c r="L75" i="14"/>
  <c r="L484" i="14"/>
  <c r="L616" i="14"/>
  <c r="L497" i="14"/>
  <c r="L516" i="14"/>
  <c r="L609" i="14"/>
  <c r="L36" i="14"/>
  <c r="L425" i="14"/>
  <c r="L704" i="14"/>
  <c r="L195" i="14"/>
  <c r="L551" i="14"/>
  <c r="L731" i="14"/>
  <c r="L313" i="14"/>
  <c r="L534" i="14"/>
  <c r="L393" i="14"/>
  <c r="L444" i="14"/>
  <c r="L730" i="14"/>
  <c r="L76" i="14"/>
  <c r="L617" i="14"/>
  <c r="L698" i="14"/>
  <c r="L230" i="14"/>
  <c r="L12" i="14"/>
  <c r="L571" i="14"/>
  <c r="L180" i="14"/>
  <c r="L701" i="14"/>
  <c r="L580" i="14"/>
  <c r="L143" i="14"/>
  <c r="L113" i="14"/>
  <c r="L198" i="14"/>
  <c r="L677" i="14"/>
  <c r="L524" i="14"/>
  <c r="L378" i="14"/>
  <c r="L717" i="14"/>
  <c r="L320" i="14"/>
  <c r="L641" i="14"/>
  <c r="L384" i="14"/>
  <c r="L517" i="14"/>
  <c r="L655" i="14"/>
  <c r="L335" i="14"/>
  <c r="L690" i="14"/>
  <c r="L685" i="14"/>
  <c r="L46" i="14"/>
  <c r="L411" i="14"/>
  <c r="L741" i="14"/>
  <c r="L60" i="14"/>
  <c r="L606" i="14"/>
  <c r="L217" i="14"/>
  <c r="L431" i="14"/>
  <c r="L6" i="14"/>
  <c r="L232" i="14"/>
  <c r="L541" i="14"/>
  <c r="L471" i="14"/>
  <c r="L675" i="14"/>
  <c r="L582" i="14"/>
  <c r="L499" i="14"/>
  <c r="L280" i="14"/>
  <c r="L273" i="14"/>
  <c r="L635" i="14"/>
  <c r="L585" i="14"/>
  <c r="L435" i="14"/>
  <c r="L520" i="14"/>
  <c r="L272" i="14"/>
  <c r="L185" i="14"/>
  <c r="L381" i="14"/>
  <c r="L341" i="14"/>
  <c r="L102" i="14"/>
  <c r="L463" i="14"/>
  <c r="L537" i="14"/>
  <c r="L49" i="14"/>
  <c r="L176" i="14"/>
  <c r="L136" i="14"/>
  <c r="L346" i="14"/>
  <c r="L110" i="14"/>
  <c r="L253" i="14"/>
  <c r="L10" i="14"/>
  <c r="L415" i="14"/>
  <c r="L586" i="14"/>
  <c r="L129" i="14"/>
  <c r="L324" i="14"/>
  <c r="L152" i="14"/>
  <c r="L329" i="14"/>
  <c r="L474" i="14"/>
  <c r="L419" i="14"/>
  <c r="L545" i="14"/>
  <c r="L170" i="14"/>
  <c r="L64" i="14"/>
  <c r="L25" i="14"/>
  <c r="L590" i="14"/>
  <c r="L713" i="14"/>
  <c r="L183" i="14"/>
  <c r="L114" i="14"/>
  <c r="L203" i="14"/>
  <c r="L361" i="14"/>
  <c r="L453" i="14"/>
  <c r="L297" i="14"/>
  <c r="L451" i="14"/>
  <c r="L119" i="14"/>
  <c r="L243" i="14"/>
  <c r="L117" i="14"/>
  <c r="L589" i="14"/>
  <c r="L521" i="14"/>
  <c r="L132" i="14"/>
  <c r="L68" i="14"/>
  <c r="L263" i="14"/>
  <c r="L622" i="14"/>
  <c r="L567" i="14"/>
  <c r="L305" i="14"/>
  <c r="L708" i="14"/>
  <c r="L251" i="14"/>
  <c r="L584" i="14"/>
  <c r="L443" i="14"/>
  <c r="L26" i="14"/>
  <c r="L436" i="14"/>
  <c r="L396" i="14"/>
  <c r="L664" i="14"/>
  <c r="L245" i="14"/>
  <c r="L375" i="14"/>
  <c r="L160" i="14"/>
  <c r="L238" i="14"/>
  <c r="L455" i="14"/>
  <c r="L371" i="14"/>
  <c r="L703" i="14"/>
  <c r="L345" i="14"/>
  <c r="L277" i="14"/>
  <c r="L372" i="14"/>
  <c r="L660" i="14"/>
  <c r="L308" i="14"/>
  <c r="L718" i="14"/>
  <c r="L338" i="14"/>
  <c r="L630" i="14"/>
  <c r="L38" i="14"/>
  <c r="L587" i="14"/>
  <c r="L687" i="14"/>
  <c r="L476" i="14"/>
  <c r="L72" i="14"/>
  <c r="L565" i="14"/>
  <c r="L221" i="14"/>
  <c r="L106" i="14"/>
  <c r="L591" i="14"/>
  <c r="L311" i="14"/>
  <c r="L326" i="14"/>
  <c r="L365" i="14"/>
  <c r="L543" i="14"/>
  <c r="L50" i="14"/>
  <c r="L623" i="14"/>
  <c r="L721" i="14"/>
  <c r="L53" i="14"/>
  <c r="L33" i="14"/>
  <c r="L108" i="14"/>
  <c r="L137" i="14"/>
  <c r="L267" i="14"/>
  <c r="L192" i="14"/>
  <c r="L734" i="14"/>
  <c r="L121" i="14"/>
  <c r="L578" i="14"/>
  <c r="L302" i="14"/>
  <c r="L549" i="14"/>
  <c r="L492" i="14"/>
  <c r="L628" i="14"/>
  <c r="L227" i="14"/>
  <c r="L73" i="14"/>
  <c r="L557" i="14"/>
  <c r="L122" i="14"/>
  <c r="L418" i="14"/>
  <c r="L115" i="14"/>
  <c r="L475" i="14"/>
  <c r="L412" i="14"/>
  <c r="L437" i="14"/>
  <c r="L413" i="14"/>
  <c r="L65" i="14"/>
  <c r="L138" i="14"/>
  <c r="L456" i="14"/>
  <c r="L298" i="14"/>
  <c r="L737" i="14"/>
  <c r="L510" i="14"/>
  <c r="L454" i="14"/>
  <c r="L427" i="14"/>
  <c r="L566" i="14"/>
  <c r="L169" i="14"/>
  <c r="L370" i="14"/>
  <c r="L224" i="14"/>
  <c r="L624" i="14"/>
  <c r="L19" i="14"/>
  <c r="L32" i="14"/>
  <c r="L84" i="14"/>
  <c r="L500" i="14"/>
  <c r="L657" i="14"/>
  <c r="L40" i="14"/>
  <c r="L449" i="14"/>
  <c r="L270" i="14"/>
  <c r="L722" i="14"/>
  <c r="L613" i="14"/>
  <c r="L572" i="14"/>
  <c r="L144" i="14"/>
  <c r="L544" i="14"/>
  <c r="L573" i="14"/>
  <c r="L509" i="14"/>
  <c r="L665" i="14"/>
  <c r="L78" i="14"/>
  <c r="L714" i="14"/>
  <c r="L390" i="14"/>
  <c r="L262" i="14"/>
  <c r="L726" i="14"/>
  <c r="L588" i="14"/>
  <c r="L128" i="14"/>
  <c r="L177" i="14"/>
  <c r="L599" i="14"/>
  <c r="L299" i="14"/>
  <c r="L506" i="14"/>
  <c r="L432" i="14"/>
  <c r="L688" i="14"/>
  <c r="L266" i="14"/>
  <c r="L485" i="14"/>
  <c r="L583" i="14"/>
  <c r="L738" i="14"/>
  <c r="L90" i="14"/>
  <c r="L93" i="14"/>
  <c r="L465" i="14"/>
  <c r="L70" i="14"/>
  <c r="L379" i="14"/>
  <c r="L592" i="14"/>
  <c r="L397" i="14"/>
  <c r="L284" i="14"/>
  <c r="L330" i="14"/>
  <c r="L416" i="14"/>
  <c r="L532" i="14"/>
  <c r="L481" i="14"/>
  <c r="L535" i="14"/>
  <c r="L457" i="14"/>
  <c r="L681" i="14"/>
  <c r="L296" i="14"/>
  <c r="L659" i="14"/>
  <c r="L683" i="14"/>
  <c r="L139" i="14"/>
  <c r="L151" i="14"/>
  <c r="L477" i="14"/>
  <c r="L676" i="14"/>
  <c r="L347" i="14"/>
  <c r="L174" i="14"/>
  <c r="L525" i="14"/>
  <c r="L552" i="14"/>
  <c r="L357" i="14"/>
  <c r="L193" i="14"/>
  <c r="L710" i="14"/>
  <c r="L24" i="14"/>
  <c r="L51" i="14"/>
  <c r="L442" i="14"/>
  <c r="L363" i="14"/>
  <c r="L124" i="14"/>
  <c r="L104" i="14"/>
  <c r="L274" i="14"/>
  <c r="L671" i="14"/>
  <c r="L342" i="14"/>
  <c r="L673" i="14"/>
  <c r="L164" i="14"/>
  <c r="L234" i="14"/>
  <c r="L300" i="14"/>
  <c r="L735" i="14"/>
  <c r="L281" i="14"/>
  <c r="L596" i="14"/>
  <c r="L666" i="14"/>
  <c r="L353" i="14"/>
  <c r="L539" i="14"/>
  <c r="L13" i="14"/>
  <c r="L693" i="14"/>
  <c r="L181" i="14"/>
  <c r="L686" i="14"/>
  <c r="L148" i="14"/>
  <c r="L289" i="14"/>
  <c r="L636" i="14"/>
  <c r="L678" i="14"/>
  <c r="L83" i="14"/>
  <c r="L43" i="14"/>
  <c r="L175" i="14"/>
  <c r="L733" i="14"/>
  <c r="L184" i="14"/>
  <c r="L709" i="14"/>
  <c r="L186" i="14"/>
  <c r="L291" i="14"/>
  <c r="L252" i="14"/>
  <c r="L661" i="14"/>
  <c r="L652" i="14"/>
  <c r="L11" i="14"/>
  <c r="L559" i="14"/>
  <c r="L54" i="14"/>
  <c r="L430" i="14"/>
  <c r="L515" i="14"/>
  <c r="L47" i="14"/>
  <c r="L28" i="14"/>
  <c r="L511" i="14"/>
  <c r="L526" i="14"/>
  <c r="L696" i="14"/>
  <c r="L206" i="14"/>
  <c r="L222" i="14"/>
  <c r="L727" i="14"/>
  <c r="L493" i="14"/>
  <c r="L705" i="14"/>
  <c r="L494" i="14"/>
  <c r="L77" i="14"/>
  <c r="L61" i="14"/>
  <c r="L332" i="14"/>
  <c r="L336" i="14"/>
  <c r="L668" i="14"/>
  <c r="L402" i="14"/>
  <c r="L350" i="14"/>
  <c r="L257" i="14"/>
  <c r="L240" i="14"/>
  <c r="L593" i="14"/>
  <c r="L42" i="14"/>
  <c r="L581" i="14"/>
  <c r="L79" i="14"/>
  <c r="L44" i="14"/>
  <c r="L161" i="14"/>
  <c r="L691" i="14"/>
  <c r="L57" i="14"/>
  <c r="L109" i="14"/>
  <c r="L107" i="14"/>
  <c r="L570" i="14"/>
  <c r="L358" i="14"/>
  <c r="L428" i="14"/>
  <c r="L684" i="14"/>
  <c r="L605" i="14"/>
  <c r="L689" i="14"/>
  <c r="L86" i="14"/>
  <c r="L602" i="14"/>
  <c r="L533" i="14"/>
  <c r="L461" i="14"/>
  <c r="L366" i="14"/>
  <c r="L546" i="14"/>
  <c r="L5" i="14"/>
  <c r="L268" i="14"/>
  <c r="L339" i="14"/>
  <c r="L391" i="14"/>
  <c r="L563" i="14"/>
  <c r="L96" i="14"/>
  <c r="L445" i="14"/>
  <c r="L100" i="14"/>
  <c r="L130" i="14"/>
  <c r="L399" i="14"/>
  <c r="L256" i="14"/>
  <c r="L513" i="14"/>
  <c r="L218" i="14"/>
  <c r="L362" i="14"/>
  <c r="L153" i="14"/>
  <c r="L414" i="14"/>
  <c r="L34" i="14"/>
  <c r="L700" i="14"/>
  <c r="L702" i="14"/>
  <c r="L489" i="14"/>
  <c r="L403" i="14"/>
  <c r="L385" i="14"/>
  <c r="L519" i="14"/>
  <c r="L424" i="14"/>
  <c r="L248" i="14"/>
  <c r="L648" i="14"/>
  <c r="L553" i="14"/>
  <c r="L20" i="14"/>
  <c r="L7" i="14"/>
  <c r="L354" i="14"/>
  <c r="L189" i="14"/>
  <c r="L286" i="14"/>
  <c r="L715" i="14"/>
  <c r="L615" i="14"/>
  <c r="L550" i="14"/>
  <c r="L560" i="14"/>
  <c r="L171" i="14"/>
  <c r="L194" i="14"/>
  <c r="L312" i="14"/>
  <c r="L495" i="14"/>
  <c r="L196" i="14"/>
  <c r="L215" i="14"/>
  <c r="L293" i="14"/>
  <c r="L66" i="14"/>
  <c r="L645" i="14"/>
  <c r="L111" i="14"/>
  <c r="L264" i="14"/>
  <c r="L314" i="14"/>
  <c r="L209" i="14"/>
  <c r="L327" i="14"/>
  <c r="L125" i="14"/>
  <c r="W5" i="16" l="1"/>
  <c r="W6" i="16" s="1"/>
  <c r="W8" i="16"/>
  <c r="W9" i="16" s="1"/>
  <c r="O8" i="14"/>
  <c r="O9" i="14" s="1"/>
  <c r="O5" i="14"/>
  <c r="O6" i="14" s="1"/>
  <c r="B12" i="11" l="1"/>
  <c r="B23" i="11" s="1"/>
  <c r="B25" i="11" l="1"/>
  <c r="B22" i="11"/>
  <c r="B19" i="11"/>
  <c r="B26" i="11"/>
  <c r="Q742" i="13"/>
  <c r="P742" i="13"/>
  <c r="O742" i="13"/>
  <c r="N742" i="13"/>
  <c r="M742" i="13"/>
  <c r="K742" i="13"/>
  <c r="J742" i="13"/>
  <c r="I742" i="13"/>
  <c r="H742" i="13"/>
  <c r="G742" i="13"/>
  <c r="Q741" i="13"/>
  <c r="P741" i="13"/>
  <c r="O741" i="13"/>
  <c r="N741" i="13"/>
  <c r="M741" i="13"/>
  <c r="K741" i="13"/>
  <c r="J741" i="13"/>
  <c r="I741" i="13"/>
  <c r="H741" i="13"/>
  <c r="G741" i="13"/>
  <c r="Q740" i="13"/>
  <c r="P740" i="13"/>
  <c r="O740" i="13"/>
  <c r="N740" i="13"/>
  <c r="M740" i="13"/>
  <c r="K740" i="13"/>
  <c r="J740" i="13"/>
  <c r="I740" i="13"/>
  <c r="H740" i="13"/>
  <c r="G740" i="13"/>
  <c r="Q739" i="13"/>
  <c r="P739" i="13"/>
  <c r="O739" i="13"/>
  <c r="N739" i="13"/>
  <c r="M739" i="13"/>
  <c r="K739" i="13"/>
  <c r="J739" i="13"/>
  <c r="I739" i="13"/>
  <c r="H739" i="13"/>
  <c r="G739" i="13"/>
  <c r="Q738" i="13"/>
  <c r="P738" i="13"/>
  <c r="O738" i="13"/>
  <c r="N738" i="13"/>
  <c r="M738" i="13"/>
  <c r="K738" i="13"/>
  <c r="J738" i="13"/>
  <c r="I738" i="13"/>
  <c r="H738" i="13"/>
  <c r="G738" i="13"/>
  <c r="Q737" i="13"/>
  <c r="P737" i="13"/>
  <c r="O737" i="13"/>
  <c r="N737" i="13"/>
  <c r="M737" i="13"/>
  <c r="K737" i="13"/>
  <c r="J737" i="13"/>
  <c r="I737" i="13"/>
  <c r="H737" i="13"/>
  <c r="G737" i="13"/>
  <c r="Q736" i="13"/>
  <c r="P736" i="13"/>
  <c r="O736" i="13"/>
  <c r="N736" i="13"/>
  <c r="M736" i="13"/>
  <c r="K736" i="13"/>
  <c r="J736" i="13"/>
  <c r="I736" i="13"/>
  <c r="H736" i="13"/>
  <c r="G736" i="13"/>
  <c r="Q735" i="13"/>
  <c r="P735" i="13"/>
  <c r="O735" i="13"/>
  <c r="N735" i="13"/>
  <c r="M735" i="13"/>
  <c r="K735" i="13"/>
  <c r="J735" i="13"/>
  <c r="I735" i="13"/>
  <c r="H735" i="13"/>
  <c r="G735" i="13"/>
  <c r="Q734" i="13"/>
  <c r="P734" i="13"/>
  <c r="O734" i="13"/>
  <c r="N734" i="13"/>
  <c r="M734" i="13"/>
  <c r="K734" i="13"/>
  <c r="J734" i="13"/>
  <c r="I734" i="13"/>
  <c r="H734" i="13"/>
  <c r="G734" i="13"/>
  <c r="Q733" i="13"/>
  <c r="P733" i="13"/>
  <c r="O733" i="13"/>
  <c r="N733" i="13"/>
  <c r="M733" i="13"/>
  <c r="K733" i="13"/>
  <c r="J733" i="13"/>
  <c r="I733" i="13"/>
  <c r="H733" i="13"/>
  <c r="G733" i="13"/>
  <c r="Q732" i="13"/>
  <c r="P732" i="13"/>
  <c r="O732" i="13"/>
  <c r="N732" i="13"/>
  <c r="M732" i="13"/>
  <c r="K732" i="13"/>
  <c r="J732" i="13"/>
  <c r="I732" i="13"/>
  <c r="H732" i="13"/>
  <c r="G732" i="13"/>
  <c r="Q731" i="13"/>
  <c r="P731" i="13"/>
  <c r="O731" i="13"/>
  <c r="N731" i="13"/>
  <c r="M731" i="13"/>
  <c r="K731" i="13"/>
  <c r="J731" i="13"/>
  <c r="I731" i="13"/>
  <c r="H731" i="13"/>
  <c r="G731" i="13"/>
  <c r="Q730" i="13"/>
  <c r="P730" i="13"/>
  <c r="O730" i="13"/>
  <c r="N730" i="13"/>
  <c r="M730" i="13"/>
  <c r="K730" i="13"/>
  <c r="J730" i="13"/>
  <c r="I730" i="13"/>
  <c r="H730" i="13"/>
  <c r="G730" i="13"/>
  <c r="Q729" i="13"/>
  <c r="P729" i="13"/>
  <c r="O729" i="13"/>
  <c r="N729" i="13"/>
  <c r="M729" i="13"/>
  <c r="K729" i="13"/>
  <c r="J729" i="13"/>
  <c r="I729" i="13"/>
  <c r="H729" i="13"/>
  <c r="G729" i="13"/>
  <c r="Q728" i="13"/>
  <c r="P728" i="13"/>
  <c r="O728" i="13"/>
  <c r="N728" i="13"/>
  <c r="M728" i="13"/>
  <c r="K728" i="13"/>
  <c r="J728" i="13"/>
  <c r="I728" i="13"/>
  <c r="H728" i="13"/>
  <c r="G728" i="13"/>
  <c r="Q727" i="13"/>
  <c r="P727" i="13"/>
  <c r="O727" i="13"/>
  <c r="N727" i="13"/>
  <c r="M727" i="13"/>
  <c r="K727" i="13"/>
  <c r="J727" i="13"/>
  <c r="I727" i="13"/>
  <c r="H727" i="13"/>
  <c r="G727" i="13"/>
  <c r="Q726" i="13"/>
  <c r="P726" i="13"/>
  <c r="O726" i="13"/>
  <c r="N726" i="13"/>
  <c r="M726" i="13"/>
  <c r="K726" i="13"/>
  <c r="J726" i="13"/>
  <c r="I726" i="13"/>
  <c r="H726" i="13"/>
  <c r="G726" i="13"/>
  <c r="Q725" i="13"/>
  <c r="P725" i="13"/>
  <c r="O725" i="13"/>
  <c r="N725" i="13"/>
  <c r="M725" i="13"/>
  <c r="K725" i="13"/>
  <c r="J725" i="13"/>
  <c r="I725" i="13"/>
  <c r="H725" i="13"/>
  <c r="G725" i="13"/>
  <c r="Q724" i="13"/>
  <c r="P724" i="13"/>
  <c r="O724" i="13"/>
  <c r="N724" i="13"/>
  <c r="M724" i="13"/>
  <c r="K724" i="13"/>
  <c r="J724" i="13"/>
  <c r="I724" i="13"/>
  <c r="H724" i="13"/>
  <c r="G724" i="13"/>
  <c r="Q723" i="13"/>
  <c r="P723" i="13"/>
  <c r="O723" i="13"/>
  <c r="N723" i="13"/>
  <c r="M723" i="13"/>
  <c r="K723" i="13"/>
  <c r="J723" i="13"/>
  <c r="I723" i="13"/>
  <c r="H723" i="13"/>
  <c r="G723" i="13"/>
  <c r="Q722" i="13"/>
  <c r="P722" i="13"/>
  <c r="O722" i="13"/>
  <c r="N722" i="13"/>
  <c r="M722" i="13"/>
  <c r="K722" i="13"/>
  <c r="J722" i="13"/>
  <c r="I722" i="13"/>
  <c r="H722" i="13"/>
  <c r="G722" i="13"/>
  <c r="Q721" i="13"/>
  <c r="P721" i="13"/>
  <c r="O721" i="13"/>
  <c r="N721" i="13"/>
  <c r="M721" i="13"/>
  <c r="K721" i="13"/>
  <c r="J721" i="13"/>
  <c r="I721" i="13"/>
  <c r="H721" i="13"/>
  <c r="G721" i="13"/>
  <c r="Q720" i="13"/>
  <c r="P720" i="13"/>
  <c r="O720" i="13"/>
  <c r="N720" i="13"/>
  <c r="M720" i="13"/>
  <c r="K720" i="13"/>
  <c r="J720" i="13"/>
  <c r="I720" i="13"/>
  <c r="H720" i="13"/>
  <c r="G720" i="13"/>
  <c r="Q719" i="13"/>
  <c r="P719" i="13"/>
  <c r="O719" i="13"/>
  <c r="N719" i="13"/>
  <c r="M719" i="13"/>
  <c r="K719" i="13"/>
  <c r="J719" i="13"/>
  <c r="I719" i="13"/>
  <c r="H719" i="13"/>
  <c r="G719" i="13"/>
  <c r="Q718" i="13"/>
  <c r="P718" i="13"/>
  <c r="O718" i="13"/>
  <c r="N718" i="13"/>
  <c r="M718" i="13"/>
  <c r="K718" i="13"/>
  <c r="J718" i="13"/>
  <c r="I718" i="13"/>
  <c r="H718" i="13"/>
  <c r="G718" i="13"/>
  <c r="Q717" i="13"/>
  <c r="P717" i="13"/>
  <c r="O717" i="13"/>
  <c r="N717" i="13"/>
  <c r="M717" i="13"/>
  <c r="K717" i="13"/>
  <c r="J717" i="13"/>
  <c r="I717" i="13"/>
  <c r="H717" i="13"/>
  <c r="G717" i="13"/>
  <c r="Q716" i="13"/>
  <c r="P716" i="13"/>
  <c r="O716" i="13"/>
  <c r="N716" i="13"/>
  <c r="M716" i="13"/>
  <c r="K716" i="13"/>
  <c r="J716" i="13"/>
  <c r="I716" i="13"/>
  <c r="H716" i="13"/>
  <c r="G716" i="13"/>
  <c r="Q715" i="13"/>
  <c r="P715" i="13"/>
  <c r="O715" i="13"/>
  <c r="N715" i="13"/>
  <c r="M715" i="13"/>
  <c r="K715" i="13"/>
  <c r="J715" i="13"/>
  <c r="I715" i="13"/>
  <c r="H715" i="13"/>
  <c r="G715" i="13"/>
  <c r="Q714" i="13"/>
  <c r="P714" i="13"/>
  <c r="O714" i="13"/>
  <c r="N714" i="13"/>
  <c r="M714" i="13"/>
  <c r="K714" i="13"/>
  <c r="J714" i="13"/>
  <c r="I714" i="13"/>
  <c r="H714" i="13"/>
  <c r="G714" i="13"/>
  <c r="Q713" i="13"/>
  <c r="P713" i="13"/>
  <c r="O713" i="13"/>
  <c r="N713" i="13"/>
  <c r="M713" i="13"/>
  <c r="K713" i="13"/>
  <c r="J713" i="13"/>
  <c r="I713" i="13"/>
  <c r="H713" i="13"/>
  <c r="G713" i="13"/>
  <c r="Q712" i="13"/>
  <c r="P712" i="13"/>
  <c r="O712" i="13"/>
  <c r="N712" i="13"/>
  <c r="M712" i="13"/>
  <c r="K712" i="13"/>
  <c r="J712" i="13"/>
  <c r="I712" i="13"/>
  <c r="H712" i="13"/>
  <c r="G712" i="13"/>
  <c r="Q711" i="13"/>
  <c r="P711" i="13"/>
  <c r="O711" i="13"/>
  <c r="N711" i="13"/>
  <c r="M711" i="13"/>
  <c r="K711" i="13"/>
  <c r="J711" i="13"/>
  <c r="I711" i="13"/>
  <c r="H711" i="13"/>
  <c r="G711" i="13"/>
  <c r="Q710" i="13"/>
  <c r="P710" i="13"/>
  <c r="O710" i="13"/>
  <c r="N710" i="13"/>
  <c r="M710" i="13"/>
  <c r="K710" i="13"/>
  <c r="J710" i="13"/>
  <c r="I710" i="13"/>
  <c r="H710" i="13"/>
  <c r="G710" i="13"/>
  <c r="Q709" i="13"/>
  <c r="P709" i="13"/>
  <c r="O709" i="13"/>
  <c r="N709" i="13"/>
  <c r="M709" i="13"/>
  <c r="K709" i="13"/>
  <c r="J709" i="13"/>
  <c r="I709" i="13"/>
  <c r="H709" i="13"/>
  <c r="G709" i="13"/>
  <c r="Q708" i="13"/>
  <c r="P708" i="13"/>
  <c r="O708" i="13"/>
  <c r="N708" i="13"/>
  <c r="M708" i="13"/>
  <c r="K708" i="13"/>
  <c r="J708" i="13"/>
  <c r="I708" i="13"/>
  <c r="H708" i="13"/>
  <c r="G708" i="13"/>
  <c r="Q707" i="13"/>
  <c r="P707" i="13"/>
  <c r="O707" i="13"/>
  <c r="N707" i="13"/>
  <c r="M707" i="13"/>
  <c r="K707" i="13"/>
  <c r="J707" i="13"/>
  <c r="I707" i="13"/>
  <c r="H707" i="13"/>
  <c r="G707" i="13"/>
  <c r="Q706" i="13"/>
  <c r="P706" i="13"/>
  <c r="O706" i="13"/>
  <c r="N706" i="13"/>
  <c r="M706" i="13"/>
  <c r="K706" i="13"/>
  <c r="J706" i="13"/>
  <c r="I706" i="13"/>
  <c r="H706" i="13"/>
  <c r="G706" i="13"/>
  <c r="Q705" i="13"/>
  <c r="P705" i="13"/>
  <c r="O705" i="13"/>
  <c r="N705" i="13"/>
  <c r="M705" i="13"/>
  <c r="K705" i="13"/>
  <c r="J705" i="13"/>
  <c r="I705" i="13"/>
  <c r="H705" i="13"/>
  <c r="G705" i="13"/>
  <c r="Q704" i="13"/>
  <c r="P704" i="13"/>
  <c r="O704" i="13"/>
  <c r="N704" i="13"/>
  <c r="M704" i="13"/>
  <c r="K704" i="13"/>
  <c r="J704" i="13"/>
  <c r="I704" i="13"/>
  <c r="H704" i="13"/>
  <c r="G704" i="13"/>
  <c r="Q703" i="13"/>
  <c r="P703" i="13"/>
  <c r="O703" i="13"/>
  <c r="N703" i="13"/>
  <c r="M703" i="13"/>
  <c r="K703" i="13"/>
  <c r="J703" i="13"/>
  <c r="I703" i="13"/>
  <c r="H703" i="13"/>
  <c r="G703" i="13"/>
  <c r="Q702" i="13"/>
  <c r="P702" i="13"/>
  <c r="O702" i="13"/>
  <c r="N702" i="13"/>
  <c r="M702" i="13"/>
  <c r="K702" i="13"/>
  <c r="J702" i="13"/>
  <c r="I702" i="13"/>
  <c r="H702" i="13"/>
  <c r="G702" i="13"/>
  <c r="Q701" i="13"/>
  <c r="P701" i="13"/>
  <c r="O701" i="13"/>
  <c r="N701" i="13"/>
  <c r="M701" i="13"/>
  <c r="K701" i="13"/>
  <c r="J701" i="13"/>
  <c r="I701" i="13"/>
  <c r="H701" i="13"/>
  <c r="G701" i="13"/>
  <c r="Q700" i="13"/>
  <c r="P700" i="13"/>
  <c r="O700" i="13"/>
  <c r="N700" i="13"/>
  <c r="M700" i="13"/>
  <c r="K700" i="13"/>
  <c r="J700" i="13"/>
  <c r="I700" i="13"/>
  <c r="H700" i="13"/>
  <c r="G700" i="13"/>
  <c r="Q699" i="13"/>
  <c r="P699" i="13"/>
  <c r="O699" i="13"/>
  <c r="N699" i="13"/>
  <c r="M699" i="13"/>
  <c r="K699" i="13"/>
  <c r="J699" i="13"/>
  <c r="I699" i="13"/>
  <c r="H699" i="13"/>
  <c r="G699" i="13"/>
  <c r="Q698" i="13"/>
  <c r="P698" i="13"/>
  <c r="O698" i="13"/>
  <c r="N698" i="13"/>
  <c r="M698" i="13"/>
  <c r="K698" i="13"/>
  <c r="J698" i="13"/>
  <c r="I698" i="13"/>
  <c r="H698" i="13"/>
  <c r="G698" i="13"/>
  <c r="Q697" i="13"/>
  <c r="P697" i="13"/>
  <c r="O697" i="13"/>
  <c r="N697" i="13"/>
  <c r="M697" i="13"/>
  <c r="K697" i="13"/>
  <c r="J697" i="13"/>
  <c r="I697" i="13"/>
  <c r="H697" i="13"/>
  <c r="G697" i="13"/>
  <c r="Q696" i="13"/>
  <c r="P696" i="13"/>
  <c r="O696" i="13"/>
  <c r="N696" i="13"/>
  <c r="M696" i="13"/>
  <c r="K696" i="13"/>
  <c r="J696" i="13"/>
  <c r="I696" i="13"/>
  <c r="H696" i="13"/>
  <c r="G696" i="13"/>
  <c r="Q695" i="13"/>
  <c r="P695" i="13"/>
  <c r="O695" i="13"/>
  <c r="N695" i="13"/>
  <c r="M695" i="13"/>
  <c r="K695" i="13"/>
  <c r="J695" i="13"/>
  <c r="I695" i="13"/>
  <c r="H695" i="13"/>
  <c r="G695" i="13"/>
  <c r="Q694" i="13"/>
  <c r="P694" i="13"/>
  <c r="O694" i="13"/>
  <c r="N694" i="13"/>
  <c r="M694" i="13"/>
  <c r="K694" i="13"/>
  <c r="J694" i="13"/>
  <c r="I694" i="13"/>
  <c r="H694" i="13"/>
  <c r="G694" i="13"/>
  <c r="Q693" i="13"/>
  <c r="P693" i="13"/>
  <c r="O693" i="13"/>
  <c r="N693" i="13"/>
  <c r="M693" i="13"/>
  <c r="K693" i="13"/>
  <c r="J693" i="13"/>
  <c r="I693" i="13"/>
  <c r="H693" i="13"/>
  <c r="G693" i="13"/>
  <c r="Q692" i="13"/>
  <c r="P692" i="13"/>
  <c r="O692" i="13"/>
  <c r="N692" i="13"/>
  <c r="M692" i="13"/>
  <c r="K692" i="13"/>
  <c r="J692" i="13"/>
  <c r="I692" i="13"/>
  <c r="H692" i="13"/>
  <c r="G692" i="13"/>
  <c r="Q691" i="13"/>
  <c r="P691" i="13"/>
  <c r="O691" i="13"/>
  <c r="N691" i="13"/>
  <c r="M691" i="13"/>
  <c r="K691" i="13"/>
  <c r="J691" i="13"/>
  <c r="I691" i="13"/>
  <c r="H691" i="13"/>
  <c r="G691" i="13"/>
  <c r="Q690" i="13"/>
  <c r="P690" i="13"/>
  <c r="O690" i="13"/>
  <c r="N690" i="13"/>
  <c r="M690" i="13"/>
  <c r="K690" i="13"/>
  <c r="J690" i="13"/>
  <c r="I690" i="13"/>
  <c r="H690" i="13"/>
  <c r="G690" i="13"/>
  <c r="Q689" i="13"/>
  <c r="P689" i="13"/>
  <c r="O689" i="13"/>
  <c r="N689" i="13"/>
  <c r="M689" i="13"/>
  <c r="K689" i="13"/>
  <c r="J689" i="13"/>
  <c r="I689" i="13"/>
  <c r="H689" i="13"/>
  <c r="G689" i="13"/>
  <c r="Q688" i="13"/>
  <c r="P688" i="13"/>
  <c r="O688" i="13"/>
  <c r="N688" i="13"/>
  <c r="M688" i="13"/>
  <c r="K688" i="13"/>
  <c r="J688" i="13"/>
  <c r="I688" i="13"/>
  <c r="H688" i="13"/>
  <c r="G688" i="13"/>
  <c r="Q687" i="13"/>
  <c r="P687" i="13"/>
  <c r="O687" i="13"/>
  <c r="N687" i="13"/>
  <c r="M687" i="13"/>
  <c r="K687" i="13"/>
  <c r="J687" i="13"/>
  <c r="I687" i="13"/>
  <c r="H687" i="13"/>
  <c r="G687" i="13"/>
  <c r="Q686" i="13"/>
  <c r="P686" i="13"/>
  <c r="O686" i="13"/>
  <c r="N686" i="13"/>
  <c r="M686" i="13"/>
  <c r="K686" i="13"/>
  <c r="J686" i="13"/>
  <c r="I686" i="13"/>
  <c r="H686" i="13"/>
  <c r="G686" i="13"/>
  <c r="Q685" i="13"/>
  <c r="P685" i="13"/>
  <c r="O685" i="13"/>
  <c r="N685" i="13"/>
  <c r="M685" i="13"/>
  <c r="K685" i="13"/>
  <c r="J685" i="13"/>
  <c r="I685" i="13"/>
  <c r="H685" i="13"/>
  <c r="G685" i="13"/>
  <c r="Q684" i="13"/>
  <c r="P684" i="13"/>
  <c r="O684" i="13"/>
  <c r="N684" i="13"/>
  <c r="M684" i="13"/>
  <c r="K684" i="13"/>
  <c r="J684" i="13"/>
  <c r="I684" i="13"/>
  <c r="H684" i="13"/>
  <c r="G684" i="13"/>
  <c r="Q683" i="13"/>
  <c r="P683" i="13"/>
  <c r="O683" i="13"/>
  <c r="N683" i="13"/>
  <c r="M683" i="13"/>
  <c r="K683" i="13"/>
  <c r="J683" i="13"/>
  <c r="I683" i="13"/>
  <c r="H683" i="13"/>
  <c r="G683" i="13"/>
  <c r="Q682" i="13"/>
  <c r="P682" i="13"/>
  <c r="O682" i="13"/>
  <c r="N682" i="13"/>
  <c r="M682" i="13"/>
  <c r="K682" i="13"/>
  <c r="J682" i="13"/>
  <c r="I682" i="13"/>
  <c r="H682" i="13"/>
  <c r="G682" i="13"/>
  <c r="Q681" i="13"/>
  <c r="P681" i="13"/>
  <c r="O681" i="13"/>
  <c r="N681" i="13"/>
  <c r="M681" i="13"/>
  <c r="K681" i="13"/>
  <c r="J681" i="13"/>
  <c r="I681" i="13"/>
  <c r="H681" i="13"/>
  <c r="G681" i="13"/>
  <c r="Q680" i="13"/>
  <c r="P680" i="13"/>
  <c r="O680" i="13"/>
  <c r="N680" i="13"/>
  <c r="M680" i="13"/>
  <c r="K680" i="13"/>
  <c r="J680" i="13"/>
  <c r="I680" i="13"/>
  <c r="H680" i="13"/>
  <c r="G680" i="13"/>
  <c r="Q679" i="13"/>
  <c r="P679" i="13"/>
  <c r="O679" i="13"/>
  <c r="N679" i="13"/>
  <c r="M679" i="13"/>
  <c r="K679" i="13"/>
  <c r="J679" i="13"/>
  <c r="I679" i="13"/>
  <c r="H679" i="13"/>
  <c r="G679" i="13"/>
  <c r="Q678" i="13"/>
  <c r="P678" i="13"/>
  <c r="O678" i="13"/>
  <c r="N678" i="13"/>
  <c r="M678" i="13"/>
  <c r="K678" i="13"/>
  <c r="J678" i="13"/>
  <c r="I678" i="13"/>
  <c r="H678" i="13"/>
  <c r="G678" i="13"/>
  <c r="Q677" i="13"/>
  <c r="P677" i="13"/>
  <c r="O677" i="13"/>
  <c r="N677" i="13"/>
  <c r="M677" i="13"/>
  <c r="K677" i="13"/>
  <c r="J677" i="13"/>
  <c r="I677" i="13"/>
  <c r="H677" i="13"/>
  <c r="G677" i="13"/>
  <c r="Q676" i="13"/>
  <c r="P676" i="13"/>
  <c r="O676" i="13"/>
  <c r="N676" i="13"/>
  <c r="M676" i="13"/>
  <c r="K676" i="13"/>
  <c r="J676" i="13"/>
  <c r="I676" i="13"/>
  <c r="H676" i="13"/>
  <c r="G676" i="13"/>
  <c r="Q675" i="13"/>
  <c r="P675" i="13"/>
  <c r="O675" i="13"/>
  <c r="N675" i="13"/>
  <c r="M675" i="13"/>
  <c r="K675" i="13"/>
  <c r="J675" i="13"/>
  <c r="I675" i="13"/>
  <c r="H675" i="13"/>
  <c r="G675" i="13"/>
  <c r="Q674" i="13"/>
  <c r="P674" i="13"/>
  <c r="O674" i="13"/>
  <c r="N674" i="13"/>
  <c r="M674" i="13"/>
  <c r="K674" i="13"/>
  <c r="J674" i="13"/>
  <c r="I674" i="13"/>
  <c r="H674" i="13"/>
  <c r="G674" i="13"/>
  <c r="Q673" i="13"/>
  <c r="P673" i="13"/>
  <c r="O673" i="13"/>
  <c r="N673" i="13"/>
  <c r="M673" i="13"/>
  <c r="K673" i="13"/>
  <c r="J673" i="13"/>
  <c r="I673" i="13"/>
  <c r="H673" i="13"/>
  <c r="G673" i="13"/>
  <c r="Q672" i="13"/>
  <c r="P672" i="13"/>
  <c r="O672" i="13"/>
  <c r="N672" i="13"/>
  <c r="M672" i="13"/>
  <c r="K672" i="13"/>
  <c r="J672" i="13"/>
  <c r="I672" i="13"/>
  <c r="H672" i="13"/>
  <c r="G672" i="13"/>
  <c r="Q671" i="13"/>
  <c r="P671" i="13"/>
  <c r="O671" i="13"/>
  <c r="N671" i="13"/>
  <c r="M671" i="13"/>
  <c r="K671" i="13"/>
  <c r="J671" i="13"/>
  <c r="I671" i="13"/>
  <c r="H671" i="13"/>
  <c r="G671" i="13"/>
  <c r="Q670" i="13"/>
  <c r="P670" i="13"/>
  <c r="O670" i="13"/>
  <c r="N670" i="13"/>
  <c r="M670" i="13"/>
  <c r="K670" i="13"/>
  <c r="J670" i="13"/>
  <c r="I670" i="13"/>
  <c r="H670" i="13"/>
  <c r="G670" i="13"/>
  <c r="Q669" i="13"/>
  <c r="P669" i="13"/>
  <c r="O669" i="13"/>
  <c r="N669" i="13"/>
  <c r="M669" i="13"/>
  <c r="K669" i="13"/>
  <c r="J669" i="13"/>
  <c r="I669" i="13"/>
  <c r="H669" i="13"/>
  <c r="G669" i="13"/>
  <c r="Q668" i="13"/>
  <c r="P668" i="13"/>
  <c r="O668" i="13"/>
  <c r="N668" i="13"/>
  <c r="M668" i="13"/>
  <c r="K668" i="13"/>
  <c r="J668" i="13"/>
  <c r="I668" i="13"/>
  <c r="H668" i="13"/>
  <c r="G668" i="13"/>
  <c r="Q667" i="13"/>
  <c r="P667" i="13"/>
  <c r="O667" i="13"/>
  <c r="N667" i="13"/>
  <c r="M667" i="13"/>
  <c r="K667" i="13"/>
  <c r="J667" i="13"/>
  <c r="I667" i="13"/>
  <c r="H667" i="13"/>
  <c r="G667" i="13"/>
  <c r="Q666" i="13"/>
  <c r="P666" i="13"/>
  <c r="O666" i="13"/>
  <c r="N666" i="13"/>
  <c r="M666" i="13"/>
  <c r="K666" i="13"/>
  <c r="J666" i="13"/>
  <c r="I666" i="13"/>
  <c r="H666" i="13"/>
  <c r="G666" i="13"/>
  <c r="Q665" i="13"/>
  <c r="P665" i="13"/>
  <c r="O665" i="13"/>
  <c r="N665" i="13"/>
  <c r="M665" i="13"/>
  <c r="K665" i="13"/>
  <c r="J665" i="13"/>
  <c r="I665" i="13"/>
  <c r="H665" i="13"/>
  <c r="G665" i="13"/>
  <c r="Q664" i="13"/>
  <c r="P664" i="13"/>
  <c r="O664" i="13"/>
  <c r="N664" i="13"/>
  <c r="M664" i="13"/>
  <c r="K664" i="13"/>
  <c r="J664" i="13"/>
  <c r="I664" i="13"/>
  <c r="H664" i="13"/>
  <c r="G664" i="13"/>
  <c r="Q663" i="13"/>
  <c r="P663" i="13"/>
  <c r="O663" i="13"/>
  <c r="N663" i="13"/>
  <c r="M663" i="13"/>
  <c r="K663" i="13"/>
  <c r="J663" i="13"/>
  <c r="I663" i="13"/>
  <c r="H663" i="13"/>
  <c r="G663" i="13"/>
  <c r="Q662" i="13"/>
  <c r="P662" i="13"/>
  <c r="O662" i="13"/>
  <c r="N662" i="13"/>
  <c r="M662" i="13"/>
  <c r="K662" i="13"/>
  <c r="J662" i="13"/>
  <c r="I662" i="13"/>
  <c r="H662" i="13"/>
  <c r="G662" i="13"/>
  <c r="Q661" i="13"/>
  <c r="P661" i="13"/>
  <c r="O661" i="13"/>
  <c r="N661" i="13"/>
  <c r="M661" i="13"/>
  <c r="K661" i="13"/>
  <c r="J661" i="13"/>
  <c r="I661" i="13"/>
  <c r="H661" i="13"/>
  <c r="G661" i="13"/>
  <c r="Q660" i="13"/>
  <c r="P660" i="13"/>
  <c r="O660" i="13"/>
  <c r="N660" i="13"/>
  <c r="M660" i="13"/>
  <c r="K660" i="13"/>
  <c r="J660" i="13"/>
  <c r="I660" i="13"/>
  <c r="H660" i="13"/>
  <c r="G660" i="13"/>
  <c r="Q659" i="13"/>
  <c r="P659" i="13"/>
  <c r="O659" i="13"/>
  <c r="N659" i="13"/>
  <c r="M659" i="13"/>
  <c r="K659" i="13"/>
  <c r="J659" i="13"/>
  <c r="I659" i="13"/>
  <c r="H659" i="13"/>
  <c r="G659" i="13"/>
  <c r="Q658" i="13"/>
  <c r="P658" i="13"/>
  <c r="O658" i="13"/>
  <c r="N658" i="13"/>
  <c r="M658" i="13"/>
  <c r="K658" i="13"/>
  <c r="J658" i="13"/>
  <c r="I658" i="13"/>
  <c r="H658" i="13"/>
  <c r="G658" i="13"/>
  <c r="Q657" i="13"/>
  <c r="P657" i="13"/>
  <c r="O657" i="13"/>
  <c r="N657" i="13"/>
  <c r="M657" i="13"/>
  <c r="K657" i="13"/>
  <c r="J657" i="13"/>
  <c r="I657" i="13"/>
  <c r="H657" i="13"/>
  <c r="G657" i="13"/>
  <c r="Q656" i="13"/>
  <c r="P656" i="13"/>
  <c r="O656" i="13"/>
  <c r="N656" i="13"/>
  <c r="M656" i="13"/>
  <c r="K656" i="13"/>
  <c r="J656" i="13"/>
  <c r="I656" i="13"/>
  <c r="H656" i="13"/>
  <c r="G656" i="13"/>
  <c r="Q655" i="13"/>
  <c r="P655" i="13"/>
  <c r="O655" i="13"/>
  <c r="N655" i="13"/>
  <c r="M655" i="13"/>
  <c r="K655" i="13"/>
  <c r="J655" i="13"/>
  <c r="I655" i="13"/>
  <c r="H655" i="13"/>
  <c r="G655" i="13"/>
  <c r="Q654" i="13"/>
  <c r="P654" i="13"/>
  <c r="O654" i="13"/>
  <c r="N654" i="13"/>
  <c r="M654" i="13"/>
  <c r="K654" i="13"/>
  <c r="J654" i="13"/>
  <c r="I654" i="13"/>
  <c r="H654" i="13"/>
  <c r="G654" i="13"/>
  <c r="Q653" i="13"/>
  <c r="P653" i="13"/>
  <c r="O653" i="13"/>
  <c r="N653" i="13"/>
  <c r="M653" i="13"/>
  <c r="K653" i="13"/>
  <c r="J653" i="13"/>
  <c r="I653" i="13"/>
  <c r="H653" i="13"/>
  <c r="G653" i="13"/>
  <c r="Q652" i="13"/>
  <c r="P652" i="13"/>
  <c r="O652" i="13"/>
  <c r="N652" i="13"/>
  <c r="M652" i="13"/>
  <c r="K652" i="13"/>
  <c r="J652" i="13"/>
  <c r="I652" i="13"/>
  <c r="H652" i="13"/>
  <c r="G652" i="13"/>
  <c r="Q651" i="13"/>
  <c r="P651" i="13"/>
  <c r="O651" i="13"/>
  <c r="N651" i="13"/>
  <c r="M651" i="13"/>
  <c r="K651" i="13"/>
  <c r="J651" i="13"/>
  <c r="I651" i="13"/>
  <c r="H651" i="13"/>
  <c r="G651" i="13"/>
  <c r="Q650" i="13"/>
  <c r="P650" i="13"/>
  <c r="O650" i="13"/>
  <c r="N650" i="13"/>
  <c r="M650" i="13"/>
  <c r="K650" i="13"/>
  <c r="J650" i="13"/>
  <c r="I650" i="13"/>
  <c r="H650" i="13"/>
  <c r="G650" i="13"/>
  <c r="Q649" i="13"/>
  <c r="P649" i="13"/>
  <c r="O649" i="13"/>
  <c r="N649" i="13"/>
  <c r="M649" i="13"/>
  <c r="K649" i="13"/>
  <c r="J649" i="13"/>
  <c r="I649" i="13"/>
  <c r="H649" i="13"/>
  <c r="G649" i="13"/>
  <c r="Q648" i="13"/>
  <c r="P648" i="13"/>
  <c r="O648" i="13"/>
  <c r="N648" i="13"/>
  <c r="M648" i="13"/>
  <c r="K648" i="13"/>
  <c r="J648" i="13"/>
  <c r="I648" i="13"/>
  <c r="H648" i="13"/>
  <c r="G648" i="13"/>
  <c r="Q647" i="13"/>
  <c r="P647" i="13"/>
  <c r="O647" i="13"/>
  <c r="N647" i="13"/>
  <c r="M647" i="13"/>
  <c r="K647" i="13"/>
  <c r="J647" i="13"/>
  <c r="I647" i="13"/>
  <c r="H647" i="13"/>
  <c r="G647" i="13"/>
  <c r="Q646" i="13"/>
  <c r="P646" i="13"/>
  <c r="O646" i="13"/>
  <c r="N646" i="13"/>
  <c r="M646" i="13"/>
  <c r="K646" i="13"/>
  <c r="J646" i="13"/>
  <c r="I646" i="13"/>
  <c r="H646" i="13"/>
  <c r="G646" i="13"/>
  <c r="Q645" i="13"/>
  <c r="P645" i="13"/>
  <c r="O645" i="13"/>
  <c r="N645" i="13"/>
  <c r="M645" i="13"/>
  <c r="K645" i="13"/>
  <c r="J645" i="13"/>
  <c r="I645" i="13"/>
  <c r="H645" i="13"/>
  <c r="G645" i="13"/>
  <c r="Q644" i="13"/>
  <c r="P644" i="13"/>
  <c r="O644" i="13"/>
  <c r="N644" i="13"/>
  <c r="M644" i="13"/>
  <c r="K644" i="13"/>
  <c r="J644" i="13"/>
  <c r="I644" i="13"/>
  <c r="H644" i="13"/>
  <c r="G644" i="13"/>
  <c r="Q643" i="13"/>
  <c r="P643" i="13"/>
  <c r="O643" i="13"/>
  <c r="N643" i="13"/>
  <c r="M643" i="13"/>
  <c r="K643" i="13"/>
  <c r="J643" i="13"/>
  <c r="I643" i="13"/>
  <c r="H643" i="13"/>
  <c r="G643" i="13"/>
  <c r="Q642" i="13"/>
  <c r="P642" i="13"/>
  <c r="O642" i="13"/>
  <c r="N642" i="13"/>
  <c r="M642" i="13"/>
  <c r="K642" i="13"/>
  <c r="J642" i="13"/>
  <c r="I642" i="13"/>
  <c r="H642" i="13"/>
  <c r="G642" i="13"/>
  <c r="Q641" i="13"/>
  <c r="P641" i="13"/>
  <c r="O641" i="13"/>
  <c r="N641" i="13"/>
  <c r="M641" i="13"/>
  <c r="K641" i="13"/>
  <c r="J641" i="13"/>
  <c r="I641" i="13"/>
  <c r="H641" i="13"/>
  <c r="G641" i="13"/>
  <c r="Q640" i="13"/>
  <c r="P640" i="13"/>
  <c r="O640" i="13"/>
  <c r="N640" i="13"/>
  <c r="M640" i="13"/>
  <c r="K640" i="13"/>
  <c r="J640" i="13"/>
  <c r="I640" i="13"/>
  <c r="H640" i="13"/>
  <c r="G640" i="13"/>
  <c r="Q639" i="13"/>
  <c r="P639" i="13"/>
  <c r="O639" i="13"/>
  <c r="N639" i="13"/>
  <c r="M639" i="13"/>
  <c r="K639" i="13"/>
  <c r="J639" i="13"/>
  <c r="I639" i="13"/>
  <c r="H639" i="13"/>
  <c r="G639" i="13"/>
  <c r="Q638" i="13"/>
  <c r="P638" i="13"/>
  <c r="O638" i="13"/>
  <c r="N638" i="13"/>
  <c r="M638" i="13"/>
  <c r="K638" i="13"/>
  <c r="J638" i="13"/>
  <c r="I638" i="13"/>
  <c r="H638" i="13"/>
  <c r="G638" i="13"/>
  <c r="Q637" i="13"/>
  <c r="P637" i="13"/>
  <c r="O637" i="13"/>
  <c r="N637" i="13"/>
  <c r="M637" i="13"/>
  <c r="K637" i="13"/>
  <c r="J637" i="13"/>
  <c r="I637" i="13"/>
  <c r="H637" i="13"/>
  <c r="G637" i="13"/>
  <c r="Q636" i="13"/>
  <c r="P636" i="13"/>
  <c r="O636" i="13"/>
  <c r="N636" i="13"/>
  <c r="M636" i="13"/>
  <c r="K636" i="13"/>
  <c r="J636" i="13"/>
  <c r="I636" i="13"/>
  <c r="H636" i="13"/>
  <c r="G636" i="13"/>
  <c r="Q635" i="13"/>
  <c r="P635" i="13"/>
  <c r="O635" i="13"/>
  <c r="N635" i="13"/>
  <c r="M635" i="13"/>
  <c r="K635" i="13"/>
  <c r="J635" i="13"/>
  <c r="I635" i="13"/>
  <c r="H635" i="13"/>
  <c r="G635" i="13"/>
  <c r="Q634" i="13"/>
  <c r="P634" i="13"/>
  <c r="O634" i="13"/>
  <c r="N634" i="13"/>
  <c r="M634" i="13"/>
  <c r="K634" i="13"/>
  <c r="J634" i="13"/>
  <c r="I634" i="13"/>
  <c r="H634" i="13"/>
  <c r="G634" i="13"/>
  <c r="Q633" i="13"/>
  <c r="P633" i="13"/>
  <c r="O633" i="13"/>
  <c r="N633" i="13"/>
  <c r="M633" i="13"/>
  <c r="K633" i="13"/>
  <c r="J633" i="13"/>
  <c r="I633" i="13"/>
  <c r="H633" i="13"/>
  <c r="G633" i="13"/>
  <c r="Q632" i="13"/>
  <c r="P632" i="13"/>
  <c r="O632" i="13"/>
  <c r="N632" i="13"/>
  <c r="M632" i="13"/>
  <c r="K632" i="13"/>
  <c r="J632" i="13"/>
  <c r="I632" i="13"/>
  <c r="H632" i="13"/>
  <c r="G632" i="13"/>
  <c r="Q631" i="13"/>
  <c r="P631" i="13"/>
  <c r="O631" i="13"/>
  <c r="N631" i="13"/>
  <c r="M631" i="13"/>
  <c r="K631" i="13"/>
  <c r="J631" i="13"/>
  <c r="I631" i="13"/>
  <c r="H631" i="13"/>
  <c r="G631" i="13"/>
  <c r="Q630" i="13"/>
  <c r="P630" i="13"/>
  <c r="O630" i="13"/>
  <c r="N630" i="13"/>
  <c r="M630" i="13"/>
  <c r="K630" i="13"/>
  <c r="J630" i="13"/>
  <c r="I630" i="13"/>
  <c r="H630" i="13"/>
  <c r="G630" i="13"/>
  <c r="Q629" i="13"/>
  <c r="P629" i="13"/>
  <c r="O629" i="13"/>
  <c r="N629" i="13"/>
  <c r="M629" i="13"/>
  <c r="K629" i="13"/>
  <c r="J629" i="13"/>
  <c r="I629" i="13"/>
  <c r="H629" i="13"/>
  <c r="G629" i="13"/>
  <c r="Q628" i="13"/>
  <c r="P628" i="13"/>
  <c r="O628" i="13"/>
  <c r="N628" i="13"/>
  <c r="M628" i="13"/>
  <c r="K628" i="13"/>
  <c r="J628" i="13"/>
  <c r="I628" i="13"/>
  <c r="H628" i="13"/>
  <c r="G628" i="13"/>
  <c r="Q627" i="13"/>
  <c r="P627" i="13"/>
  <c r="O627" i="13"/>
  <c r="N627" i="13"/>
  <c r="M627" i="13"/>
  <c r="K627" i="13"/>
  <c r="J627" i="13"/>
  <c r="I627" i="13"/>
  <c r="H627" i="13"/>
  <c r="G627" i="13"/>
  <c r="Q626" i="13"/>
  <c r="P626" i="13"/>
  <c r="O626" i="13"/>
  <c r="N626" i="13"/>
  <c r="M626" i="13"/>
  <c r="K626" i="13"/>
  <c r="J626" i="13"/>
  <c r="I626" i="13"/>
  <c r="H626" i="13"/>
  <c r="G626" i="13"/>
  <c r="Q625" i="13"/>
  <c r="P625" i="13"/>
  <c r="O625" i="13"/>
  <c r="N625" i="13"/>
  <c r="M625" i="13"/>
  <c r="K625" i="13"/>
  <c r="J625" i="13"/>
  <c r="I625" i="13"/>
  <c r="H625" i="13"/>
  <c r="G625" i="13"/>
  <c r="Q624" i="13"/>
  <c r="P624" i="13"/>
  <c r="O624" i="13"/>
  <c r="N624" i="13"/>
  <c r="M624" i="13"/>
  <c r="K624" i="13"/>
  <c r="J624" i="13"/>
  <c r="I624" i="13"/>
  <c r="H624" i="13"/>
  <c r="G624" i="13"/>
  <c r="Q623" i="13"/>
  <c r="P623" i="13"/>
  <c r="O623" i="13"/>
  <c r="N623" i="13"/>
  <c r="M623" i="13"/>
  <c r="K623" i="13"/>
  <c r="J623" i="13"/>
  <c r="I623" i="13"/>
  <c r="H623" i="13"/>
  <c r="G623" i="13"/>
  <c r="Q622" i="13"/>
  <c r="P622" i="13"/>
  <c r="O622" i="13"/>
  <c r="N622" i="13"/>
  <c r="M622" i="13"/>
  <c r="K622" i="13"/>
  <c r="J622" i="13"/>
  <c r="I622" i="13"/>
  <c r="H622" i="13"/>
  <c r="G622" i="13"/>
  <c r="Q621" i="13"/>
  <c r="P621" i="13"/>
  <c r="O621" i="13"/>
  <c r="N621" i="13"/>
  <c r="M621" i="13"/>
  <c r="K621" i="13"/>
  <c r="J621" i="13"/>
  <c r="I621" i="13"/>
  <c r="H621" i="13"/>
  <c r="G621" i="13"/>
  <c r="Q620" i="13"/>
  <c r="P620" i="13"/>
  <c r="O620" i="13"/>
  <c r="N620" i="13"/>
  <c r="M620" i="13"/>
  <c r="K620" i="13"/>
  <c r="J620" i="13"/>
  <c r="I620" i="13"/>
  <c r="H620" i="13"/>
  <c r="G620" i="13"/>
  <c r="Q619" i="13"/>
  <c r="P619" i="13"/>
  <c r="O619" i="13"/>
  <c r="N619" i="13"/>
  <c r="M619" i="13"/>
  <c r="K619" i="13"/>
  <c r="J619" i="13"/>
  <c r="I619" i="13"/>
  <c r="H619" i="13"/>
  <c r="G619" i="13"/>
  <c r="Q618" i="13"/>
  <c r="P618" i="13"/>
  <c r="O618" i="13"/>
  <c r="N618" i="13"/>
  <c r="M618" i="13"/>
  <c r="K618" i="13"/>
  <c r="J618" i="13"/>
  <c r="I618" i="13"/>
  <c r="H618" i="13"/>
  <c r="G618" i="13"/>
  <c r="Q617" i="13"/>
  <c r="P617" i="13"/>
  <c r="O617" i="13"/>
  <c r="N617" i="13"/>
  <c r="M617" i="13"/>
  <c r="K617" i="13"/>
  <c r="J617" i="13"/>
  <c r="I617" i="13"/>
  <c r="H617" i="13"/>
  <c r="G617" i="13"/>
  <c r="Q616" i="13"/>
  <c r="P616" i="13"/>
  <c r="O616" i="13"/>
  <c r="N616" i="13"/>
  <c r="M616" i="13"/>
  <c r="K616" i="13"/>
  <c r="J616" i="13"/>
  <c r="I616" i="13"/>
  <c r="H616" i="13"/>
  <c r="G616" i="13"/>
  <c r="Q615" i="13"/>
  <c r="P615" i="13"/>
  <c r="O615" i="13"/>
  <c r="N615" i="13"/>
  <c r="M615" i="13"/>
  <c r="K615" i="13"/>
  <c r="J615" i="13"/>
  <c r="I615" i="13"/>
  <c r="H615" i="13"/>
  <c r="G615" i="13"/>
  <c r="Q614" i="13"/>
  <c r="P614" i="13"/>
  <c r="O614" i="13"/>
  <c r="N614" i="13"/>
  <c r="M614" i="13"/>
  <c r="K614" i="13"/>
  <c r="J614" i="13"/>
  <c r="I614" i="13"/>
  <c r="H614" i="13"/>
  <c r="G614" i="13"/>
  <c r="Q613" i="13"/>
  <c r="P613" i="13"/>
  <c r="O613" i="13"/>
  <c r="N613" i="13"/>
  <c r="M613" i="13"/>
  <c r="K613" i="13"/>
  <c r="J613" i="13"/>
  <c r="I613" i="13"/>
  <c r="H613" i="13"/>
  <c r="G613" i="13"/>
  <c r="Q612" i="13"/>
  <c r="P612" i="13"/>
  <c r="O612" i="13"/>
  <c r="N612" i="13"/>
  <c r="M612" i="13"/>
  <c r="K612" i="13"/>
  <c r="J612" i="13"/>
  <c r="I612" i="13"/>
  <c r="H612" i="13"/>
  <c r="G612" i="13"/>
  <c r="Q611" i="13"/>
  <c r="P611" i="13"/>
  <c r="O611" i="13"/>
  <c r="N611" i="13"/>
  <c r="M611" i="13"/>
  <c r="K611" i="13"/>
  <c r="J611" i="13"/>
  <c r="I611" i="13"/>
  <c r="H611" i="13"/>
  <c r="G611" i="13"/>
  <c r="Q610" i="13"/>
  <c r="P610" i="13"/>
  <c r="O610" i="13"/>
  <c r="N610" i="13"/>
  <c r="M610" i="13"/>
  <c r="K610" i="13"/>
  <c r="J610" i="13"/>
  <c r="I610" i="13"/>
  <c r="H610" i="13"/>
  <c r="G610" i="13"/>
  <c r="Q609" i="13"/>
  <c r="P609" i="13"/>
  <c r="O609" i="13"/>
  <c r="N609" i="13"/>
  <c r="M609" i="13"/>
  <c r="K609" i="13"/>
  <c r="J609" i="13"/>
  <c r="I609" i="13"/>
  <c r="H609" i="13"/>
  <c r="G609" i="13"/>
  <c r="Q608" i="13"/>
  <c r="P608" i="13"/>
  <c r="O608" i="13"/>
  <c r="N608" i="13"/>
  <c r="M608" i="13"/>
  <c r="K608" i="13"/>
  <c r="J608" i="13"/>
  <c r="I608" i="13"/>
  <c r="H608" i="13"/>
  <c r="G608" i="13"/>
  <c r="Q607" i="13"/>
  <c r="P607" i="13"/>
  <c r="O607" i="13"/>
  <c r="N607" i="13"/>
  <c r="M607" i="13"/>
  <c r="K607" i="13"/>
  <c r="J607" i="13"/>
  <c r="I607" i="13"/>
  <c r="H607" i="13"/>
  <c r="G607" i="13"/>
  <c r="Q606" i="13"/>
  <c r="P606" i="13"/>
  <c r="O606" i="13"/>
  <c r="N606" i="13"/>
  <c r="M606" i="13"/>
  <c r="K606" i="13"/>
  <c r="J606" i="13"/>
  <c r="I606" i="13"/>
  <c r="H606" i="13"/>
  <c r="G606" i="13"/>
  <c r="Q605" i="13"/>
  <c r="P605" i="13"/>
  <c r="O605" i="13"/>
  <c r="N605" i="13"/>
  <c r="M605" i="13"/>
  <c r="K605" i="13"/>
  <c r="J605" i="13"/>
  <c r="I605" i="13"/>
  <c r="H605" i="13"/>
  <c r="G605" i="13"/>
  <c r="Q604" i="13"/>
  <c r="P604" i="13"/>
  <c r="O604" i="13"/>
  <c r="N604" i="13"/>
  <c r="M604" i="13"/>
  <c r="K604" i="13"/>
  <c r="J604" i="13"/>
  <c r="I604" i="13"/>
  <c r="H604" i="13"/>
  <c r="G604" i="13"/>
  <c r="Q603" i="13"/>
  <c r="P603" i="13"/>
  <c r="O603" i="13"/>
  <c r="N603" i="13"/>
  <c r="M603" i="13"/>
  <c r="K603" i="13"/>
  <c r="J603" i="13"/>
  <c r="I603" i="13"/>
  <c r="H603" i="13"/>
  <c r="G603" i="13"/>
  <c r="Q602" i="13"/>
  <c r="P602" i="13"/>
  <c r="O602" i="13"/>
  <c r="N602" i="13"/>
  <c r="M602" i="13"/>
  <c r="K602" i="13"/>
  <c r="J602" i="13"/>
  <c r="I602" i="13"/>
  <c r="H602" i="13"/>
  <c r="G602" i="13"/>
  <c r="Q601" i="13"/>
  <c r="P601" i="13"/>
  <c r="O601" i="13"/>
  <c r="N601" i="13"/>
  <c r="M601" i="13"/>
  <c r="K601" i="13"/>
  <c r="J601" i="13"/>
  <c r="I601" i="13"/>
  <c r="H601" i="13"/>
  <c r="G601" i="13"/>
  <c r="Q600" i="13"/>
  <c r="P600" i="13"/>
  <c r="O600" i="13"/>
  <c r="N600" i="13"/>
  <c r="M600" i="13"/>
  <c r="K600" i="13"/>
  <c r="J600" i="13"/>
  <c r="I600" i="13"/>
  <c r="H600" i="13"/>
  <c r="G600" i="13"/>
  <c r="Q599" i="13"/>
  <c r="P599" i="13"/>
  <c r="O599" i="13"/>
  <c r="N599" i="13"/>
  <c r="M599" i="13"/>
  <c r="K599" i="13"/>
  <c r="J599" i="13"/>
  <c r="I599" i="13"/>
  <c r="H599" i="13"/>
  <c r="G599" i="13"/>
  <c r="Q598" i="13"/>
  <c r="P598" i="13"/>
  <c r="O598" i="13"/>
  <c r="N598" i="13"/>
  <c r="M598" i="13"/>
  <c r="K598" i="13"/>
  <c r="J598" i="13"/>
  <c r="I598" i="13"/>
  <c r="H598" i="13"/>
  <c r="G598" i="13"/>
  <c r="Q597" i="13"/>
  <c r="P597" i="13"/>
  <c r="O597" i="13"/>
  <c r="N597" i="13"/>
  <c r="M597" i="13"/>
  <c r="K597" i="13"/>
  <c r="J597" i="13"/>
  <c r="I597" i="13"/>
  <c r="H597" i="13"/>
  <c r="G597" i="13"/>
  <c r="Q596" i="13"/>
  <c r="P596" i="13"/>
  <c r="O596" i="13"/>
  <c r="N596" i="13"/>
  <c r="M596" i="13"/>
  <c r="K596" i="13"/>
  <c r="J596" i="13"/>
  <c r="I596" i="13"/>
  <c r="H596" i="13"/>
  <c r="G596" i="13"/>
  <c r="Q595" i="13"/>
  <c r="P595" i="13"/>
  <c r="O595" i="13"/>
  <c r="N595" i="13"/>
  <c r="M595" i="13"/>
  <c r="K595" i="13"/>
  <c r="J595" i="13"/>
  <c r="I595" i="13"/>
  <c r="H595" i="13"/>
  <c r="G595" i="13"/>
  <c r="Q594" i="13"/>
  <c r="P594" i="13"/>
  <c r="O594" i="13"/>
  <c r="N594" i="13"/>
  <c r="M594" i="13"/>
  <c r="K594" i="13"/>
  <c r="J594" i="13"/>
  <c r="I594" i="13"/>
  <c r="H594" i="13"/>
  <c r="G594" i="13"/>
  <c r="Q593" i="13"/>
  <c r="P593" i="13"/>
  <c r="O593" i="13"/>
  <c r="N593" i="13"/>
  <c r="M593" i="13"/>
  <c r="K593" i="13"/>
  <c r="J593" i="13"/>
  <c r="I593" i="13"/>
  <c r="H593" i="13"/>
  <c r="G593" i="13"/>
  <c r="Q592" i="13"/>
  <c r="P592" i="13"/>
  <c r="O592" i="13"/>
  <c r="N592" i="13"/>
  <c r="M592" i="13"/>
  <c r="K592" i="13"/>
  <c r="J592" i="13"/>
  <c r="I592" i="13"/>
  <c r="H592" i="13"/>
  <c r="G592" i="13"/>
  <c r="Q591" i="13"/>
  <c r="P591" i="13"/>
  <c r="O591" i="13"/>
  <c r="N591" i="13"/>
  <c r="M591" i="13"/>
  <c r="K591" i="13"/>
  <c r="J591" i="13"/>
  <c r="I591" i="13"/>
  <c r="H591" i="13"/>
  <c r="G591" i="13"/>
  <c r="Q590" i="13"/>
  <c r="P590" i="13"/>
  <c r="O590" i="13"/>
  <c r="N590" i="13"/>
  <c r="M590" i="13"/>
  <c r="K590" i="13"/>
  <c r="J590" i="13"/>
  <c r="I590" i="13"/>
  <c r="H590" i="13"/>
  <c r="G590" i="13"/>
  <c r="Q589" i="13"/>
  <c r="P589" i="13"/>
  <c r="O589" i="13"/>
  <c r="N589" i="13"/>
  <c r="M589" i="13"/>
  <c r="K589" i="13"/>
  <c r="J589" i="13"/>
  <c r="I589" i="13"/>
  <c r="H589" i="13"/>
  <c r="G589" i="13"/>
  <c r="Q588" i="13"/>
  <c r="P588" i="13"/>
  <c r="O588" i="13"/>
  <c r="N588" i="13"/>
  <c r="M588" i="13"/>
  <c r="K588" i="13"/>
  <c r="J588" i="13"/>
  <c r="I588" i="13"/>
  <c r="H588" i="13"/>
  <c r="G588" i="13"/>
  <c r="Q587" i="13"/>
  <c r="P587" i="13"/>
  <c r="O587" i="13"/>
  <c r="N587" i="13"/>
  <c r="M587" i="13"/>
  <c r="K587" i="13"/>
  <c r="J587" i="13"/>
  <c r="I587" i="13"/>
  <c r="H587" i="13"/>
  <c r="G587" i="13"/>
  <c r="Q586" i="13"/>
  <c r="P586" i="13"/>
  <c r="O586" i="13"/>
  <c r="N586" i="13"/>
  <c r="M586" i="13"/>
  <c r="K586" i="13"/>
  <c r="J586" i="13"/>
  <c r="I586" i="13"/>
  <c r="H586" i="13"/>
  <c r="G586" i="13"/>
  <c r="Q585" i="13"/>
  <c r="P585" i="13"/>
  <c r="O585" i="13"/>
  <c r="N585" i="13"/>
  <c r="M585" i="13"/>
  <c r="K585" i="13"/>
  <c r="J585" i="13"/>
  <c r="I585" i="13"/>
  <c r="H585" i="13"/>
  <c r="G585" i="13"/>
  <c r="Q584" i="13"/>
  <c r="P584" i="13"/>
  <c r="O584" i="13"/>
  <c r="N584" i="13"/>
  <c r="M584" i="13"/>
  <c r="K584" i="13"/>
  <c r="J584" i="13"/>
  <c r="I584" i="13"/>
  <c r="H584" i="13"/>
  <c r="G584" i="13"/>
  <c r="Q583" i="13"/>
  <c r="P583" i="13"/>
  <c r="O583" i="13"/>
  <c r="N583" i="13"/>
  <c r="M583" i="13"/>
  <c r="K583" i="13"/>
  <c r="J583" i="13"/>
  <c r="I583" i="13"/>
  <c r="H583" i="13"/>
  <c r="G583" i="13"/>
  <c r="Q582" i="13"/>
  <c r="P582" i="13"/>
  <c r="O582" i="13"/>
  <c r="N582" i="13"/>
  <c r="M582" i="13"/>
  <c r="K582" i="13"/>
  <c r="J582" i="13"/>
  <c r="I582" i="13"/>
  <c r="H582" i="13"/>
  <c r="G582" i="13"/>
  <c r="Q581" i="13"/>
  <c r="P581" i="13"/>
  <c r="O581" i="13"/>
  <c r="N581" i="13"/>
  <c r="M581" i="13"/>
  <c r="K581" i="13"/>
  <c r="J581" i="13"/>
  <c r="I581" i="13"/>
  <c r="H581" i="13"/>
  <c r="G581" i="13"/>
  <c r="Q580" i="13"/>
  <c r="P580" i="13"/>
  <c r="O580" i="13"/>
  <c r="N580" i="13"/>
  <c r="M580" i="13"/>
  <c r="K580" i="13"/>
  <c r="J580" i="13"/>
  <c r="I580" i="13"/>
  <c r="H580" i="13"/>
  <c r="G580" i="13"/>
  <c r="Q579" i="13"/>
  <c r="P579" i="13"/>
  <c r="O579" i="13"/>
  <c r="N579" i="13"/>
  <c r="M579" i="13"/>
  <c r="K579" i="13"/>
  <c r="J579" i="13"/>
  <c r="I579" i="13"/>
  <c r="H579" i="13"/>
  <c r="G579" i="13"/>
  <c r="Q578" i="13"/>
  <c r="P578" i="13"/>
  <c r="O578" i="13"/>
  <c r="N578" i="13"/>
  <c r="M578" i="13"/>
  <c r="K578" i="13"/>
  <c r="J578" i="13"/>
  <c r="I578" i="13"/>
  <c r="H578" i="13"/>
  <c r="G578" i="13"/>
  <c r="Q577" i="13"/>
  <c r="P577" i="13"/>
  <c r="O577" i="13"/>
  <c r="N577" i="13"/>
  <c r="M577" i="13"/>
  <c r="K577" i="13"/>
  <c r="J577" i="13"/>
  <c r="I577" i="13"/>
  <c r="H577" i="13"/>
  <c r="G577" i="13"/>
  <c r="Q576" i="13"/>
  <c r="P576" i="13"/>
  <c r="O576" i="13"/>
  <c r="N576" i="13"/>
  <c r="M576" i="13"/>
  <c r="K576" i="13"/>
  <c r="J576" i="13"/>
  <c r="I576" i="13"/>
  <c r="H576" i="13"/>
  <c r="G576" i="13"/>
  <c r="Q575" i="13"/>
  <c r="P575" i="13"/>
  <c r="O575" i="13"/>
  <c r="N575" i="13"/>
  <c r="M575" i="13"/>
  <c r="K575" i="13"/>
  <c r="J575" i="13"/>
  <c r="I575" i="13"/>
  <c r="H575" i="13"/>
  <c r="G575" i="13"/>
  <c r="Q574" i="13"/>
  <c r="P574" i="13"/>
  <c r="O574" i="13"/>
  <c r="N574" i="13"/>
  <c r="M574" i="13"/>
  <c r="K574" i="13"/>
  <c r="J574" i="13"/>
  <c r="I574" i="13"/>
  <c r="H574" i="13"/>
  <c r="G574" i="13"/>
  <c r="Q573" i="13"/>
  <c r="P573" i="13"/>
  <c r="O573" i="13"/>
  <c r="N573" i="13"/>
  <c r="M573" i="13"/>
  <c r="K573" i="13"/>
  <c r="J573" i="13"/>
  <c r="I573" i="13"/>
  <c r="H573" i="13"/>
  <c r="G573" i="13"/>
  <c r="Q572" i="13"/>
  <c r="P572" i="13"/>
  <c r="O572" i="13"/>
  <c r="N572" i="13"/>
  <c r="M572" i="13"/>
  <c r="K572" i="13"/>
  <c r="J572" i="13"/>
  <c r="I572" i="13"/>
  <c r="H572" i="13"/>
  <c r="G572" i="13"/>
  <c r="Q571" i="13"/>
  <c r="P571" i="13"/>
  <c r="O571" i="13"/>
  <c r="N571" i="13"/>
  <c r="M571" i="13"/>
  <c r="K571" i="13"/>
  <c r="J571" i="13"/>
  <c r="I571" i="13"/>
  <c r="H571" i="13"/>
  <c r="G571" i="13"/>
  <c r="Q570" i="13"/>
  <c r="P570" i="13"/>
  <c r="O570" i="13"/>
  <c r="N570" i="13"/>
  <c r="M570" i="13"/>
  <c r="K570" i="13"/>
  <c r="J570" i="13"/>
  <c r="I570" i="13"/>
  <c r="H570" i="13"/>
  <c r="G570" i="13"/>
  <c r="Q569" i="13"/>
  <c r="P569" i="13"/>
  <c r="O569" i="13"/>
  <c r="N569" i="13"/>
  <c r="M569" i="13"/>
  <c r="K569" i="13"/>
  <c r="J569" i="13"/>
  <c r="I569" i="13"/>
  <c r="H569" i="13"/>
  <c r="G569" i="13"/>
  <c r="Q568" i="13"/>
  <c r="P568" i="13"/>
  <c r="O568" i="13"/>
  <c r="N568" i="13"/>
  <c r="M568" i="13"/>
  <c r="K568" i="13"/>
  <c r="J568" i="13"/>
  <c r="I568" i="13"/>
  <c r="H568" i="13"/>
  <c r="G568" i="13"/>
  <c r="Q567" i="13"/>
  <c r="P567" i="13"/>
  <c r="O567" i="13"/>
  <c r="N567" i="13"/>
  <c r="M567" i="13"/>
  <c r="K567" i="13"/>
  <c r="J567" i="13"/>
  <c r="I567" i="13"/>
  <c r="H567" i="13"/>
  <c r="G567" i="13"/>
  <c r="Q566" i="13"/>
  <c r="P566" i="13"/>
  <c r="O566" i="13"/>
  <c r="N566" i="13"/>
  <c r="M566" i="13"/>
  <c r="K566" i="13"/>
  <c r="J566" i="13"/>
  <c r="I566" i="13"/>
  <c r="H566" i="13"/>
  <c r="G566" i="13"/>
  <c r="Q565" i="13"/>
  <c r="P565" i="13"/>
  <c r="O565" i="13"/>
  <c r="N565" i="13"/>
  <c r="M565" i="13"/>
  <c r="K565" i="13"/>
  <c r="J565" i="13"/>
  <c r="I565" i="13"/>
  <c r="H565" i="13"/>
  <c r="G565" i="13"/>
  <c r="Q564" i="13"/>
  <c r="P564" i="13"/>
  <c r="O564" i="13"/>
  <c r="N564" i="13"/>
  <c r="M564" i="13"/>
  <c r="K564" i="13"/>
  <c r="J564" i="13"/>
  <c r="I564" i="13"/>
  <c r="H564" i="13"/>
  <c r="G564" i="13"/>
  <c r="Q563" i="13"/>
  <c r="P563" i="13"/>
  <c r="O563" i="13"/>
  <c r="N563" i="13"/>
  <c r="M563" i="13"/>
  <c r="K563" i="13"/>
  <c r="J563" i="13"/>
  <c r="I563" i="13"/>
  <c r="H563" i="13"/>
  <c r="G563" i="13"/>
  <c r="Q562" i="13"/>
  <c r="P562" i="13"/>
  <c r="O562" i="13"/>
  <c r="N562" i="13"/>
  <c r="M562" i="13"/>
  <c r="K562" i="13"/>
  <c r="J562" i="13"/>
  <c r="I562" i="13"/>
  <c r="H562" i="13"/>
  <c r="G562" i="13"/>
  <c r="Q561" i="13"/>
  <c r="P561" i="13"/>
  <c r="O561" i="13"/>
  <c r="N561" i="13"/>
  <c r="M561" i="13"/>
  <c r="K561" i="13"/>
  <c r="J561" i="13"/>
  <c r="I561" i="13"/>
  <c r="H561" i="13"/>
  <c r="G561" i="13"/>
  <c r="Q560" i="13"/>
  <c r="P560" i="13"/>
  <c r="O560" i="13"/>
  <c r="N560" i="13"/>
  <c r="M560" i="13"/>
  <c r="K560" i="13"/>
  <c r="J560" i="13"/>
  <c r="I560" i="13"/>
  <c r="H560" i="13"/>
  <c r="G560" i="13"/>
  <c r="Q559" i="13"/>
  <c r="P559" i="13"/>
  <c r="O559" i="13"/>
  <c r="N559" i="13"/>
  <c r="M559" i="13"/>
  <c r="K559" i="13"/>
  <c r="J559" i="13"/>
  <c r="I559" i="13"/>
  <c r="H559" i="13"/>
  <c r="G559" i="13"/>
  <c r="Q558" i="13"/>
  <c r="P558" i="13"/>
  <c r="O558" i="13"/>
  <c r="N558" i="13"/>
  <c r="M558" i="13"/>
  <c r="K558" i="13"/>
  <c r="J558" i="13"/>
  <c r="I558" i="13"/>
  <c r="H558" i="13"/>
  <c r="G558" i="13"/>
  <c r="Q557" i="13"/>
  <c r="P557" i="13"/>
  <c r="O557" i="13"/>
  <c r="N557" i="13"/>
  <c r="M557" i="13"/>
  <c r="K557" i="13"/>
  <c r="J557" i="13"/>
  <c r="I557" i="13"/>
  <c r="H557" i="13"/>
  <c r="G557" i="13"/>
  <c r="Q556" i="13"/>
  <c r="P556" i="13"/>
  <c r="O556" i="13"/>
  <c r="N556" i="13"/>
  <c r="M556" i="13"/>
  <c r="K556" i="13"/>
  <c r="J556" i="13"/>
  <c r="I556" i="13"/>
  <c r="H556" i="13"/>
  <c r="G556" i="13"/>
  <c r="Q555" i="13"/>
  <c r="P555" i="13"/>
  <c r="O555" i="13"/>
  <c r="N555" i="13"/>
  <c r="M555" i="13"/>
  <c r="K555" i="13"/>
  <c r="J555" i="13"/>
  <c r="I555" i="13"/>
  <c r="H555" i="13"/>
  <c r="G555" i="13"/>
  <c r="Q554" i="13"/>
  <c r="P554" i="13"/>
  <c r="O554" i="13"/>
  <c r="N554" i="13"/>
  <c r="M554" i="13"/>
  <c r="K554" i="13"/>
  <c r="J554" i="13"/>
  <c r="I554" i="13"/>
  <c r="H554" i="13"/>
  <c r="G554" i="13"/>
  <c r="Q553" i="13"/>
  <c r="P553" i="13"/>
  <c r="O553" i="13"/>
  <c r="N553" i="13"/>
  <c r="M553" i="13"/>
  <c r="K553" i="13"/>
  <c r="J553" i="13"/>
  <c r="I553" i="13"/>
  <c r="H553" i="13"/>
  <c r="G553" i="13"/>
  <c r="Q552" i="13"/>
  <c r="P552" i="13"/>
  <c r="O552" i="13"/>
  <c r="N552" i="13"/>
  <c r="M552" i="13"/>
  <c r="K552" i="13"/>
  <c r="J552" i="13"/>
  <c r="I552" i="13"/>
  <c r="H552" i="13"/>
  <c r="G552" i="13"/>
  <c r="Q551" i="13"/>
  <c r="P551" i="13"/>
  <c r="O551" i="13"/>
  <c r="N551" i="13"/>
  <c r="M551" i="13"/>
  <c r="K551" i="13"/>
  <c r="J551" i="13"/>
  <c r="I551" i="13"/>
  <c r="H551" i="13"/>
  <c r="G551" i="13"/>
  <c r="Q550" i="13"/>
  <c r="P550" i="13"/>
  <c r="O550" i="13"/>
  <c r="N550" i="13"/>
  <c r="M550" i="13"/>
  <c r="K550" i="13"/>
  <c r="J550" i="13"/>
  <c r="I550" i="13"/>
  <c r="H550" i="13"/>
  <c r="G550" i="13"/>
  <c r="Q549" i="13"/>
  <c r="P549" i="13"/>
  <c r="O549" i="13"/>
  <c r="N549" i="13"/>
  <c r="M549" i="13"/>
  <c r="K549" i="13"/>
  <c r="J549" i="13"/>
  <c r="I549" i="13"/>
  <c r="H549" i="13"/>
  <c r="G549" i="13"/>
  <c r="Q548" i="13"/>
  <c r="P548" i="13"/>
  <c r="O548" i="13"/>
  <c r="N548" i="13"/>
  <c r="M548" i="13"/>
  <c r="K548" i="13"/>
  <c r="J548" i="13"/>
  <c r="I548" i="13"/>
  <c r="H548" i="13"/>
  <c r="G548" i="13"/>
  <c r="Q547" i="13"/>
  <c r="P547" i="13"/>
  <c r="O547" i="13"/>
  <c r="N547" i="13"/>
  <c r="M547" i="13"/>
  <c r="K547" i="13"/>
  <c r="J547" i="13"/>
  <c r="I547" i="13"/>
  <c r="H547" i="13"/>
  <c r="G547" i="13"/>
  <c r="Q546" i="13"/>
  <c r="P546" i="13"/>
  <c r="O546" i="13"/>
  <c r="N546" i="13"/>
  <c r="M546" i="13"/>
  <c r="K546" i="13"/>
  <c r="J546" i="13"/>
  <c r="I546" i="13"/>
  <c r="H546" i="13"/>
  <c r="G546" i="13"/>
  <c r="Q545" i="13"/>
  <c r="P545" i="13"/>
  <c r="O545" i="13"/>
  <c r="N545" i="13"/>
  <c r="M545" i="13"/>
  <c r="K545" i="13"/>
  <c r="J545" i="13"/>
  <c r="I545" i="13"/>
  <c r="H545" i="13"/>
  <c r="G545" i="13"/>
  <c r="Q544" i="13"/>
  <c r="P544" i="13"/>
  <c r="O544" i="13"/>
  <c r="N544" i="13"/>
  <c r="M544" i="13"/>
  <c r="K544" i="13"/>
  <c r="J544" i="13"/>
  <c r="I544" i="13"/>
  <c r="H544" i="13"/>
  <c r="G544" i="13"/>
  <c r="Q543" i="13"/>
  <c r="P543" i="13"/>
  <c r="O543" i="13"/>
  <c r="N543" i="13"/>
  <c r="M543" i="13"/>
  <c r="K543" i="13"/>
  <c r="J543" i="13"/>
  <c r="I543" i="13"/>
  <c r="H543" i="13"/>
  <c r="G543" i="13"/>
  <c r="Q542" i="13"/>
  <c r="P542" i="13"/>
  <c r="O542" i="13"/>
  <c r="N542" i="13"/>
  <c r="M542" i="13"/>
  <c r="K542" i="13"/>
  <c r="J542" i="13"/>
  <c r="I542" i="13"/>
  <c r="H542" i="13"/>
  <c r="G542" i="13"/>
  <c r="Q541" i="13"/>
  <c r="P541" i="13"/>
  <c r="O541" i="13"/>
  <c r="N541" i="13"/>
  <c r="M541" i="13"/>
  <c r="K541" i="13"/>
  <c r="J541" i="13"/>
  <c r="I541" i="13"/>
  <c r="H541" i="13"/>
  <c r="G541" i="13"/>
  <c r="Q540" i="13"/>
  <c r="P540" i="13"/>
  <c r="O540" i="13"/>
  <c r="N540" i="13"/>
  <c r="M540" i="13"/>
  <c r="K540" i="13"/>
  <c r="J540" i="13"/>
  <c r="I540" i="13"/>
  <c r="H540" i="13"/>
  <c r="G540" i="13"/>
  <c r="Q539" i="13"/>
  <c r="P539" i="13"/>
  <c r="O539" i="13"/>
  <c r="N539" i="13"/>
  <c r="M539" i="13"/>
  <c r="K539" i="13"/>
  <c r="J539" i="13"/>
  <c r="I539" i="13"/>
  <c r="H539" i="13"/>
  <c r="G539" i="13"/>
  <c r="Q538" i="13"/>
  <c r="P538" i="13"/>
  <c r="O538" i="13"/>
  <c r="N538" i="13"/>
  <c r="M538" i="13"/>
  <c r="K538" i="13"/>
  <c r="J538" i="13"/>
  <c r="I538" i="13"/>
  <c r="H538" i="13"/>
  <c r="G538" i="13"/>
  <c r="Q537" i="13"/>
  <c r="P537" i="13"/>
  <c r="O537" i="13"/>
  <c r="N537" i="13"/>
  <c r="M537" i="13"/>
  <c r="K537" i="13"/>
  <c r="J537" i="13"/>
  <c r="I537" i="13"/>
  <c r="H537" i="13"/>
  <c r="G537" i="13"/>
  <c r="Q536" i="13"/>
  <c r="P536" i="13"/>
  <c r="O536" i="13"/>
  <c r="N536" i="13"/>
  <c r="M536" i="13"/>
  <c r="K536" i="13"/>
  <c r="J536" i="13"/>
  <c r="I536" i="13"/>
  <c r="H536" i="13"/>
  <c r="G536" i="13"/>
  <c r="Q535" i="13"/>
  <c r="P535" i="13"/>
  <c r="O535" i="13"/>
  <c r="N535" i="13"/>
  <c r="M535" i="13"/>
  <c r="K535" i="13"/>
  <c r="J535" i="13"/>
  <c r="I535" i="13"/>
  <c r="H535" i="13"/>
  <c r="G535" i="13"/>
  <c r="Q534" i="13"/>
  <c r="P534" i="13"/>
  <c r="O534" i="13"/>
  <c r="N534" i="13"/>
  <c r="M534" i="13"/>
  <c r="K534" i="13"/>
  <c r="J534" i="13"/>
  <c r="I534" i="13"/>
  <c r="H534" i="13"/>
  <c r="G534" i="13"/>
  <c r="Q533" i="13"/>
  <c r="P533" i="13"/>
  <c r="O533" i="13"/>
  <c r="N533" i="13"/>
  <c r="M533" i="13"/>
  <c r="K533" i="13"/>
  <c r="J533" i="13"/>
  <c r="I533" i="13"/>
  <c r="H533" i="13"/>
  <c r="G533" i="13"/>
  <c r="Q532" i="13"/>
  <c r="P532" i="13"/>
  <c r="O532" i="13"/>
  <c r="N532" i="13"/>
  <c r="M532" i="13"/>
  <c r="K532" i="13"/>
  <c r="J532" i="13"/>
  <c r="I532" i="13"/>
  <c r="H532" i="13"/>
  <c r="G532" i="13"/>
  <c r="Q531" i="13"/>
  <c r="P531" i="13"/>
  <c r="O531" i="13"/>
  <c r="N531" i="13"/>
  <c r="M531" i="13"/>
  <c r="K531" i="13"/>
  <c r="J531" i="13"/>
  <c r="I531" i="13"/>
  <c r="H531" i="13"/>
  <c r="G531" i="13"/>
  <c r="Q530" i="13"/>
  <c r="P530" i="13"/>
  <c r="O530" i="13"/>
  <c r="N530" i="13"/>
  <c r="M530" i="13"/>
  <c r="K530" i="13"/>
  <c r="J530" i="13"/>
  <c r="I530" i="13"/>
  <c r="H530" i="13"/>
  <c r="G530" i="13"/>
  <c r="Q529" i="13"/>
  <c r="P529" i="13"/>
  <c r="O529" i="13"/>
  <c r="N529" i="13"/>
  <c r="M529" i="13"/>
  <c r="K529" i="13"/>
  <c r="J529" i="13"/>
  <c r="I529" i="13"/>
  <c r="H529" i="13"/>
  <c r="G529" i="13"/>
  <c r="Q528" i="13"/>
  <c r="P528" i="13"/>
  <c r="O528" i="13"/>
  <c r="N528" i="13"/>
  <c r="M528" i="13"/>
  <c r="K528" i="13"/>
  <c r="J528" i="13"/>
  <c r="I528" i="13"/>
  <c r="H528" i="13"/>
  <c r="G528" i="13"/>
  <c r="Q527" i="13"/>
  <c r="P527" i="13"/>
  <c r="O527" i="13"/>
  <c r="N527" i="13"/>
  <c r="M527" i="13"/>
  <c r="K527" i="13"/>
  <c r="J527" i="13"/>
  <c r="I527" i="13"/>
  <c r="H527" i="13"/>
  <c r="G527" i="13"/>
  <c r="Q526" i="13"/>
  <c r="P526" i="13"/>
  <c r="O526" i="13"/>
  <c r="N526" i="13"/>
  <c r="M526" i="13"/>
  <c r="K526" i="13"/>
  <c r="J526" i="13"/>
  <c r="I526" i="13"/>
  <c r="H526" i="13"/>
  <c r="G526" i="13"/>
  <c r="Q525" i="13"/>
  <c r="P525" i="13"/>
  <c r="O525" i="13"/>
  <c r="N525" i="13"/>
  <c r="M525" i="13"/>
  <c r="K525" i="13"/>
  <c r="J525" i="13"/>
  <c r="I525" i="13"/>
  <c r="H525" i="13"/>
  <c r="G525" i="13"/>
  <c r="Q524" i="13"/>
  <c r="P524" i="13"/>
  <c r="O524" i="13"/>
  <c r="N524" i="13"/>
  <c r="M524" i="13"/>
  <c r="K524" i="13"/>
  <c r="J524" i="13"/>
  <c r="I524" i="13"/>
  <c r="H524" i="13"/>
  <c r="G524" i="13"/>
  <c r="Q523" i="13"/>
  <c r="P523" i="13"/>
  <c r="O523" i="13"/>
  <c r="N523" i="13"/>
  <c r="M523" i="13"/>
  <c r="K523" i="13"/>
  <c r="J523" i="13"/>
  <c r="I523" i="13"/>
  <c r="H523" i="13"/>
  <c r="G523" i="13"/>
  <c r="Q522" i="13"/>
  <c r="P522" i="13"/>
  <c r="O522" i="13"/>
  <c r="N522" i="13"/>
  <c r="M522" i="13"/>
  <c r="K522" i="13"/>
  <c r="J522" i="13"/>
  <c r="I522" i="13"/>
  <c r="H522" i="13"/>
  <c r="G522" i="13"/>
  <c r="Q521" i="13"/>
  <c r="P521" i="13"/>
  <c r="O521" i="13"/>
  <c r="N521" i="13"/>
  <c r="M521" i="13"/>
  <c r="K521" i="13"/>
  <c r="J521" i="13"/>
  <c r="I521" i="13"/>
  <c r="H521" i="13"/>
  <c r="G521" i="13"/>
  <c r="Q520" i="13"/>
  <c r="P520" i="13"/>
  <c r="O520" i="13"/>
  <c r="N520" i="13"/>
  <c r="M520" i="13"/>
  <c r="K520" i="13"/>
  <c r="J520" i="13"/>
  <c r="I520" i="13"/>
  <c r="H520" i="13"/>
  <c r="G520" i="13"/>
  <c r="Q519" i="13"/>
  <c r="P519" i="13"/>
  <c r="O519" i="13"/>
  <c r="N519" i="13"/>
  <c r="M519" i="13"/>
  <c r="K519" i="13"/>
  <c r="J519" i="13"/>
  <c r="I519" i="13"/>
  <c r="H519" i="13"/>
  <c r="G519" i="13"/>
  <c r="Q518" i="13"/>
  <c r="P518" i="13"/>
  <c r="O518" i="13"/>
  <c r="N518" i="13"/>
  <c r="M518" i="13"/>
  <c r="K518" i="13"/>
  <c r="J518" i="13"/>
  <c r="I518" i="13"/>
  <c r="H518" i="13"/>
  <c r="G518" i="13"/>
  <c r="Q517" i="13"/>
  <c r="P517" i="13"/>
  <c r="O517" i="13"/>
  <c r="N517" i="13"/>
  <c r="M517" i="13"/>
  <c r="K517" i="13"/>
  <c r="J517" i="13"/>
  <c r="I517" i="13"/>
  <c r="H517" i="13"/>
  <c r="G517" i="13"/>
  <c r="Q516" i="13"/>
  <c r="P516" i="13"/>
  <c r="O516" i="13"/>
  <c r="N516" i="13"/>
  <c r="M516" i="13"/>
  <c r="K516" i="13"/>
  <c r="J516" i="13"/>
  <c r="I516" i="13"/>
  <c r="H516" i="13"/>
  <c r="G516" i="13"/>
  <c r="Q515" i="13"/>
  <c r="P515" i="13"/>
  <c r="O515" i="13"/>
  <c r="N515" i="13"/>
  <c r="M515" i="13"/>
  <c r="K515" i="13"/>
  <c r="J515" i="13"/>
  <c r="I515" i="13"/>
  <c r="H515" i="13"/>
  <c r="G515" i="13"/>
  <c r="Q514" i="13"/>
  <c r="P514" i="13"/>
  <c r="O514" i="13"/>
  <c r="N514" i="13"/>
  <c r="M514" i="13"/>
  <c r="K514" i="13"/>
  <c r="J514" i="13"/>
  <c r="I514" i="13"/>
  <c r="H514" i="13"/>
  <c r="G514" i="13"/>
  <c r="Q513" i="13"/>
  <c r="P513" i="13"/>
  <c r="O513" i="13"/>
  <c r="N513" i="13"/>
  <c r="M513" i="13"/>
  <c r="K513" i="13"/>
  <c r="J513" i="13"/>
  <c r="I513" i="13"/>
  <c r="H513" i="13"/>
  <c r="G513" i="13"/>
  <c r="Q512" i="13"/>
  <c r="P512" i="13"/>
  <c r="O512" i="13"/>
  <c r="N512" i="13"/>
  <c r="M512" i="13"/>
  <c r="K512" i="13"/>
  <c r="J512" i="13"/>
  <c r="I512" i="13"/>
  <c r="H512" i="13"/>
  <c r="G512" i="13"/>
  <c r="Q511" i="13"/>
  <c r="P511" i="13"/>
  <c r="O511" i="13"/>
  <c r="N511" i="13"/>
  <c r="M511" i="13"/>
  <c r="K511" i="13"/>
  <c r="J511" i="13"/>
  <c r="I511" i="13"/>
  <c r="H511" i="13"/>
  <c r="G511" i="13"/>
  <c r="Q510" i="13"/>
  <c r="P510" i="13"/>
  <c r="O510" i="13"/>
  <c r="N510" i="13"/>
  <c r="M510" i="13"/>
  <c r="K510" i="13"/>
  <c r="J510" i="13"/>
  <c r="I510" i="13"/>
  <c r="H510" i="13"/>
  <c r="G510" i="13"/>
  <c r="Q509" i="13"/>
  <c r="P509" i="13"/>
  <c r="O509" i="13"/>
  <c r="N509" i="13"/>
  <c r="M509" i="13"/>
  <c r="K509" i="13"/>
  <c r="J509" i="13"/>
  <c r="I509" i="13"/>
  <c r="H509" i="13"/>
  <c r="G509" i="13"/>
  <c r="Q508" i="13"/>
  <c r="P508" i="13"/>
  <c r="O508" i="13"/>
  <c r="N508" i="13"/>
  <c r="M508" i="13"/>
  <c r="K508" i="13"/>
  <c r="J508" i="13"/>
  <c r="I508" i="13"/>
  <c r="H508" i="13"/>
  <c r="G508" i="13"/>
  <c r="Q507" i="13"/>
  <c r="P507" i="13"/>
  <c r="O507" i="13"/>
  <c r="N507" i="13"/>
  <c r="M507" i="13"/>
  <c r="K507" i="13"/>
  <c r="J507" i="13"/>
  <c r="I507" i="13"/>
  <c r="H507" i="13"/>
  <c r="G507" i="13"/>
  <c r="Q506" i="13"/>
  <c r="P506" i="13"/>
  <c r="O506" i="13"/>
  <c r="N506" i="13"/>
  <c r="M506" i="13"/>
  <c r="K506" i="13"/>
  <c r="J506" i="13"/>
  <c r="I506" i="13"/>
  <c r="H506" i="13"/>
  <c r="G506" i="13"/>
  <c r="Q505" i="13"/>
  <c r="P505" i="13"/>
  <c r="O505" i="13"/>
  <c r="N505" i="13"/>
  <c r="M505" i="13"/>
  <c r="K505" i="13"/>
  <c r="J505" i="13"/>
  <c r="I505" i="13"/>
  <c r="H505" i="13"/>
  <c r="G505" i="13"/>
  <c r="Q504" i="13"/>
  <c r="P504" i="13"/>
  <c r="O504" i="13"/>
  <c r="N504" i="13"/>
  <c r="M504" i="13"/>
  <c r="K504" i="13"/>
  <c r="J504" i="13"/>
  <c r="I504" i="13"/>
  <c r="H504" i="13"/>
  <c r="G504" i="13"/>
  <c r="Q503" i="13"/>
  <c r="P503" i="13"/>
  <c r="O503" i="13"/>
  <c r="N503" i="13"/>
  <c r="M503" i="13"/>
  <c r="K503" i="13"/>
  <c r="J503" i="13"/>
  <c r="I503" i="13"/>
  <c r="H503" i="13"/>
  <c r="G503" i="13"/>
  <c r="Q502" i="13"/>
  <c r="P502" i="13"/>
  <c r="O502" i="13"/>
  <c r="N502" i="13"/>
  <c r="M502" i="13"/>
  <c r="K502" i="13"/>
  <c r="J502" i="13"/>
  <c r="I502" i="13"/>
  <c r="H502" i="13"/>
  <c r="G502" i="13"/>
  <c r="Q501" i="13"/>
  <c r="P501" i="13"/>
  <c r="O501" i="13"/>
  <c r="N501" i="13"/>
  <c r="M501" i="13"/>
  <c r="K501" i="13"/>
  <c r="J501" i="13"/>
  <c r="I501" i="13"/>
  <c r="H501" i="13"/>
  <c r="G501" i="13"/>
  <c r="Q500" i="13"/>
  <c r="P500" i="13"/>
  <c r="O500" i="13"/>
  <c r="N500" i="13"/>
  <c r="M500" i="13"/>
  <c r="K500" i="13"/>
  <c r="J500" i="13"/>
  <c r="I500" i="13"/>
  <c r="H500" i="13"/>
  <c r="G500" i="13"/>
  <c r="Q499" i="13"/>
  <c r="P499" i="13"/>
  <c r="O499" i="13"/>
  <c r="N499" i="13"/>
  <c r="M499" i="13"/>
  <c r="K499" i="13"/>
  <c r="J499" i="13"/>
  <c r="I499" i="13"/>
  <c r="H499" i="13"/>
  <c r="G499" i="13"/>
  <c r="Q498" i="13"/>
  <c r="P498" i="13"/>
  <c r="O498" i="13"/>
  <c r="N498" i="13"/>
  <c r="M498" i="13"/>
  <c r="K498" i="13"/>
  <c r="J498" i="13"/>
  <c r="I498" i="13"/>
  <c r="H498" i="13"/>
  <c r="G498" i="13"/>
  <c r="Q497" i="13"/>
  <c r="P497" i="13"/>
  <c r="O497" i="13"/>
  <c r="N497" i="13"/>
  <c r="M497" i="13"/>
  <c r="K497" i="13"/>
  <c r="J497" i="13"/>
  <c r="I497" i="13"/>
  <c r="H497" i="13"/>
  <c r="G497" i="13"/>
  <c r="Q496" i="13"/>
  <c r="P496" i="13"/>
  <c r="O496" i="13"/>
  <c r="N496" i="13"/>
  <c r="M496" i="13"/>
  <c r="K496" i="13"/>
  <c r="J496" i="13"/>
  <c r="I496" i="13"/>
  <c r="H496" i="13"/>
  <c r="G496" i="13"/>
  <c r="Q495" i="13"/>
  <c r="P495" i="13"/>
  <c r="O495" i="13"/>
  <c r="N495" i="13"/>
  <c r="M495" i="13"/>
  <c r="K495" i="13"/>
  <c r="J495" i="13"/>
  <c r="I495" i="13"/>
  <c r="H495" i="13"/>
  <c r="G495" i="13"/>
  <c r="Q494" i="13"/>
  <c r="P494" i="13"/>
  <c r="O494" i="13"/>
  <c r="N494" i="13"/>
  <c r="M494" i="13"/>
  <c r="K494" i="13"/>
  <c r="J494" i="13"/>
  <c r="I494" i="13"/>
  <c r="H494" i="13"/>
  <c r="G494" i="13"/>
  <c r="Q493" i="13"/>
  <c r="P493" i="13"/>
  <c r="O493" i="13"/>
  <c r="N493" i="13"/>
  <c r="M493" i="13"/>
  <c r="K493" i="13"/>
  <c r="J493" i="13"/>
  <c r="I493" i="13"/>
  <c r="H493" i="13"/>
  <c r="G493" i="13"/>
  <c r="Q492" i="13"/>
  <c r="P492" i="13"/>
  <c r="O492" i="13"/>
  <c r="N492" i="13"/>
  <c r="M492" i="13"/>
  <c r="K492" i="13"/>
  <c r="J492" i="13"/>
  <c r="I492" i="13"/>
  <c r="H492" i="13"/>
  <c r="G492" i="13"/>
  <c r="Q491" i="13"/>
  <c r="P491" i="13"/>
  <c r="O491" i="13"/>
  <c r="N491" i="13"/>
  <c r="M491" i="13"/>
  <c r="K491" i="13"/>
  <c r="J491" i="13"/>
  <c r="I491" i="13"/>
  <c r="H491" i="13"/>
  <c r="G491" i="13"/>
  <c r="Q490" i="13"/>
  <c r="P490" i="13"/>
  <c r="O490" i="13"/>
  <c r="N490" i="13"/>
  <c r="M490" i="13"/>
  <c r="K490" i="13"/>
  <c r="J490" i="13"/>
  <c r="I490" i="13"/>
  <c r="H490" i="13"/>
  <c r="G490" i="13"/>
  <c r="Q489" i="13"/>
  <c r="P489" i="13"/>
  <c r="O489" i="13"/>
  <c r="N489" i="13"/>
  <c r="M489" i="13"/>
  <c r="K489" i="13"/>
  <c r="J489" i="13"/>
  <c r="I489" i="13"/>
  <c r="H489" i="13"/>
  <c r="G489" i="13"/>
  <c r="Q488" i="13"/>
  <c r="P488" i="13"/>
  <c r="O488" i="13"/>
  <c r="N488" i="13"/>
  <c r="M488" i="13"/>
  <c r="K488" i="13"/>
  <c r="J488" i="13"/>
  <c r="I488" i="13"/>
  <c r="H488" i="13"/>
  <c r="G488" i="13"/>
  <c r="Q487" i="13"/>
  <c r="P487" i="13"/>
  <c r="O487" i="13"/>
  <c r="N487" i="13"/>
  <c r="M487" i="13"/>
  <c r="K487" i="13"/>
  <c r="J487" i="13"/>
  <c r="I487" i="13"/>
  <c r="H487" i="13"/>
  <c r="G487" i="13"/>
  <c r="Q486" i="13"/>
  <c r="P486" i="13"/>
  <c r="O486" i="13"/>
  <c r="N486" i="13"/>
  <c r="M486" i="13"/>
  <c r="K486" i="13"/>
  <c r="J486" i="13"/>
  <c r="I486" i="13"/>
  <c r="H486" i="13"/>
  <c r="G486" i="13"/>
  <c r="Q485" i="13"/>
  <c r="P485" i="13"/>
  <c r="O485" i="13"/>
  <c r="N485" i="13"/>
  <c r="M485" i="13"/>
  <c r="K485" i="13"/>
  <c r="J485" i="13"/>
  <c r="I485" i="13"/>
  <c r="H485" i="13"/>
  <c r="G485" i="13"/>
  <c r="Q484" i="13"/>
  <c r="P484" i="13"/>
  <c r="O484" i="13"/>
  <c r="N484" i="13"/>
  <c r="M484" i="13"/>
  <c r="K484" i="13"/>
  <c r="J484" i="13"/>
  <c r="I484" i="13"/>
  <c r="H484" i="13"/>
  <c r="G484" i="13"/>
  <c r="Q483" i="13"/>
  <c r="P483" i="13"/>
  <c r="O483" i="13"/>
  <c r="N483" i="13"/>
  <c r="M483" i="13"/>
  <c r="K483" i="13"/>
  <c r="J483" i="13"/>
  <c r="I483" i="13"/>
  <c r="H483" i="13"/>
  <c r="G483" i="13"/>
  <c r="Q482" i="13"/>
  <c r="P482" i="13"/>
  <c r="O482" i="13"/>
  <c r="N482" i="13"/>
  <c r="M482" i="13"/>
  <c r="K482" i="13"/>
  <c r="J482" i="13"/>
  <c r="I482" i="13"/>
  <c r="H482" i="13"/>
  <c r="G482" i="13"/>
  <c r="Q481" i="13"/>
  <c r="P481" i="13"/>
  <c r="O481" i="13"/>
  <c r="N481" i="13"/>
  <c r="M481" i="13"/>
  <c r="K481" i="13"/>
  <c r="J481" i="13"/>
  <c r="I481" i="13"/>
  <c r="H481" i="13"/>
  <c r="G481" i="13"/>
  <c r="Q480" i="13"/>
  <c r="P480" i="13"/>
  <c r="O480" i="13"/>
  <c r="N480" i="13"/>
  <c r="M480" i="13"/>
  <c r="K480" i="13"/>
  <c r="J480" i="13"/>
  <c r="I480" i="13"/>
  <c r="H480" i="13"/>
  <c r="G480" i="13"/>
  <c r="Q479" i="13"/>
  <c r="P479" i="13"/>
  <c r="O479" i="13"/>
  <c r="N479" i="13"/>
  <c r="M479" i="13"/>
  <c r="K479" i="13"/>
  <c r="J479" i="13"/>
  <c r="I479" i="13"/>
  <c r="H479" i="13"/>
  <c r="G479" i="13"/>
  <c r="Q478" i="13"/>
  <c r="P478" i="13"/>
  <c r="O478" i="13"/>
  <c r="N478" i="13"/>
  <c r="M478" i="13"/>
  <c r="K478" i="13"/>
  <c r="J478" i="13"/>
  <c r="I478" i="13"/>
  <c r="H478" i="13"/>
  <c r="G478" i="13"/>
  <c r="Q477" i="13"/>
  <c r="P477" i="13"/>
  <c r="O477" i="13"/>
  <c r="N477" i="13"/>
  <c r="M477" i="13"/>
  <c r="K477" i="13"/>
  <c r="J477" i="13"/>
  <c r="I477" i="13"/>
  <c r="H477" i="13"/>
  <c r="G477" i="13"/>
  <c r="Q476" i="13"/>
  <c r="P476" i="13"/>
  <c r="O476" i="13"/>
  <c r="N476" i="13"/>
  <c r="M476" i="13"/>
  <c r="K476" i="13"/>
  <c r="J476" i="13"/>
  <c r="I476" i="13"/>
  <c r="H476" i="13"/>
  <c r="G476" i="13"/>
  <c r="Q475" i="13"/>
  <c r="P475" i="13"/>
  <c r="O475" i="13"/>
  <c r="N475" i="13"/>
  <c r="M475" i="13"/>
  <c r="K475" i="13"/>
  <c r="J475" i="13"/>
  <c r="I475" i="13"/>
  <c r="H475" i="13"/>
  <c r="G475" i="13"/>
  <c r="Q474" i="13"/>
  <c r="P474" i="13"/>
  <c r="O474" i="13"/>
  <c r="N474" i="13"/>
  <c r="M474" i="13"/>
  <c r="K474" i="13"/>
  <c r="J474" i="13"/>
  <c r="I474" i="13"/>
  <c r="H474" i="13"/>
  <c r="G474" i="13"/>
  <c r="Q473" i="13"/>
  <c r="P473" i="13"/>
  <c r="O473" i="13"/>
  <c r="N473" i="13"/>
  <c r="M473" i="13"/>
  <c r="K473" i="13"/>
  <c r="J473" i="13"/>
  <c r="I473" i="13"/>
  <c r="H473" i="13"/>
  <c r="G473" i="13"/>
  <c r="Q472" i="13"/>
  <c r="P472" i="13"/>
  <c r="O472" i="13"/>
  <c r="N472" i="13"/>
  <c r="M472" i="13"/>
  <c r="K472" i="13"/>
  <c r="J472" i="13"/>
  <c r="I472" i="13"/>
  <c r="H472" i="13"/>
  <c r="G472" i="13"/>
  <c r="Q471" i="13"/>
  <c r="P471" i="13"/>
  <c r="O471" i="13"/>
  <c r="N471" i="13"/>
  <c r="M471" i="13"/>
  <c r="K471" i="13"/>
  <c r="J471" i="13"/>
  <c r="I471" i="13"/>
  <c r="H471" i="13"/>
  <c r="G471" i="13"/>
  <c r="Q470" i="13"/>
  <c r="P470" i="13"/>
  <c r="O470" i="13"/>
  <c r="N470" i="13"/>
  <c r="M470" i="13"/>
  <c r="K470" i="13"/>
  <c r="J470" i="13"/>
  <c r="I470" i="13"/>
  <c r="H470" i="13"/>
  <c r="G470" i="13"/>
  <c r="Q469" i="13"/>
  <c r="P469" i="13"/>
  <c r="O469" i="13"/>
  <c r="N469" i="13"/>
  <c r="M469" i="13"/>
  <c r="K469" i="13"/>
  <c r="J469" i="13"/>
  <c r="I469" i="13"/>
  <c r="H469" i="13"/>
  <c r="G469" i="13"/>
  <c r="Q468" i="13"/>
  <c r="P468" i="13"/>
  <c r="O468" i="13"/>
  <c r="N468" i="13"/>
  <c r="M468" i="13"/>
  <c r="K468" i="13"/>
  <c r="J468" i="13"/>
  <c r="I468" i="13"/>
  <c r="H468" i="13"/>
  <c r="G468" i="13"/>
  <c r="Q467" i="13"/>
  <c r="P467" i="13"/>
  <c r="O467" i="13"/>
  <c r="N467" i="13"/>
  <c r="M467" i="13"/>
  <c r="K467" i="13"/>
  <c r="J467" i="13"/>
  <c r="I467" i="13"/>
  <c r="H467" i="13"/>
  <c r="G467" i="13"/>
  <c r="Q466" i="13"/>
  <c r="P466" i="13"/>
  <c r="O466" i="13"/>
  <c r="N466" i="13"/>
  <c r="M466" i="13"/>
  <c r="K466" i="13"/>
  <c r="J466" i="13"/>
  <c r="I466" i="13"/>
  <c r="H466" i="13"/>
  <c r="G466" i="13"/>
  <c r="Q465" i="13"/>
  <c r="P465" i="13"/>
  <c r="O465" i="13"/>
  <c r="N465" i="13"/>
  <c r="M465" i="13"/>
  <c r="K465" i="13"/>
  <c r="J465" i="13"/>
  <c r="I465" i="13"/>
  <c r="H465" i="13"/>
  <c r="G465" i="13"/>
  <c r="Q464" i="13"/>
  <c r="P464" i="13"/>
  <c r="O464" i="13"/>
  <c r="N464" i="13"/>
  <c r="M464" i="13"/>
  <c r="K464" i="13"/>
  <c r="J464" i="13"/>
  <c r="I464" i="13"/>
  <c r="H464" i="13"/>
  <c r="G464" i="13"/>
  <c r="Q463" i="13"/>
  <c r="P463" i="13"/>
  <c r="O463" i="13"/>
  <c r="N463" i="13"/>
  <c r="M463" i="13"/>
  <c r="K463" i="13"/>
  <c r="J463" i="13"/>
  <c r="I463" i="13"/>
  <c r="H463" i="13"/>
  <c r="G463" i="13"/>
  <c r="Q462" i="13"/>
  <c r="P462" i="13"/>
  <c r="O462" i="13"/>
  <c r="N462" i="13"/>
  <c r="M462" i="13"/>
  <c r="K462" i="13"/>
  <c r="J462" i="13"/>
  <c r="I462" i="13"/>
  <c r="H462" i="13"/>
  <c r="G462" i="13"/>
  <c r="Q461" i="13"/>
  <c r="P461" i="13"/>
  <c r="O461" i="13"/>
  <c r="N461" i="13"/>
  <c r="M461" i="13"/>
  <c r="K461" i="13"/>
  <c r="J461" i="13"/>
  <c r="I461" i="13"/>
  <c r="H461" i="13"/>
  <c r="G461" i="13"/>
  <c r="Q460" i="13"/>
  <c r="P460" i="13"/>
  <c r="O460" i="13"/>
  <c r="N460" i="13"/>
  <c r="M460" i="13"/>
  <c r="K460" i="13"/>
  <c r="J460" i="13"/>
  <c r="I460" i="13"/>
  <c r="H460" i="13"/>
  <c r="G460" i="13"/>
  <c r="Q459" i="13"/>
  <c r="P459" i="13"/>
  <c r="O459" i="13"/>
  <c r="N459" i="13"/>
  <c r="M459" i="13"/>
  <c r="K459" i="13"/>
  <c r="J459" i="13"/>
  <c r="I459" i="13"/>
  <c r="H459" i="13"/>
  <c r="G459" i="13"/>
  <c r="Q458" i="13"/>
  <c r="P458" i="13"/>
  <c r="O458" i="13"/>
  <c r="N458" i="13"/>
  <c r="M458" i="13"/>
  <c r="K458" i="13"/>
  <c r="J458" i="13"/>
  <c r="I458" i="13"/>
  <c r="H458" i="13"/>
  <c r="G458" i="13"/>
  <c r="Q457" i="13"/>
  <c r="P457" i="13"/>
  <c r="O457" i="13"/>
  <c r="N457" i="13"/>
  <c r="M457" i="13"/>
  <c r="K457" i="13"/>
  <c r="J457" i="13"/>
  <c r="I457" i="13"/>
  <c r="H457" i="13"/>
  <c r="G457" i="13"/>
  <c r="Q456" i="13"/>
  <c r="P456" i="13"/>
  <c r="O456" i="13"/>
  <c r="N456" i="13"/>
  <c r="M456" i="13"/>
  <c r="K456" i="13"/>
  <c r="J456" i="13"/>
  <c r="I456" i="13"/>
  <c r="H456" i="13"/>
  <c r="G456" i="13"/>
  <c r="Q455" i="13"/>
  <c r="P455" i="13"/>
  <c r="O455" i="13"/>
  <c r="N455" i="13"/>
  <c r="M455" i="13"/>
  <c r="K455" i="13"/>
  <c r="J455" i="13"/>
  <c r="I455" i="13"/>
  <c r="H455" i="13"/>
  <c r="G455" i="13"/>
  <c r="Q454" i="13"/>
  <c r="P454" i="13"/>
  <c r="O454" i="13"/>
  <c r="N454" i="13"/>
  <c r="M454" i="13"/>
  <c r="K454" i="13"/>
  <c r="J454" i="13"/>
  <c r="I454" i="13"/>
  <c r="H454" i="13"/>
  <c r="G454" i="13"/>
  <c r="Q453" i="13"/>
  <c r="P453" i="13"/>
  <c r="O453" i="13"/>
  <c r="N453" i="13"/>
  <c r="M453" i="13"/>
  <c r="K453" i="13"/>
  <c r="J453" i="13"/>
  <c r="I453" i="13"/>
  <c r="H453" i="13"/>
  <c r="G453" i="13"/>
  <c r="Q452" i="13"/>
  <c r="P452" i="13"/>
  <c r="O452" i="13"/>
  <c r="N452" i="13"/>
  <c r="M452" i="13"/>
  <c r="K452" i="13"/>
  <c r="J452" i="13"/>
  <c r="I452" i="13"/>
  <c r="H452" i="13"/>
  <c r="G452" i="13"/>
  <c r="Q451" i="13"/>
  <c r="P451" i="13"/>
  <c r="O451" i="13"/>
  <c r="N451" i="13"/>
  <c r="M451" i="13"/>
  <c r="K451" i="13"/>
  <c r="J451" i="13"/>
  <c r="I451" i="13"/>
  <c r="H451" i="13"/>
  <c r="G451" i="13"/>
  <c r="Q450" i="13"/>
  <c r="P450" i="13"/>
  <c r="O450" i="13"/>
  <c r="N450" i="13"/>
  <c r="M450" i="13"/>
  <c r="K450" i="13"/>
  <c r="J450" i="13"/>
  <c r="I450" i="13"/>
  <c r="H450" i="13"/>
  <c r="G450" i="13"/>
  <c r="Q449" i="13"/>
  <c r="P449" i="13"/>
  <c r="O449" i="13"/>
  <c r="N449" i="13"/>
  <c r="M449" i="13"/>
  <c r="K449" i="13"/>
  <c r="J449" i="13"/>
  <c r="I449" i="13"/>
  <c r="H449" i="13"/>
  <c r="G449" i="13"/>
  <c r="Q448" i="13"/>
  <c r="P448" i="13"/>
  <c r="O448" i="13"/>
  <c r="N448" i="13"/>
  <c r="M448" i="13"/>
  <c r="K448" i="13"/>
  <c r="J448" i="13"/>
  <c r="I448" i="13"/>
  <c r="H448" i="13"/>
  <c r="G448" i="13"/>
  <c r="Q447" i="13"/>
  <c r="P447" i="13"/>
  <c r="O447" i="13"/>
  <c r="N447" i="13"/>
  <c r="M447" i="13"/>
  <c r="K447" i="13"/>
  <c r="J447" i="13"/>
  <c r="I447" i="13"/>
  <c r="H447" i="13"/>
  <c r="G447" i="13"/>
  <c r="Q446" i="13"/>
  <c r="P446" i="13"/>
  <c r="O446" i="13"/>
  <c r="N446" i="13"/>
  <c r="M446" i="13"/>
  <c r="K446" i="13"/>
  <c r="J446" i="13"/>
  <c r="I446" i="13"/>
  <c r="H446" i="13"/>
  <c r="G446" i="13"/>
  <c r="Q445" i="13"/>
  <c r="P445" i="13"/>
  <c r="O445" i="13"/>
  <c r="N445" i="13"/>
  <c r="M445" i="13"/>
  <c r="K445" i="13"/>
  <c r="J445" i="13"/>
  <c r="I445" i="13"/>
  <c r="H445" i="13"/>
  <c r="G445" i="13"/>
  <c r="Q444" i="13"/>
  <c r="P444" i="13"/>
  <c r="O444" i="13"/>
  <c r="N444" i="13"/>
  <c r="M444" i="13"/>
  <c r="K444" i="13"/>
  <c r="J444" i="13"/>
  <c r="I444" i="13"/>
  <c r="H444" i="13"/>
  <c r="G444" i="13"/>
  <c r="Q443" i="13"/>
  <c r="P443" i="13"/>
  <c r="O443" i="13"/>
  <c r="N443" i="13"/>
  <c r="M443" i="13"/>
  <c r="K443" i="13"/>
  <c r="J443" i="13"/>
  <c r="I443" i="13"/>
  <c r="H443" i="13"/>
  <c r="G443" i="13"/>
  <c r="Q442" i="13"/>
  <c r="P442" i="13"/>
  <c r="O442" i="13"/>
  <c r="N442" i="13"/>
  <c r="M442" i="13"/>
  <c r="K442" i="13"/>
  <c r="J442" i="13"/>
  <c r="I442" i="13"/>
  <c r="H442" i="13"/>
  <c r="G442" i="13"/>
  <c r="Q441" i="13"/>
  <c r="P441" i="13"/>
  <c r="O441" i="13"/>
  <c r="N441" i="13"/>
  <c r="M441" i="13"/>
  <c r="K441" i="13"/>
  <c r="J441" i="13"/>
  <c r="I441" i="13"/>
  <c r="H441" i="13"/>
  <c r="G441" i="13"/>
  <c r="Q440" i="13"/>
  <c r="P440" i="13"/>
  <c r="O440" i="13"/>
  <c r="N440" i="13"/>
  <c r="M440" i="13"/>
  <c r="K440" i="13"/>
  <c r="J440" i="13"/>
  <c r="I440" i="13"/>
  <c r="H440" i="13"/>
  <c r="G440" i="13"/>
  <c r="Q439" i="13"/>
  <c r="P439" i="13"/>
  <c r="O439" i="13"/>
  <c r="N439" i="13"/>
  <c r="M439" i="13"/>
  <c r="K439" i="13"/>
  <c r="J439" i="13"/>
  <c r="I439" i="13"/>
  <c r="H439" i="13"/>
  <c r="G439" i="13"/>
  <c r="Q438" i="13"/>
  <c r="P438" i="13"/>
  <c r="O438" i="13"/>
  <c r="N438" i="13"/>
  <c r="M438" i="13"/>
  <c r="K438" i="13"/>
  <c r="J438" i="13"/>
  <c r="I438" i="13"/>
  <c r="H438" i="13"/>
  <c r="G438" i="13"/>
  <c r="Q437" i="13"/>
  <c r="P437" i="13"/>
  <c r="O437" i="13"/>
  <c r="N437" i="13"/>
  <c r="M437" i="13"/>
  <c r="K437" i="13"/>
  <c r="J437" i="13"/>
  <c r="I437" i="13"/>
  <c r="H437" i="13"/>
  <c r="G437" i="13"/>
  <c r="Q436" i="13"/>
  <c r="P436" i="13"/>
  <c r="O436" i="13"/>
  <c r="N436" i="13"/>
  <c r="M436" i="13"/>
  <c r="K436" i="13"/>
  <c r="J436" i="13"/>
  <c r="I436" i="13"/>
  <c r="H436" i="13"/>
  <c r="G436" i="13"/>
  <c r="Q435" i="13"/>
  <c r="P435" i="13"/>
  <c r="O435" i="13"/>
  <c r="N435" i="13"/>
  <c r="M435" i="13"/>
  <c r="K435" i="13"/>
  <c r="J435" i="13"/>
  <c r="I435" i="13"/>
  <c r="H435" i="13"/>
  <c r="G435" i="13"/>
  <c r="Q434" i="13"/>
  <c r="P434" i="13"/>
  <c r="O434" i="13"/>
  <c r="N434" i="13"/>
  <c r="M434" i="13"/>
  <c r="K434" i="13"/>
  <c r="J434" i="13"/>
  <c r="I434" i="13"/>
  <c r="H434" i="13"/>
  <c r="G434" i="13"/>
  <c r="Q433" i="13"/>
  <c r="P433" i="13"/>
  <c r="O433" i="13"/>
  <c r="N433" i="13"/>
  <c r="M433" i="13"/>
  <c r="K433" i="13"/>
  <c r="J433" i="13"/>
  <c r="I433" i="13"/>
  <c r="H433" i="13"/>
  <c r="G433" i="13"/>
  <c r="Q432" i="13"/>
  <c r="P432" i="13"/>
  <c r="O432" i="13"/>
  <c r="N432" i="13"/>
  <c r="M432" i="13"/>
  <c r="K432" i="13"/>
  <c r="J432" i="13"/>
  <c r="I432" i="13"/>
  <c r="H432" i="13"/>
  <c r="G432" i="13"/>
  <c r="Q431" i="13"/>
  <c r="P431" i="13"/>
  <c r="O431" i="13"/>
  <c r="N431" i="13"/>
  <c r="M431" i="13"/>
  <c r="K431" i="13"/>
  <c r="J431" i="13"/>
  <c r="I431" i="13"/>
  <c r="H431" i="13"/>
  <c r="G431" i="13"/>
  <c r="Q430" i="13"/>
  <c r="P430" i="13"/>
  <c r="O430" i="13"/>
  <c r="N430" i="13"/>
  <c r="M430" i="13"/>
  <c r="K430" i="13"/>
  <c r="J430" i="13"/>
  <c r="I430" i="13"/>
  <c r="H430" i="13"/>
  <c r="G430" i="13"/>
  <c r="Q429" i="13"/>
  <c r="P429" i="13"/>
  <c r="O429" i="13"/>
  <c r="N429" i="13"/>
  <c r="M429" i="13"/>
  <c r="K429" i="13"/>
  <c r="J429" i="13"/>
  <c r="I429" i="13"/>
  <c r="H429" i="13"/>
  <c r="G429" i="13"/>
  <c r="Q428" i="13"/>
  <c r="P428" i="13"/>
  <c r="O428" i="13"/>
  <c r="N428" i="13"/>
  <c r="M428" i="13"/>
  <c r="K428" i="13"/>
  <c r="J428" i="13"/>
  <c r="I428" i="13"/>
  <c r="H428" i="13"/>
  <c r="G428" i="13"/>
  <c r="Q427" i="13"/>
  <c r="P427" i="13"/>
  <c r="O427" i="13"/>
  <c r="N427" i="13"/>
  <c r="M427" i="13"/>
  <c r="K427" i="13"/>
  <c r="J427" i="13"/>
  <c r="I427" i="13"/>
  <c r="H427" i="13"/>
  <c r="G427" i="13"/>
  <c r="Q426" i="13"/>
  <c r="P426" i="13"/>
  <c r="O426" i="13"/>
  <c r="N426" i="13"/>
  <c r="M426" i="13"/>
  <c r="K426" i="13"/>
  <c r="J426" i="13"/>
  <c r="I426" i="13"/>
  <c r="H426" i="13"/>
  <c r="G426" i="13"/>
  <c r="Q425" i="13"/>
  <c r="P425" i="13"/>
  <c r="O425" i="13"/>
  <c r="N425" i="13"/>
  <c r="M425" i="13"/>
  <c r="K425" i="13"/>
  <c r="J425" i="13"/>
  <c r="I425" i="13"/>
  <c r="H425" i="13"/>
  <c r="G425" i="13"/>
  <c r="Q424" i="13"/>
  <c r="P424" i="13"/>
  <c r="O424" i="13"/>
  <c r="N424" i="13"/>
  <c r="M424" i="13"/>
  <c r="K424" i="13"/>
  <c r="J424" i="13"/>
  <c r="I424" i="13"/>
  <c r="H424" i="13"/>
  <c r="G424" i="13"/>
  <c r="Q423" i="13"/>
  <c r="P423" i="13"/>
  <c r="O423" i="13"/>
  <c r="N423" i="13"/>
  <c r="M423" i="13"/>
  <c r="K423" i="13"/>
  <c r="J423" i="13"/>
  <c r="I423" i="13"/>
  <c r="H423" i="13"/>
  <c r="G423" i="13"/>
  <c r="Q422" i="13"/>
  <c r="P422" i="13"/>
  <c r="O422" i="13"/>
  <c r="N422" i="13"/>
  <c r="M422" i="13"/>
  <c r="K422" i="13"/>
  <c r="J422" i="13"/>
  <c r="I422" i="13"/>
  <c r="H422" i="13"/>
  <c r="G422" i="13"/>
  <c r="Q421" i="13"/>
  <c r="P421" i="13"/>
  <c r="O421" i="13"/>
  <c r="N421" i="13"/>
  <c r="M421" i="13"/>
  <c r="K421" i="13"/>
  <c r="J421" i="13"/>
  <c r="I421" i="13"/>
  <c r="H421" i="13"/>
  <c r="G421" i="13"/>
  <c r="Q420" i="13"/>
  <c r="P420" i="13"/>
  <c r="O420" i="13"/>
  <c r="N420" i="13"/>
  <c r="M420" i="13"/>
  <c r="K420" i="13"/>
  <c r="J420" i="13"/>
  <c r="I420" i="13"/>
  <c r="H420" i="13"/>
  <c r="G420" i="13"/>
  <c r="Q419" i="13"/>
  <c r="P419" i="13"/>
  <c r="O419" i="13"/>
  <c r="N419" i="13"/>
  <c r="M419" i="13"/>
  <c r="K419" i="13"/>
  <c r="J419" i="13"/>
  <c r="I419" i="13"/>
  <c r="H419" i="13"/>
  <c r="G419" i="13"/>
  <c r="Q418" i="13"/>
  <c r="P418" i="13"/>
  <c r="O418" i="13"/>
  <c r="N418" i="13"/>
  <c r="M418" i="13"/>
  <c r="K418" i="13"/>
  <c r="J418" i="13"/>
  <c r="I418" i="13"/>
  <c r="H418" i="13"/>
  <c r="G418" i="13"/>
  <c r="Q417" i="13"/>
  <c r="P417" i="13"/>
  <c r="O417" i="13"/>
  <c r="N417" i="13"/>
  <c r="M417" i="13"/>
  <c r="K417" i="13"/>
  <c r="J417" i="13"/>
  <c r="I417" i="13"/>
  <c r="H417" i="13"/>
  <c r="G417" i="13"/>
  <c r="Q416" i="13"/>
  <c r="P416" i="13"/>
  <c r="O416" i="13"/>
  <c r="N416" i="13"/>
  <c r="M416" i="13"/>
  <c r="K416" i="13"/>
  <c r="J416" i="13"/>
  <c r="I416" i="13"/>
  <c r="H416" i="13"/>
  <c r="G416" i="13"/>
  <c r="Q415" i="13"/>
  <c r="P415" i="13"/>
  <c r="O415" i="13"/>
  <c r="N415" i="13"/>
  <c r="M415" i="13"/>
  <c r="K415" i="13"/>
  <c r="J415" i="13"/>
  <c r="I415" i="13"/>
  <c r="H415" i="13"/>
  <c r="G415" i="13"/>
  <c r="Q414" i="13"/>
  <c r="P414" i="13"/>
  <c r="O414" i="13"/>
  <c r="N414" i="13"/>
  <c r="M414" i="13"/>
  <c r="K414" i="13"/>
  <c r="J414" i="13"/>
  <c r="I414" i="13"/>
  <c r="H414" i="13"/>
  <c r="G414" i="13"/>
  <c r="Q413" i="13"/>
  <c r="P413" i="13"/>
  <c r="O413" i="13"/>
  <c r="N413" i="13"/>
  <c r="M413" i="13"/>
  <c r="K413" i="13"/>
  <c r="J413" i="13"/>
  <c r="I413" i="13"/>
  <c r="H413" i="13"/>
  <c r="G413" i="13"/>
  <c r="Q412" i="13"/>
  <c r="P412" i="13"/>
  <c r="O412" i="13"/>
  <c r="N412" i="13"/>
  <c r="M412" i="13"/>
  <c r="K412" i="13"/>
  <c r="J412" i="13"/>
  <c r="I412" i="13"/>
  <c r="H412" i="13"/>
  <c r="G412" i="13"/>
  <c r="Q411" i="13"/>
  <c r="P411" i="13"/>
  <c r="O411" i="13"/>
  <c r="N411" i="13"/>
  <c r="M411" i="13"/>
  <c r="K411" i="13"/>
  <c r="J411" i="13"/>
  <c r="I411" i="13"/>
  <c r="H411" i="13"/>
  <c r="G411" i="13"/>
  <c r="Q410" i="13"/>
  <c r="P410" i="13"/>
  <c r="O410" i="13"/>
  <c r="N410" i="13"/>
  <c r="M410" i="13"/>
  <c r="K410" i="13"/>
  <c r="J410" i="13"/>
  <c r="I410" i="13"/>
  <c r="H410" i="13"/>
  <c r="G410" i="13"/>
  <c r="Q409" i="13"/>
  <c r="P409" i="13"/>
  <c r="O409" i="13"/>
  <c r="N409" i="13"/>
  <c r="M409" i="13"/>
  <c r="K409" i="13"/>
  <c r="J409" i="13"/>
  <c r="I409" i="13"/>
  <c r="H409" i="13"/>
  <c r="G409" i="13"/>
  <c r="Q408" i="13"/>
  <c r="P408" i="13"/>
  <c r="O408" i="13"/>
  <c r="N408" i="13"/>
  <c r="M408" i="13"/>
  <c r="K408" i="13"/>
  <c r="J408" i="13"/>
  <c r="I408" i="13"/>
  <c r="H408" i="13"/>
  <c r="G408" i="13"/>
  <c r="Q407" i="13"/>
  <c r="P407" i="13"/>
  <c r="O407" i="13"/>
  <c r="N407" i="13"/>
  <c r="M407" i="13"/>
  <c r="K407" i="13"/>
  <c r="J407" i="13"/>
  <c r="I407" i="13"/>
  <c r="H407" i="13"/>
  <c r="G407" i="13"/>
  <c r="Q406" i="13"/>
  <c r="P406" i="13"/>
  <c r="O406" i="13"/>
  <c r="N406" i="13"/>
  <c r="M406" i="13"/>
  <c r="K406" i="13"/>
  <c r="J406" i="13"/>
  <c r="I406" i="13"/>
  <c r="H406" i="13"/>
  <c r="G406" i="13"/>
  <c r="Q405" i="13"/>
  <c r="P405" i="13"/>
  <c r="O405" i="13"/>
  <c r="N405" i="13"/>
  <c r="M405" i="13"/>
  <c r="K405" i="13"/>
  <c r="J405" i="13"/>
  <c r="I405" i="13"/>
  <c r="H405" i="13"/>
  <c r="G405" i="13"/>
  <c r="Q404" i="13"/>
  <c r="P404" i="13"/>
  <c r="O404" i="13"/>
  <c r="N404" i="13"/>
  <c r="M404" i="13"/>
  <c r="K404" i="13"/>
  <c r="J404" i="13"/>
  <c r="I404" i="13"/>
  <c r="H404" i="13"/>
  <c r="G404" i="13"/>
  <c r="Q403" i="13"/>
  <c r="P403" i="13"/>
  <c r="O403" i="13"/>
  <c r="N403" i="13"/>
  <c r="M403" i="13"/>
  <c r="K403" i="13"/>
  <c r="J403" i="13"/>
  <c r="I403" i="13"/>
  <c r="H403" i="13"/>
  <c r="G403" i="13"/>
  <c r="Q402" i="13"/>
  <c r="P402" i="13"/>
  <c r="O402" i="13"/>
  <c r="N402" i="13"/>
  <c r="M402" i="13"/>
  <c r="K402" i="13"/>
  <c r="J402" i="13"/>
  <c r="I402" i="13"/>
  <c r="H402" i="13"/>
  <c r="G402" i="13"/>
  <c r="Q401" i="13"/>
  <c r="P401" i="13"/>
  <c r="O401" i="13"/>
  <c r="N401" i="13"/>
  <c r="M401" i="13"/>
  <c r="K401" i="13"/>
  <c r="J401" i="13"/>
  <c r="I401" i="13"/>
  <c r="H401" i="13"/>
  <c r="G401" i="13"/>
  <c r="Q400" i="13"/>
  <c r="P400" i="13"/>
  <c r="O400" i="13"/>
  <c r="N400" i="13"/>
  <c r="M400" i="13"/>
  <c r="K400" i="13"/>
  <c r="J400" i="13"/>
  <c r="I400" i="13"/>
  <c r="H400" i="13"/>
  <c r="G400" i="13"/>
  <c r="Q399" i="13"/>
  <c r="P399" i="13"/>
  <c r="O399" i="13"/>
  <c r="N399" i="13"/>
  <c r="M399" i="13"/>
  <c r="K399" i="13"/>
  <c r="J399" i="13"/>
  <c r="I399" i="13"/>
  <c r="H399" i="13"/>
  <c r="G399" i="13"/>
  <c r="Q398" i="13"/>
  <c r="P398" i="13"/>
  <c r="O398" i="13"/>
  <c r="N398" i="13"/>
  <c r="M398" i="13"/>
  <c r="K398" i="13"/>
  <c r="J398" i="13"/>
  <c r="I398" i="13"/>
  <c r="H398" i="13"/>
  <c r="G398" i="13"/>
  <c r="Q397" i="13"/>
  <c r="P397" i="13"/>
  <c r="O397" i="13"/>
  <c r="N397" i="13"/>
  <c r="M397" i="13"/>
  <c r="K397" i="13"/>
  <c r="J397" i="13"/>
  <c r="I397" i="13"/>
  <c r="H397" i="13"/>
  <c r="G397" i="13"/>
  <c r="Q396" i="13"/>
  <c r="P396" i="13"/>
  <c r="O396" i="13"/>
  <c r="N396" i="13"/>
  <c r="M396" i="13"/>
  <c r="K396" i="13"/>
  <c r="J396" i="13"/>
  <c r="I396" i="13"/>
  <c r="H396" i="13"/>
  <c r="G396" i="13"/>
  <c r="Q395" i="13"/>
  <c r="P395" i="13"/>
  <c r="O395" i="13"/>
  <c r="N395" i="13"/>
  <c r="M395" i="13"/>
  <c r="K395" i="13"/>
  <c r="J395" i="13"/>
  <c r="I395" i="13"/>
  <c r="H395" i="13"/>
  <c r="G395" i="13"/>
  <c r="Q394" i="13"/>
  <c r="P394" i="13"/>
  <c r="O394" i="13"/>
  <c r="N394" i="13"/>
  <c r="M394" i="13"/>
  <c r="K394" i="13"/>
  <c r="J394" i="13"/>
  <c r="I394" i="13"/>
  <c r="H394" i="13"/>
  <c r="G394" i="13"/>
  <c r="Q393" i="13"/>
  <c r="P393" i="13"/>
  <c r="O393" i="13"/>
  <c r="N393" i="13"/>
  <c r="M393" i="13"/>
  <c r="K393" i="13"/>
  <c r="J393" i="13"/>
  <c r="I393" i="13"/>
  <c r="H393" i="13"/>
  <c r="G393" i="13"/>
  <c r="Q392" i="13"/>
  <c r="P392" i="13"/>
  <c r="O392" i="13"/>
  <c r="N392" i="13"/>
  <c r="M392" i="13"/>
  <c r="K392" i="13"/>
  <c r="J392" i="13"/>
  <c r="I392" i="13"/>
  <c r="H392" i="13"/>
  <c r="G392" i="13"/>
  <c r="Q391" i="13"/>
  <c r="P391" i="13"/>
  <c r="O391" i="13"/>
  <c r="N391" i="13"/>
  <c r="M391" i="13"/>
  <c r="K391" i="13"/>
  <c r="J391" i="13"/>
  <c r="I391" i="13"/>
  <c r="H391" i="13"/>
  <c r="G391" i="13"/>
  <c r="Q390" i="13"/>
  <c r="P390" i="13"/>
  <c r="O390" i="13"/>
  <c r="N390" i="13"/>
  <c r="M390" i="13"/>
  <c r="K390" i="13"/>
  <c r="J390" i="13"/>
  <c r="I390" i="13"/>
  <c r="H390" i="13"/>
  <c r="G390" i="13"/>
  <c r="Q389" i="13"/>
  <c r="P389" i="13"/>
  <c r="O389" i="13"/>
  <c r="N389" i="13"/>
  <c r="M389" i="13"/>
  <c r="K389" i="13"/>
  <c r="J389" i="13"/>
  <c r="I389" i="13"/>
  <c r="H389" i="13"/>
  <c r="G389" i="13"/>
  <c r="Q388" i="13"/>
  <c r="P388" i="13"/>
  <c r="O388" i="13"/>
  <c r="N388" i="13"/>
  <c r="M388" i="13"/>
  <c r="K388" i="13"/>
  <c r="J388" i="13"/>
  <c r="I388" i="13"/>
  <c r="H388" i="13"/>
  <c r="G388" i="13"/>
  <c r="Q387" i="13"/>
  <c r="P387" i="13"/>
  <c r="O387" i="13"/>
  <c r="N387" i="13"/>
  <c r="M387" i="13"/>
  <c r="K387" i="13"/>
  <c r="J387" i="13"/>
  <c r="I387" i="13"/>
  <c r="H387" i="13"/>
  <c r="G387" i="13"/>
  <c r="Q386" i="13"/>
  <c r="P386" i="13"/>
  <c r="O386" i="13"/>
  <c r="N386" i="13"/>
  <c r="M386" i="13"/>
  <c r="K386" i="13"/>
  <c r="J386" i="13"/>
  <c r="I386" i="13"/>
  <c r="H386" i="13"/>
  <c r="G386" i="13"/>
  <c r="Q385" i="13"/>
  <c r="P385" i="13"/>
  <c r="O385" i="13"/>
  <c r="N385" i="13"/>
  <c r="M385" i="13"/>
  <c r="K385" i="13"/>
  <c r="J385" i="13"/>
  <c r="I385" i="13"/>
  <c r="H385" i="13"/>
  <c r="G385" i="13"/>
  <c r="Q384" i="13"/>
  <c r="P384" i="13"/>
  <c r="O384" i="13"/>
  <c r="N384" i="13"/>
  <c r="M384" i="13"/>
  <c r="K384" i="13"/>
  <c r="J384" i="13"/>
  <c r="I384" i="13"/>
  <c r="H384" i="13"/>
  <c r="G384" i="13"/>
  <c r="Q383" i="13"/>
  <c r="P383" i="13"/>
  <c r="O383" i="13"/>
  <c r="N383" i="13"/>
  <c r="M383" i="13"/>
  <c r="K383" i="13"/>
  <c r="J383" i="13"/>
  <c r="I383" i="13"/>
  <c r="H383" i="13"/>
  <c r="G383" i="13"/>
  <c r="Q382" i="13"/>
  <c r="P382" i="13"/>
  <c r="O382" i="13"/>
  <c r="N382" i="13"/>
  <c r="M382" i="13"/>
  <c r="K382" i="13"/>
  <c r="J382" i="13"/>
  <c r="I382" i="13"/>
  <c r="H382" i="13"/>
  <c r="G382" i="13"/>
  <c r="Q381" i="13"/>
  <c r="P381" i="13"/>
  <c r="O381" i="13"/>
  <c r="N381" i="13"/>
  <c r="M381" i="13"/>
  <c r="K381" i="13"/>
  <c r="J381" i="13"/>
  <c r="I381" i="13"/>
  <c r="H381" i="13"/>
  <c r="G381" i="13"/>
  <c r="Q380" i="13"/>
  <c r="P380" i="13"/>
  <c r="O380" i="13"/>
  <c r="N380" i="13"/>
  <c r="M380" i="13"/>
  <c r="K380" i="13"/>
  <c r="J380" i="13"/>
  <c r="I380" i="13"/>
  <c r="H380" i="13"/>
  <c r="G380" i="13"/>
  <c r="Q379" i="13"/>
  <c r="P379" i="13"/>
  <c r="O379" i="13"/>
  <c r="N379" i="13"/>
  <c r="M379" i="13"/>
  <c r="K379" i="13"/>
  <c r="J379" i="13"/>
  <c r="I379" i="13"/>
  <c r="H379" i="13"/>
  <c r="G379" i="13"/>
  <c r="Q378" i="13"/>
  <c r="P378" i="13"/>
  <c r="O378" i="13"/>
  <c r="N378" i="13"/>
  <c r="M378" i="13"/>
  <c r="K378" i="13"/>
  <c r="J378" i="13"/>
  <c r="I378" i="13"/>
  <c r="H378" i="13"/>
  <c r="G378" i="13"/>
  <c r="Q377" i="13"/>
  <c r="P377" i="13"/>
  <c r="O377" i="13"/>
  <c r="N377" i="13"/>
  <c r="M377" i="13"/>
  <c r="K377" i="13"/>
  <c r="J377" i="13"/>
  <c r="I377" i="13"/>
  <c r="H377" i="13"/>
  <c r="G377" i="13"/>
  <c r="Q376" i="13"/>
  <c r="P376" i="13"/>
  <c r="O376" i="13"/>
  <c r="N376" i="13"/>
  <c r="M376" i="13"/>
  <c r="K376" i="13"/>
  <c r="J376" i="13"/>
  <c r="I376" i="13"/>
  <c r="H376" i="13"/>
  <c r="G376" i="13"/>
  <c r="Q375" i="13"/>
  <c r="P375" i="13"/>
  <c r="O375" i="13"/>
  <c r="N375" i="13"/>
  <c r="M375" i="13"/>
  <c r="K375" i="13"/>
  <c r="J375" i="13"/>
  <c r="I375" i="13"/>
  <c r="H375" i="13"/>
  <c r="G375" i="13"/>
  <c r="Q374" i="13"/>
  <c r="P374" i="13"/>
  <c r="O374" i="13"/>
  <c r="N374" i="13"/>
  <c r="M374" i="13"/>
  <c r="K374" i="13"/>
  <c r="J374" i="13"/>
  <c r="I374" i="13"/>
  <c r="H374" i="13"/>
  <c r="G374" i="13"/>
  <c r="Q373" i="13"/>
  <c r="P373" i="13"/>
  <c r="O373" i="13"/>
  <c r="N373" i="13"/>
  <c r="M373" i="13"/>
  <c r="K373" i="13"/>
  <c r="J373" i="13"/>
  <c r="I373" i="13"/>
  <c r="H373" i="13"/>
  <c r="G373" i="13"/>
  <c r="Q372" i="13"/>
  <c r="P372" i="13"/>
  <c r="O372" i="13"/>
  <c r="N372" i="13"/>
  <c r="M372" i="13"/>
  <c r="K372" i="13"/>
  <c r="J372" i="13"/>
  <c r="I372" i="13"/>
  <c r="H372" i="13"/>
  <c r="G372" i="13"/>
  <c r="Q371" i="13"/>
  <c r="P371" i="13"/>
  <c r="O371" i="13"/>
  <c r="N371" i="13"/>
  <c r="M371" i="13"/>
  <c r="K371" i="13"/>
  <c r="J371" i="13"/>
  <c r="I371" i="13"/>
  <c r="H371" i="13"/>
  <c r="G371" i="13"/>
  <c r="Q370" i="13"/>
  <c r="P370" i="13"/>
  <c r="O370" i="13"/>
  <c r="N370" i="13"/>
  <c r="M370" i="13"/>
  <c r="K370" i="13"/>
  <c r="J370" i="13"/>
  <c r="I370" i="13"/>
  <c r="H370" i="13"/>
  <c r="G370" i="13"/>
  <c r="Q369" i="13"/>
  <c r="P369" i="13"/>
  <c r="O369" i="13"/>
  <c r="N369" i="13"/>
  <c r="M369" i="13"/>
  <c r="K369" i="13"/>
  <c r="J369" i="13"/>
  <c r="I369" i="13"/>
  <c r="H369" i="13"/>
  <c r="G369" i="13"/>
  <c r="Q368" i="13"/>
  <c r="P368" i="13"/>
  <c r="O368" i="13"/>
  <c r="N368" i="13"/>
  <c r="M368" i="13"/>
  <c r="K368" i="13"/>
  <c r="J368" i="13"/>
  <c r="I368" i="13"/>
  <c r="H368" i="13"/>
  <c r="G368" i="13"/>
  <c r="Q367" i="13"/>
  <c r="P367" i="13"/>
  <c r="O367" i="13"/>
  <c r="N367" i="13"/>
  <c r="M367" i="13"/>
  <c r="K367" i="13"/>
  <c r="J367" i="13"/>
  <c r="I367" i="13"/>
  <c r="H367" i="13"/>
  <c r="G367" i="13"/>
  <c r="Q366" i="13"/>
  <c r="P366" i="13"/>
  <c r="O366" i="13"/>
  <c r="N366" i="13"/>
  <c r="M366" i="13"/>
  <c r="K366" i="13"/>
  <c r="J366" i="13"/>
  <c r="I366" i="13"/>
  <c r="H366" i="13"/>
  <c r="G366" i="13"/>
  <c r="Q365" i="13"/>
  <c r="P365" i="13"/>
  <c r="O365" i="13"/>
  <c r="N365" i="13"/>
  <c r="M365" i="13"/>
  <c r="K365" i="13"/>
  <c r="J365" i="13"/>
  <c r="I365" i="13"/>
  <c r="H365" i="13"/>
  <c r="G365" i="13"/>
  <c r="Q364" i="13"/>
  <c r="P364" i="13"/>
  <c r="O364" i="13"/>
  <c r="N364" i="13"/>
  <c r="M364" i="13"/>
  <c r="K364" i="13"/>
  <c r="J364" i="13"/>
  <c r="I364" i="13"/>
  <c r="H364" i="13"/>
  <c r="G364" i="13"/>
  <c r="Q363" i="13"/>
  <c r="P363" i="13"/>
  <c r="O363" i="13"/>
  <c r="N363" i="13"/>
  <c r="M363" i="13"/>
  <c r="K363" i="13"/>
  <c r="J363" i="13"/>
  <c r="I363" i="13"/>
  <c r="H363" i="13"/>
  <c r="G363" i="13"/>
  <c r="Q362" i="13"/>
  <c r="P362" i="13"/>
  <c r="O362" i="13"/>
  <c r="N362" i="13"/>
  <c r="M362" i="13"/>
  <c r="K362" i="13"/>
  <c r="J362" i="13"/>
  <c r="I362" i="13"/>
  <c r="H362" i="13"/>
  <c r="G362" i="13"/>
  <c r="Q361" i="13"/>
  <c r="P361" i="13"/>
  <c r="O361" i="13"/>
  <c r="N361" i="13"/>
  <c r="M361" i="13"/>
  <c r="K361" i="13"/>
  <c r="J361" i="13"/>
  <c r="I361" i="13"/>
  <c r="H361" i="13"/>
  <c r="G361" i="13"/>
  <c r="Q360" i="13"/>
  <c r="P360" i="13"/>
  <c r="O360" i="13"/>
  <c r="N360" i="13"/>
  <c r="M360" i="13"/>
  <c r="K360" i="13"/>
  <c r="J360" i="13"/>
  <c r="I360" i="13"/>
  <c r="H360" i="13"/>
  <c r="G360" i="13"/>
  <c r="Q359" i="13"/>
  <c r="P359" i="13"/>
  <c r="O359" i="13"/>
  <c r="N359" i="13"/>
  <c r="M359" i="13"/>
  <c r="K359" i="13"/>
  <c r="J359" i="13"/>
  <c r="I359" i="13"/>
  <c r="H359" i="13"/>
  <c r="G359" i="13"/>
  <c r="Q358" i="13"/>
  <c r="P358" i="13"/>
  <c r="O358" i="13"/>
  <c r="N358" i="13"/>
  <c r="M358" i="13"/>
  <c r="K358" i="13"/>
  <c r="J358" i="13"/>
  <c r="I358" i="13"/>
  <c r="H358" i="13"/>
  <c r="G358" i="13"/>
  <c r="Q357" i="13"/>
  <c r="P357" i="13"/>
  <c r="O357" i="13"/>
  <c r="N357" i="13"/>
  <c r="M357" i="13"/>
  <c r="K357" i="13"/>
  <c r="J357" i="13"/>
  <c r="I357" i="13"/>
  <c r="H357" i="13"/>
  <c r="G357" i="13"/>
  <c r="Q356" i="13"/>
  <c r="P356" i="13"/>
  <c r="O356" i="13"/>
  <c r="N356" i="13"/>
  <c r="M356" i="13"/>
  <c r="K356" i="13"/>
  <c r="J356" i="13"/>
  <c r="I356" i="13"/>
  <c r="H356" i="13"/>
  <c r="G356" i="13"/>
  <c r="Q355" i="13"/>
  <c r="P355" i="13"/>
  <c r="O355" i="13"/>
  <c r="N355" i="13"/>
  <c r="M355" i="13"/>
  <c r="K355" i="13"/>
  <c r="J355" i="13"/>
  <c r="I355" i="13"/>
  <c r="H355" i="13"/>
  <c r="G355" i="13"/>
  <c r="Q354" i="13"/>
  <c r="P354" i="13"/>
  <c r="O354" i="13"/>
  <c r="N354" i="13"/>
  <c r="M354" i="13"/>
  <c r="K354" i="13"/>
  <c r="J354" i="13"/>
  <c r="I354" i="13"/>
  <c r="H354" i="13"/>
  <c r="G354" i="13"/>
  <c r="Q353" i="13"/>
  <c r="P353" i="13"/>
  <c r="O353" i="13"/>
  <c r="N353" i="13"/>
  <c r="M353" i="13"/>
  <c r="K353" i="13"/>
  <c r="J353" i="13"/>
  <c r="I353" i="13"/>
  <c r="H353" i="13"/>
  <c r="G353" i="13"/>
  <c r="Q352" i="13"/>
  <c r="P352" i="13"/>
  <c r="O352" i="13"/>
  <c r="N352" i="13"/>
  <c r="M352" i="13"/>
  <c r="K352" i="13"/>
  <c r="J352" i="13"/>
  <c r="I352" i="13"/>
  <c r="H352" i="13"/>
  <c r="G352" i="13"/>
  <c r="Q351" i="13"/>
  <c r="P351" i="13"/>
  <c r="O351" i="13"/>
  <c r="N351" i="13"/>
  <c r="M351" i="13"/>
  <c r="K351" i="13"/>
  <c r="J351" i="13"/>
  <c r="I351" i="13"/>
  <c r="H351" i="13"/>
  <c r="G351" i="13"/>
  <c r="Q350" i="13"/>
  <c r="P350" i="13"/>
  <c r="O350" i="13"/>
  <c r="N350" i="13"/>
  <c r="M350" i="13"/>
  <c r="K350" i="13"/>
  <c r="J350" i="13"/>
  <c r="I350" i="13"/>
  <c r="H350" i="13"/>
  <c r="G350" i="13"/>
  <c r="Q349" i="13"/>
  <c r="P349" i="13"/>
  <c r="O349" i="13"/>
  <c r="N349" i="13"/>
  <c r="M349" i="13"/>
  <c r="K349" i="13"/>
  <c r="J349" i="13"/>
  <c r="I349" i="13"/>
  <c r="H349" i="13"/>
  <c r="G349" i="13"/>
  <c r="Q348" i="13"/>
  <c r="P348" i="13"/>
  <c r="O348" i="13"/>
  <c r="N348" i="13"/>
  <c r="M348" i="13"/>
  <c r="K348" i="13"/>
  <c r="J348" i="13"/>
  <c r="I348" i="13"/>
  <c r="H348" i="13"/>
  <c r="G348" i="13"/>
  <c r="Q347" i="13"/>
  <c r="P347" i="13"/>
  <c r="O347" i="13"/>
  <c r="N347" i="13"/>
  <c r="M347" i="13"/>
  <c r="K347" i="13"/>
  <c r="J347" i="13"/>
  <c r="I347" i="13"/>
  <c r="H347" i="13"/>
  <c r="G347" i="13"/>
  <c r="Q346" i="13"/>
  <c r="P346" i="13"/>
  <c r="O346" i="13"/>
  <c r="N346" i="13"/>
  <c r="M346" i="13"/>
  <c r="K346" i="13"/>
  <c r="J346" i="13"/>
  <c r="I346" i="13"/>
  <c r="H346" i="13"/>
  <c r="G346" i="13"/>
  <c r="Q345" i="13"/>
  <c r="P345" i="13"/>
  <c r="O345" i="13"/>
  <c r="N345" i="13"/>
  <c r="M345" i="13"/>
  <c r="K345" i="13"/>
  <c r="J345" i="13"/>
  <c r="I345" i="13"/>
  <c r="H345" i="13"/>
  <c r="G345" i="13"/>
  <c r="Q344" i="13"/>
  <c r="P344" i="13"/>
  <c r="O344" i="13"/>
  <c r="N344" i="13"/>
  <c r="M344" i="13"/>
  <c r="K344" i="13"/>
  <c r="J344" i="13"/>
  <c r="I344" i="13"/>
  <c r="H344" i="13"/>
  <c r="G344" i="13"/>
  <c r="Q343" i="13"/>
  <c r="P343" i="13"/>
  <c r="O343" i="13"/>
  <c r="N343" i="13"/>
  <c r="M343" i="13"/>
  <c r="K343" i="13"/>
  <c r="J343" i="13"/>
  <c r="I343" i="13"/>
  <c r="H343" i="13"/>
  <c r="G343" i="13"/>
  <c r="Q342" i="13"/>
  <c r="P342" i="13"/>
  <c r="O342" i="13"/>
  <c r="N342" i="13"/>
  <c r="M342" i="13"/>
  <c r="K342" i="13"/>
  <c r="J342" i="13"/>
  <c r="I342" i="13"/>
  <c r="H342" i="13"/>
  <c r="G342" i="13"/>
  <c r="Q341" i="13"/>
  <c r="P341" i="13"/>
  <c r="O341" i="13"/>
  <c r="N341" i="13"/>
  <c r="M341" i="13"/>
  <c r="K341" i="13"/>
  <c r="J341" i="13"/>
  <c r="I341" i="13"/>
  <c r="H341" i="13"/>
  <c r="G341" i="13"/>
  <c r="Q340" i="13"/>
  <c r="P340" i="13"/>
  <c r="O340" i="13"/>
  <c r="N340" i="13"/>
  <c r="M340" i="13"/>
  <c r="K340" i="13"/>
  <c r="J340" i="13"/>
  <c r="I340" i="13"/>
  <c r="H340" i="13"/>
  <c r="G340" i="13"/>
  <c r="Q339" i="13"/>
  <c r="P339" i="13"/>
  <c r="O339" i="13"/>
  <c r="N339" i="13"/>
  <c r="M339" i="13"/>
  <c r="K339" i="13"/>
  <c r="J339" i="13"/>
  <c r="I339" i="13"/>
  <c r="H339" i="13"/>
  <c r="G339" i="13"/>
  <c r="Q338" i="13"/>
  <c r="P338" i="13"/>
  <c r="O338" i="13"/>
  <c r="N338" i="13"/>
  <c r="M338" i="13"/>
  <c r="K338" i="13"/>
  <c r="J338" i="13"/>
  <c r="I338" i="13"/>
  <c r="H338" i="13"/>
  <c r="G338" i="13"/>
  <c r="Q337" i="13"/>
  <c r="P337" i="13"/>
  <c r="O337" i="13"/>
  <c r="N337" i="13"/>
  <c r="M337" i="13"/>
  <c r="K337" i="13"/>
  <c r="J337" i="13"/>
  <c r="I337" i="13"/>
  <c r="H337" i="13"/>
  <c r="G337" i="13"/>
  <c r="Q336" i="13"/>
  <c r="P336" i="13"/>
  <c r="O336" i="13"/>
  <c r="N336" i="13"/>
  <c r="M336" i="13"/>
  <c r="K336" i="13"/>
  <c r="J336" i="13"/>
  <c r="I336" i="13"/>
  <c r="H336" i="13"/>
  <c r="G336" i="13"/>
  <c r="Q335" i="13"/>
  <c r="P335" i="13"/>
  <c r="O335" i="13"/>
  <c r="N335" i="13"/>
  <c r="M335" i="13"/>
  <c r="K335" i="13"/>
  <c r="J335" i="13"/>
  <c r="I335" i="13"/>
  <c r="H335" i="13"/>
  <c r="G335" i="13"/>
  <c r="Q334" i="13"/>
  <c r="P334" i="13"/>
  <c r="O334" i="13"/>
  <c r="N334" i="13"/>
  <c r="M334" i="13"/>
  <c r="K334" i="13"/>
  <c r="J334" i="13"/>
  <c r="I334" i="13"/>
  <c r="H334" i="13"/>
  <c r="G334" i="13"/>
  <c r="Q333" i="13"/>
  <c r="P333" i="13"/>
  <c r="O333" i="13"/>
  <c r="N333" i="13"/>
  <c r="M333" i="13"/>
  <c r="K333" i="13"/>
  <c r="J333" i="13"/>
  <c r="I333" i="13"/>
  <c r="H333" i="13"/>
  <c r="G333" i="13"/>
  <c r="Q332" i="13"/>
  <c r="P332" i="13"/>
  <c r="O332" i="13"/>
  <c r="N332" i="13"/>
  <c r="M332" i="13"/>
  <c r="K332" i="13"/>
  <c r="J332" i="13"/>
  <c r="I332" i="13"/>
  <c r="H332" i="13"/>
  <c r="G332" i="13"/>
  <c r="Q331" i="13"/>
  <c r="P331" i="13"/>
  <c r="O331" i="13"/>
  <c r="N331" i="13"/>
  <c r="M331" i="13"/>
  <c r="K331" i="13"/>
  <c r="J331" i="13"/>
  <c r="I331" i="13"/>
  <c r="H331" i="13"/>
  <c r="G331" i="13"/>
  <c r="Q330" i="13"/>
  <c r="P330" i="13"/>
  <c r="O330" i="13"/>
  <c r="N330" i="13"/>
  <c r="M330" i="13"/>
  <c r="K330" i="13"/>
  <c r="J330" i="13"/>
  <c r="I330" i="13"/>
  <c r="H330" i="13"/>
  <c r="G330" i="13"/>
  <c r="Q329" i="13"/>
  <c r="P329" i="13"/>
  <c r="O329" i="13"/>
  <c r="N329" i="13"/>
  <c r="M329" i="13"/>
  <c r="K329" i="13"/>
  <c r="J329" i="13"/>
  <c r="I329" i="13"/>
  <c r="H329" i="13"/>
  <c r="G329" i="13"/>
  <c r="Q328" i="13"/>
  <c r="P328" i="13"/>
  <c r="O328" i="13"/>
  <c r="N328" i="13"/>
  <c r="M328" i="13"/>
  <c r="K328" i="13"/>
  <c r="J328" i="13"/>
  <c r="I328" i="13"/>
  <c r="H328" i="13"/>
  <c r="G328" i="13"/>
  <c r="Q327" i="13"/>
  <c r="P327" i="13"/>
  <c r="O327" i="13"/>
  <c r="N327" i="13"/>
  <c r="M327" i="13"/>
  <c r="K327" i="13"/>
  <c r="J327" i="13"/>
  <c r="I327" i="13"/>
  <c r="H327" i="13"/>
  <c r="G327" i="13"/>
  <c r="Q326" i="13"/>
  <c r="P326" i="13"/>
  <c r="O326" i="13"/>
  <c r="N326" i="13"/>
  <c r="M326" i="13"/>
  <c r="K326" i="13"/>
  <c r="J326" i="13"/>
  <c r="I326" i="13"/>
  <c r="H326" i="13"/>
  <c r="G326" i="13"/>
  <c r="Q325" i="13"/>
  <c r="P325" i="13"/>
  <c r="O325" i="13"/>
  <c r="N325" i="13"/>
  <c r="M325" i="13"/>
  <c r="K325" i="13"/>
  <c r="J325" i="13"/>
  <c r="I325" i="13"/>
  <c r="H325" i="13"/>
  <c r="G325" i="13"/>
  <c r="Q324" i="13"/>
  <c r="P324" i="13"/>
  <c r="O324" i="13"/>
  <c r="N324" i="13"/>
  <c r="M324" i="13"/>
  <c r="K324" i="13"/>
  <c r="J324" i="13"/>
  <c r="I324" i="13"/>
  <c r="H324" i="13"/>
  <c r="G324" i="13"/>
  <c r="Q323" i="13"/>
  <c r="P323" i="13"/>
  <c r="O323" i="13"/>
  <c r="N323" i="13"/>
  <c r="M323" i="13"/>
  <c r="K323" i="13"/>
  <c r="J323" i="13"/>
  <c r="I323" i="13"/>
  <c r="H323" i="13"/>
  <c r="G323" i="13"/>
  <c r="Q322" i="13"/>
  <c r="P322" i="13"/>
  <c r="O322" i="13"/>
  <c r="N322" i="13"/>
  <c r="M322" i="13"/>
  <c r="K322" i="13"/>
  <c r="J322" i="13"/>
  <c r="I322" i="13"/>
  <c r="H322" i="13"/>
  <c r="G322" i="13"/>
  <c r="Q321" i="13"/>
  <c r="P321" i="13"/>
  <c r="O321" i="13"/>
  <c r="N321" i="13"/>
  <c r="M321" i="13"/>
  <c r="K321" i="13"/>
  <c r="J321" i="13"/>
  <c r="I321" i="13"/>
  <c r="H321" i="13"/>
  <c r="G321" i="13"/>
  <c r="Q320" i="13"/>
  <c r="P320" i="13"/>
  <c r="O320" i="13"/>
  <c r="N320" i="13"/>
  <c r="M320" i="13"/>
  <c r="K320" i="13"/>
  <c r="J320" i="13"/>
  <c r="I320" i="13"/>
  <c r="H320" i="13"/>
  <c r="G320" i="13"/>
  <c r="Q319" i="13"/>
  <c r="P319" i="13"/>
  <c r="O319" i="13"/>
  <c r="N319" i="13"/>
  <c r="M319" i="13"/>
  <c r="K319" i="13"/>
  <c r="J319" i="13"/>
  <c r="I319" i="13"/>
  <c r="H319" i="13"/>
  <c r="G319" i="13"/>
  <c r="Q318" i="13"/>
  <c r="P318" i="13"/>
  <c r="O318" i="13"/>
  <c r="N318" i="13"/>
  <c r="M318" i="13"/>
  <c r="K318" i="13"/>
  <c r="J318" i="13"/>
  <c r="I318" i="13"/>
  <c r="H318" i="13"/>
  <c r="G318" i="13"/>
  <c r="Q317" i="13"/>
  <c r="P317" i="13"/>
  <c r="O317" i="13"/>
  <c r="N317" i="13"/>
  <c r="M317" i="13"/>
  <c r="K317" i="13"/>
  <c r="J317" i="13"/>
  <c r="I317" i="13"/>
  <c r="H317" i="13"/>
  <c r="G317" i="13"/>
  <c r="Q316" i="13"/>
  <c r="P316" i="13"/>
  <c r="O316" i="13"/>
  <c r="N316" i="13"/>
  <c r="M316" i="13"/>
  <c r="K316" i="13"/>
  <c r="J316" i="13"/>
  <c r="I316" i="13"/>
  <c r="H316" i="13"/>
  <c r="G316" i="13"/>
  <c r="Q315" i="13"/>
  <c r="P315" i="13"/>
  <c r="O315" i="13"/>
  <c r="N315" i="13"/>
  <c r="M315" i="13"/>
  <c r="K315" i="13"/>
  <c r="J315" i="13"/>
  <c r="I315" i="13"/>
  <c r="H315" i="13"/>
  <c r="G315" i="13"/>
  <c r="Q314" i="13"/>
  <c r="P314" i="13"/>
  <c r="O314" i="13"/>
  <c r="N314" i="13"/>
  <c r="M314" i="13"/>
  <c r="K314" i="13"/>
  <c r="J314" i="13"/>
  <c r="I314" i="13"/>
  <c r="H314" i="13"/>
  <c r="G314" i="13"/>
  <c r="Q313" i="13"/>
  <c r="P313" i="13"/>
  <c r="O313" i="13"/>
  <c r="N313" i="13"/>
  <c r="M313" i="13"/>
  <c r="K313" i="13"/>
  <c r="J313" i="13"/>
  <c r="I313" i="13"/>
  <c r="H313" i="13"/>
  <c r="G313" i="13"/>
  <c r="Q312" i="13"/>
  <c r="P312" i="13"/>
  <c r="O312" i="13"/>
  <c r="N312" i="13"/>
  <c r="M312" i="13"/>
  <c r="K312" i="13"/>
  <c r="J312" i="13"/>
  <c r="I312" i="13"/>
  <c r="H312" i="13"/>
  <c r="G312" i="13"/>
  <c r="Q311" i="13"/>
  <c r="P311" i="13"/>
  <c r="O311" i="13"/>
  <c r="N311" i="13"/>
  <c r="M311" i="13"/>
  <c r="K311" i="13"/>
  <c r="J311" i="13"/>
  <c r="I311" i="13"/>
  <c r="H311" i="13"/>
  <c r="G311" i="13"/>
  <c r="Q310" i="13"/>
  <c r="P310" i="13"/>
  <c r="O310" i="13"/>
  <c r="N310" i="13"/>
  <c r="M310" i="13"/>
  <c r="K310" i="13"/>
  <c r="J310" i="13"/>
  <c r="I310" i="13"/>
  <c r="H310" i="13"/>
  <c r="G310" i="13"/>
  <c r="Q309" i="13"/>
  <c r="P309" i="13"/>
  <c r="O309" i="13"/>
  <c r="N309" i="13"/>
  <c r="M309" i="13"/>
  <c r="K309" i="13"/>
  <c r="J309" i="13"/>
  <c r="I309" i="13"/>
  <c r="H309" i="13"/>
  <c r="G309" i="13"/>
  <c r="Q308" i="13"/>
  <c r="P308" i="13"/>
  <c r="O308" i="13"/>
  <c r="N308" i="13"/>
  <c r="M308" i="13"/>
  <c r="K308" i="13"/>
  <c r="J308" i="13"/>
  <c r="I308" i="13"/>
  <c r="H308" i="13"/>
  <c r="G308" i="13"/>
  <c r="Q307" i="13"/>
  <c r="P307" i="13"/>
  <c r="O307" i="13"/>
  <c r="N307" i="13"/>
  <c r="M307" i="13"/>
  <c r="K307" i="13"/>
  <c r="J307" i="13"/>
  <c r="I307" i="13"/>
  <c r="H307" i="13"/>
  <c r="G307" i="13"/>
  <c r="Q306" i="13"/>
  <c r="P306" i="13"/>
  <c r="O306" i="13"/>
  <c r="N306" i="13"/>
  <c r="M306" i="13"/>
  <c r="K306" i="13"/>
  <c r="J306" i="13"/>
  <c r="I306" i="13"/>
  <c r="H306" i="13"/>
  <c r="G306" i="13"/>
  <c r="Q305" i="13"/>
  <c r="P305" i="13"/>
  <c r="O305" i="13"/>
  <c r="N305" i="13"/>
  <c r="M305" i="13"/>
  <c r="K305" i="13"/>
  <c r="J305" i="13"/>
  <c r="I305" i="13"/>
  <c r="H305" i="13"/>
  <c r="G305" i="13"/>
  <c r="Q304" i="13"/>
  <c r="P304" i="13"/>
  <c r="O304" i="13"/>
  <c r="N304" i="13"/>
  <c r="M304" i="13"/>
  <c r="K304" i="13"/>
  <c r="J304" i="13"/>
  <c r="I304" i="13"/>
  <c r="H304" i="13"/>
  <c r="G304" i="13"/>
  <c r="Q303" i="13"/>
  <c r="P303" i="13"/>
  <c r="O303" i="13"/>
  <c r="N303" i="13"/>
  <c r="M303" i="13"/>
  <c r="K303" i="13"/>
  <c r="J303" i="13"/>
  <c r="I303" i="13"/>
  <c r="H303" i="13"/>
  <c r="G303" i="13"/>
  <c r="Q302" i="13"/>
  <c r="P302" i="13"/>
  <c r="O302" i="13"/>
  <c r="N302" i="13"/>
  <c r="M302" i="13"/>
  <c r="K302" i="13"/>
  <c r="J302" i="13"/>
  <c r="I302" i="13"/>
  <c r="H302" i="13"/>
  <c r="G302" i="13"/>
  <c r="Q301" i="13"/>
  <c r="P301" i="13"/>
  <c r="O301" i="13"/>
  <c r="N301" i="13"/>
  <c r="M301" i="13"/>
  <c r="K301" i="13"/>
  <c r="J301" i="13"/>
  <c r="I301" i="13"/>
  <c r="H301" i="13"/>
  <c r="G301" i="13"/>
  <c r="Q300" i="13"/>
  <c r="P300" i="13"/>
  <c r="O300" i="13"/>
  <c r="N300" i="13"/>
  <c r="M300" i="13"/>
  <c r="K300" i="13"/>
  <c r="J300" i="13"/>
  <c r="I300" i="13"/>
  <c r="H300" i="13"/>
  <c r="G300" i="13"/>
  <c r="Q299" i="13"/>
  <c r="P299" i="13"/>
  <c r="O299" i="13"/>
  <c r="N299" i="13"/>
  <c r="M299" i="13"/>
  <c r="K299" i="13"/>
  <c r="J299" i="13"/>
  <c r="I299" i="13"/>
  <c r="H299" i="13"/>
  <c r="G299" i="13"/>
  <c r="Q298" i="13"/>
  <c r="P298" i="13"/>
  <c r="O298" i="13"/>
  <c r="N298" i="13"/>
  <c r="M298" i="13"/>
  <c r="K298" i="13"/>
  <c r="J298" i="13"/>
  <c r="I298" i="13"/>
  <c r="H298" i="13"/>
  <c r="G298" i="13"/>
  <c r="Q297" i="13"/>
  <c r="P297" i="13"/>
  <c r="O297" i="13"/>
  <c r="N297" i="13"/>
  <c r="M297" i="13"/>
  <c r="K297" i="13"/>
  <c r="J297" i="13"/>
  <c r="I297" i="13"/>
  <c r="H297" i="13"/>
  <c r="G297" i="13"/>
  <c r="Q296" i="13"/>
  <c r="P296" i="13"/>
  <c r="O296" i="13"/>
  <c r="N296" i="13"/>
  <c r="M296" i="13"/>
  <c r="K296" i="13"/>
  <c r="J296" i="13"/>
  <c r="I296" i="13"/>
  <c r="H296" i="13"/>
  <c r="G296" i="13"/>
  <c r="Q295" i="13"/>
  <c r="P295" i="13"/>
  <c r="O295" i="13"/>
  <c r="N295" i="13"/>
  <c r="M295" i="13"/>
  <c r="K295" i="13"/>
  <c r="J295" i="13"/>
  <c r="I295" i="13"/>
  <c r="H295" i="13"/>
  <c r="G295" i="13"/>
  <c r="Q294" i="13"/>
  <c r="P294" i="13"/>
  <c r="O294" i="13"/>
  <c r="N294" i="13"/>
  <c r="M294" i="13"/>
  <c r="K294" i="13"/>
  <c r="J294" i="13"/>
  <c r="I294" i="13"/>
  <c r="H294" i="13"/>
  <c r="G294" i="13"/>
  <c r="Q293" i="13"/>
  <c r="P293" i="13"/>
  <c r="O293" i="13"/>
  <c r="N293" i="13"/>
  <c r="M293" i="13"/>
  <c r="K293" i="13"/>
  <c r="J293" i="13"/>
  <c r="I293" i="13"/>
  <c r="H293" i="13"/>
  <c r="G293" i="13"/>
  <c r="Q292" i="13"/>
  <c r="P292" i="13"/>
  <c r="O292" i="13"/>
  <c r="N292" i="13"/>
  <c r="M292" i="13"/>
  <c r="K292" i="13"/>
  <c r="J292" i="13"/>
  <c r="I292" i="13"/>
  <c r="H292" i="13"/>
  <c r="G292" i="13"/>
  <c r="Q291" i="13"/>
  <c r="P291" i="13"/>
  <c r="O291" i="13"/>
  <c r="N291" i="13"/>
  <c r="M291" i="13"/>
  <c r="K291" i="13"/>
  <c r="J291" i="13"/>
  <c r="I291" i="13"/>
  <c r="H291" i="13"/>
  <c r="G291" i="13"/>
  <c r="Q290" i="13"/>
  <c r="P290" i="13"/>
  <c r="O290" i="13"/>
  <c r="N290" i="13"/>
  <c r="M290" i="13"/>
  <c r="K290" i="13"/>
  <c r="J290" i="13"/>
  <c r="I290" i="13"/>
  <c r="H290" i="13"/>
  <c r="G290" i="13"/>
  <c r="Q289" i="13"/>
  <c r="P289" i="13"/>
  <c r="O289" i="13"/>
  <c r="N289" i="13"/>
  <c r="M289" i="13"/>
  <c r="K289" i="13"/>
  <c r="J289" i="13"/>
  <c r="I289" i="13"/>
  <c r="H289" i="13"/>
  <c r="G289" i="13"/>
  <c r="Q288" i="13"/>
  <c r="P288" i="13"/>
  <c r="O288" i="13"/>
  <c r="N288" i="13"/>
  <c r="M288" i="13"/>
  <c r="K288" i="13"/>
  <c r="J288" i="13"/>
  <c r="I288" i="13"/>
  <c r="H288" i="13"/>
  <c r="G288" i="13"/>
  <c r="Q287" i="13"/>
  <c r="P287" i="13"/>
  <c r="O287" i="13"/>
  <c r="N287" i="13"/>
  <c r="M287" i="13"/>
  <c r="K287" i="13"/>
  <c r="J287" i="13"/>
  <c r="I287" i="13"/>
  <c r="H287" i="13"/>
  <c r="G287" i="13"/>
  <c r="Q286" i="13"/>
  <c r="P286" i="13"/>
  <c r="O286" i="13"/>
  <c r="N286" i="13"/>
  <c r="M286" i="13"/>
  <c r="K286" i="13"/>
  <c r="J286" i="13"/>
  <c r="I286" i="13"/>
  <c r="H286" i="13"/>
  <c r="G286" i="13"/>
  <c r="Q285" i="13"/>
  <c r="P285" i="13"/>
  <c r="O285" i="13"/>
  <c r="N285" i="13"/>
  <c r="M285" i="13"/>
  <c r="K285" i="13"/>
  <c r="J285" i="13"/>
  <c r="I285" i="13"/>
  <c r="H285" i="13"/>
  <c r="G285" i="13"/>
  <c r="Q284" i="13"/>
  <c r="P284" i="13"/>
  <c r="O284" i="13"/>
  <c r="N284" i="13"/>
  <c r="M284" i="13"/>
  <c r="K284" i="13"/>
  <c r="J284" i="13"/>
  <c r="I284" i="13"/>
  <c r="H284" i="13"/>
  <c r="G284" i="13"/>
  <c r="Q283" i="13"/>
  <c r="P283" i="13"/>
  <c r="O283" i="13"/>
  <c r="N283" i="13"/>
  <c r="M283" i="13"/>
  <c r="K283" i="13"/>
  <c r="J283" i="13"/>
  <c r="I283" i="13"/>
  <c r="H283" i="13"/>
  <c r="G283" i="13"/>
  <c r="Q282" i="13"/>
  <c r="P282" i="13"/>
  <c r="O282" i="13"/>
  <c r="N282" i="13"/>
  <c r="M282" i="13"/>
  <c r="K282" i="13"/>
  <c r="J282" i="13"/>
  <c r="I282" i="13"/>
  <c r="H282" i="13"/>
  <c r="G282" i="13"/>
  <c r="Q281" i="13"/>
  <c r="P281" i="13"/>
  <c r="O281" i="13"/>
  <c r="N281" i="13"/>
  <c r="M281" i="13"/>
  <c r="K281" i="13"/>
  <c r="J281" i="13"/>
  <c r="I281" i="13"/>
  <c r="H281" i="13"/>
  <c r="G281" i="13"/>
  <c r="Q280" i="13"/>
  <c r="P280" i="13"/>
  <c r="O280" i="13"/>
  <c r="N280" i="13"/>
  <c r="M280" i="13"/>
  <c r="K280" i="13"/>
  <c r="J280" i="13"/>
  <c r="I280" i="13"/>
  <c r="H280" i="13"/>
  <c r="G280" i="13"/>
  <c r="Q279" i="13"/>
  <c r="P279" i="13"/>
  <c r="O279" i="13"/>
  <c r="N279" i="13"/>
  <c r="M279" i="13"/>
  <c r="K279" i="13"/>
  <c r="J279" i="13"/>
  <c r="I279" i="13"/>
  <c r="H279" i="13"/>
  <c r="G279" i="13"/>
  <c r="Q278" i="13"/>
  <c r="P278" i="13"/>
  <c r="O278" i="13"/>
  <c r="N278" i="13"/>
  <c r="M278" i="13"/>
  <c r="K278" i="13"/>
  <c r="J278" i="13"/>
  <c r="I278" i="13"/>
  <c r="H278" i="13"/>
  <c r="G278" i="13"/>
  <c r="Q277" i="13"/>
  <c r="P277" i="13"/>
  <c r="O277" i="13"/>
  <c r="N277" i="13"/>
  <c r="M277" i="13"/>
  <c r="K277" i="13"/>
  <c r="J277" i="13"/>
  <c r="I277" i="13"/>
  <c r="H277" i="13"/>
  <c r="G277" i="13"/>
  <c r="Q276" i="13"/>
  <c r="P276" i="13"/>
  <c r="O276" i="13"/>
  <c r="N276" i="13"/>
  <c r="M276" i="13"/>
  <c r="K276" i="13"/>
  <c r="J276" i="13"/>
  <c r="I276" i="13"/>
  <c r="H276" i="13"/>
  <c r="G276" i="13"/>
  <c r="Q275" i="13"/>
  <c r="P275" i="13"/>
  <c r="O275" i="13"/>
  <c r="N275" i="13"/>
  <c r="M275" i="13"/>
  <c r="K275" i="13"/>
  <c r="J275" i="13"/>
  <c r="I275" i="13"/>
  <c r="H275" i="13"/>
  <c r="G275" i="13"/>
  <c r="Q274" i="13"/>
  <c r="P274" i="13"/>
  <c r="O274" i="13"/>
  <c r="N274" i="13"/>
  <c r="M274" i="13"/>
  <c r="K274" i="13"/>
  <c r="J274" i="13"/>
  <c r="I274" i="13"/>
  <c r="H274" i="13"/>
  <c r="G274" i="13"/>
  <c r="Q273" i="13"/>
  <c r="P273" i="13"/>
  <c r="O273" i="13"/>
  <c r="N273" i="13"/>
  <c r="M273" i="13"/>
  <c r="K273" i="13"/>
  <c r="J273" i="13"/>
  <c r="I273" i="13"/>
  <c r="H273" i="13"/>
  <c r="G273" i="13"/>
  <c r="Q272" i="13"/>
  <c r="P272" i="13"/>
  <c r="O272" i="13"/>
  <c r="N272" i="13"/>
  <c r="M272" i="13"/>
  <c r="K272" i="13"/>
  <c r="J272" i="13"/>
  <c r="I272" i="13"/>
  <c r="H272" i="13"/>
  <c r="G272" i="13"/>
  <c r="Q271" i="13"/>
  <c r="P271" i="13"/>
  <c r="O271" i="13"/>
  <c r="N271" i="13"/>
  <c r="M271" i="13"/>
  <c r="K271" i="13"/>
  <c r="J271" i="13"/>
  <c r="I271" i="13"/>
  <c r="H271" i="13"/>
  <c r="G271" i="13"/>
  <c r="Q270" i="13"/>
  <c r="P270" i="13"/>
  <c r="O270" i="13"/>
  <c r="N270" i="13"/>
  <c r="M270" i="13"/>
  <c r="K270" i="13"/>
  <c r="J270" i="13"/>
  <c r="I270" i="13"/>
  <c r="H270" i="13"/>
  <c r="G270" i="13"/>
  <c r="Q269" i="13"/>
  <c r="P269" i="13"/>
  <c r="O269" i="13"/>
  <c r="N269" i="13"/>
  <c r="M269" i="13"/>
  <c r="K269" i="13"/>
  <c r="J269" i="13"/>
  <c r="I269" i="13"/>
  <c r="H269" i="13"/>
  <c r="G269" i="13"/>
  <c r="Q268" i="13"/>
  <c r="P268" i="13"/>
  <c r="O268" i="13"/>
  <c r="N268" i="13"/>
  <c r="M268" i="13"/>
  <c r="K268" i="13"/>
  <c r="J268" i="13"/>
  <c r="I268" i="13"/>
  <c r="H268" i="13"/>
  <c r="G268" i="13"/>
  <c r="Q267" i="13"/>
  <c r="P267" i="13"/>
  <c r="O267" i="13"/>
  <c r="N267" i="13"/>
  <c r="M267" i="13"/>
  <c r="K267" i="13"/>
  <c r="J267" i="13"/>
  <c r="I267" i="13"/>
  <c r="H267" i="13"/>
  <c r="G267" i="13"/>
  <c r="Q266" i="13"/>
  <c r="P266" i="13"/>
  <c r="O266" i="13"/>
  <c r="N266" i="13"/>
  <c r="M266" i="13"/>
  <c r="K266" i="13"/>
  <c r="J266" i="13"/>
  <c r="I266" i="13"/>
  <c r="H266" i="13"/>
  <c r="G266" i="13"/>
  <c r="Q265" i="13"/>
  <c r="P265" i="13"/>
  <c r="O265" i="13"/>
  <c r="N265" i="13"/>
  <c r="M265" i="13"/>
  <c r="K265" i="13"/>
  <c r="J265" i="13"/>
  <c r="I265" i="13"/>
  <c r="H265" i="13"/>
  <c r="G265" i="13"/>
  <c r="Q264" i="13"/>
  <c r="P264" i="13"/>
  <c r="O264" i="13"/>
  <c r="N264" i="13"/>
  <c r="M264" i="13"/>
  <c r="K264" i="13"/>
  <c r="J264" i="13"/>
  <c r="I264" i="13"/>
  <c r="H264" i="13"/>
  <c r="G264" i="13"/>
  <c r="Q263" i="13"/>
  <c r="P263" i="13"/>
  <c r="O263" i="13"/>
  <c r="N263" i="13"/>
  <c r="M263" i="13"/>
  <c r="K263" i="13"/>
  <c r="J263" i="13"/>
  <c r="I263" i="13"/>
  <c r="H263" i="13"/>
  <c r="G263" i="13"/>
  <c r="Q262" i="13"/>
  <c r="P262" i="13"/>
  <c r="O262" i="13"/>
  <c r="N262" i="13"/>
  <c r="M262" i="13"/>
  <c r="K262" i="13"/>
  <c r="J262" i="13"/>
  <c r="I262" i="13"/>
  <c r="H262" i="13"/>
  <c r="G262" i="13"/>
  <c r="Q261" i="13"/>
  <c r="P261" i="13"/>
  <c r="O261" i="13"/>
  <c r="N261" i="13"/>
  <c r="M261" i="13"/>
  <c r="K261" i="13"/>
  <c r="J261" i="13"/>
  <c r="I261" i="13"/>
  <c r="H261" i="13"/>
  <c r="G261" i="13"/>
  <c r="Q260" i="13"/>
  <c r="P260" i="13"/>
  <c r="O260" i="13"/>
  <c r="N260" i="13"/>
  <c r="M260" i="13"/>
  <c r="K260" i="13"/>
  <c r="J260" i="13"/>
  <c r="I260" i="13"/>
  <c r="H260" i="13"/>
  <c r="G260" i="13"/>
  <c r="Q259" i="13"/>
  <c r="P259" i="13"/>
  <c r="O259" i="13"/>
  <c r="N259" i="13"/>
  <c r="M259" i="13"/>
  <c r="K259" i="13"/>
  <c r="J259" i="13"/>
  <c r="I259" i="13"/>
  <c r="H259" i="13"/>
  <c r="G259" i="13"/>
  <c r="Q258" i="13"/>
  <c r="P258" i="13"/>
  <c r="O258" i="13"/>
  <c r="N258" i="13"/>
  <c r="M258" i="13"/>
  <c r="K258" i="13"/>
  <c r="J258" i="13"/>
  <c r="I258" i="13"/>
  <c r="H258" i="13"/>
  <c r="G258" i="13"/>
  <c r="Q257" i="13"/>
  <c r="P257" i="13"/>
  <c r="O257" i="13"/>
  <c r="N257" i="13"/>
  <c r="M257" i="13"/>
  <c r="K257" i="13"/>
  <c r="J257" i="13"/>
  <c r="I257" i="13"/>
  <c r="H257" i="13"/>
  <c r="G257" i="13"/>
  <c r="Q256" i="13"/>
  <c r="P256" i="13"/>
  <c r="O256" i="13"/>
  <c r="N256" i="13"/>
  <c r="M256" i="13"/>
  <c r="K256" i="13"/>
  <c r="J256" i="13"/>
  <c r="I256" i="13"/>
  <c r="H256" i="13"/>
  <c r="G256" i="13"/>
  <c r="Q255" i="13"/>
  <c r="P255" i="13"/>
  <c r="O255" i="13"/>
  <c r="N255" i="13"/>
  <c r="M255" i="13"/>
  <c r="K255" i="13"/>
  <c r="J255" i="13"/>
  <c r="I255" i="13"/>
  <c r="H255" i="13"/>
  <c r="G255" i="13"/>
  <c r="Q254" i="13"/>
  <c r="P254" i="13"/>
  <c r="O254" i="13"/>
  <c r="N254" i="13"/>
  <c r="M254" i="13"/>
  <c r="K254" i="13"/>
  <c r="J254" i="13"/>
  <c r="I254" i="13"/>
  <c r="H254" i="13"/>
  <c r="G254" i="13"/>
  <c r="Q253" i="13"/>
  <c r="P253" i="13"/>
  <c r="O253" i="13"/>
  <c r="N253" i="13"/>
  <c r="M253" i="13"/>
  <c r="K253" i="13"/>
  <c r="J253" i="13"/>
  <c r="I253" i="13"/>
  <c r="H253" i="13"/>
  <c r="G253" i="13"/>
  <c r="Q252" i="13"/>
  <c r="P252" i="13"/>
  <c r="O252" i="13"/>
  <c r="N252" i="13"/>
  <c r="M252" i="13"/>
  <c r="K252" i="13"/>
  <c r="J252" i="13"/>
  <c r="I252" i="13"/>
  <c r="H252" i="13"/>
  <c r="G252" i="13"/>
  <c r="Q251" i="13"/>
  <c r="P251" i="13"/>
  <c r="O251" i="13"/>
  <c r="N251" i="13"/>
  <c r="M251" i="13"/>
  <c r="K251" i="13"/>
  <c r="J251" i="13"/>
  <c r="I251" i="13"/>
  <c r="H251" i="13"/>
  <c r="G251" i="13"/>
  <c r="Q250" i="13"/>
  <c r="P250" i="13"/>
  <c r="O250" i="13"/>
  <c r="N250" i="13"/>
  <c r="M250" i="13"/>
  <c r="K250" i="13"/>
  <c r="J250" i="13"/>
  <c r="I250" i="13"/>
  <c r="H250" i="13"/>
  <c r="G250" i="13"/>
  <c r="Q249" i="13"/>
  <c r="P249" i="13"/>
  <c r="O249" i="13"/>
  <c r="N249" i="13"/>
  <c r="M249" i="13"/>
  <c r="K249" i="13"/>
  <c r="J249" i="13"/>
  <c r="I249" i="13"/>
  <c r="H249" i="13"/>
  <c r="G249" i="13"/>
  <c r="Q248" i="13"/>
  <c r="P248" i="13"/>
  <c r="O248" i="13"/>
  <c r="N248" i="13"/>
  <c r="M248" i="13"/>
  <c r="K248" i="13"/>
  <c r="J248" i="13"/>
  <c r="I248" i="13"/>
  <c r="H248" i="13"/>
  <c r="G248" i="13"/>
  <c r="Q247" i="13"/>
  <c r="P247" i="13"/>
  <c r="O247" i="13"/>
  <c r="N247" i="13"/>
  <c r="M247" i="13"/>
  <c r="K247" i="13"/>
  <c r="J247" i="13"/>
  <c r="I247" i="13"/>
  <c r="H247" i="13"/>
  <c r="G247" i="13"/>
  <c r="Q246" i="13"/>
  <c r="P246" i="13"/>
  <c r="O246" i="13"/>
  <c r="N246" i="13"/>
  <c r="M246" i="13"/>
  <c r="K246" i="13"/>
  <c r="J246" i="13"/>
  <c r="I246" i="13"/>
  <c r="H246" i="13"/>
  <c r="G246" i="13"/>
  <c r="Q245" i="13"/>
  <c r="P245" i="13"/>
  <c r="O245" i="13"/>
  <c r="N245" i="13"/>
  <c r="M245" i="13"/>
  <c r="K245" i="13"/>
  <c r="J245" i="13"/>
  <c r="I245" i="13"/>
  <c r="H245" i="13"/>
  <c r="G245" i="13"/>
  <c r="Q244" i="13"/>
  <c r="P244" i="13"/>
  <c r="O244" i="13"/>
  <c r="N244" i="13"/>
  <c r="M244" i="13"/>
  <c r="K244" i="13"/>
  <c r="J244" i="13"/>
  <c r="I244" i="13"/>
  <c r="H244" i="13"/>
  <c r="G244" i="13"/>
  <c r="Q243" i="13"/>
  <c r="P243" i="13"/>
  <c r="O243" i="13"/>
  <c r="N243" i="13"/>
  <c r="M243" i="13"/>
  <c r="K243" i="13"/>
  <c r="J243" i="13"/>
  <c r="I243" i="13"/>
  <c r="H243" i="13"/>
  <c r="G243" i="13"/>
  <c r="Q242" i="13"/>
  <c r="P242" i="13"/>
  <c r="O242" i="13"/>
  <c r="N242" i="13"/>
  <c r="M242" i="13"/>
  <c r="K242" i="13"/>
  <c r="J242" i="13"/>
  <c r="I242" i="13"/>
  <c r="H242" i="13"/>
  <c r="G242" i="13"/>
  <c r="Q241" i="13"/>
  <c r="P241" i="13"/>
  <c r="O241" i="13"/>
  <c r="N241" i="13"/>
  <c r="M241" i="13"/>
  <c r="K241" i="13"/>
  <c r="J241" i="13"/>
  <c r="I241" i="13"/>
  <c r="H241" i="13"/>
  <c r="G241" i="13"/>
  <c r="Q240" i="13"/>
  <c r="P240" i="13"/>
  <c r="O240" i="13"/>
  <c r="N240" i="13"/>
  <c r="M240" i="13"/>
  <c r="K240" i="13"/>
  <c r="J240" i="13"/>
  <c r="I240" i="13"/>
  <c r="H240" i="13"/>
  <c r="G240" i="13"/>
  <c r="Q239" i="13"/>
  <c r="P239" i="13"/>
  <c r="O239" i="13"/>
  <c r="N239" i="13"/>
  <c r="M239" i="13"/>
  <c r="K239" i="13"/>
  <c r="J239" i="13"/>
  <c r="I239" i="13"/>
  <c r="H239" i="13"/>
  <c r="G239" i="13"/>
  <c r="Q238" i="13"/>
  <c r="P238" i="13"/>
  <c r="O238" i="13"/>
  <c r="N238" i="13"/>
  <c r="M238" i="13"/>
  <c r="K238" i="13"/>
  <c r="J238" i="13"/>
  <c r="I238" i="13"/>
  <c r="H238" i="13"/>
  <c r="G238" i="13"/>
  <c r="Q237" i="13"/>
  <c r="P237" i="13"/>
  <c r="O237" i="13"/>
  <c r="N237" i="13"/>
  <c r="M237" i="13"/>
  <c r="K237" i="13"/>
  <c r="J237" i="13"/>
  <c r="I237" i="13"/>
  <c r="H237" i="13"/>
  <c r="G237" i="13"/>
  <c r="Q236" i="13"/>
  <c r="P236" i="13"/>
  <c r="O236" i="13"/>
  <c r="N236" i="13"/>
  <c r="M236" i="13"/>
  <c r="K236" i="13"/>
  <c r="J236" i="13"/>
  <c r="I236" i="13"/>
  <c r="H236" i="13"/>
  <c r="G236" i="13"/>
  <c r="Q235" i="13"/>
  <c r="P235" i="13"/>
  <c r="O235" i="13"/>
  <c r="N235" i="13"/>
  <c r="M235" i="13"/>
  <c r="K235" i="13"/>
  <c r="J235" i="13"/>
  <c r="I235" i="13"/>
  <c r="H235" i="13"/>
  <c r="G235" i="13"/>
  <c r="Q234" i="13"/>
  <c r="P234" i="13"/>
  <c r="O234" i="13"/>
  <c r="N234" i="13"/>
  <c r="M234" i="13"/>
  <c r="K234" i="13"/>
  <c r="J234" i="13"/>
  <c r="I234" i="13"/>
  <c r="H234" i="13"/>
  <c r="G234" i="13"/>
  <c r="Q233" i="13"/>
  <c r="P233" i="13"/>
  <c r="O233" i="13"/>
  <c r="N233" i="13"/>
  <c r="M233" i="13"/>
  <c r="K233" i="13"/>
  <c r="J233" i="13"/>
  <c r="I233" i="13"/>
  <c r="H233" i="13"/>
  <c r="G233" i="13"/>
  <c r="Q232" i="13"/>
  <c r="P232" i="13"/>
  <c r="O232" i="13"/>
  <c r="N232" i="13"/>
  <c r="M232" i="13"/>
  <c r="K232" i="13"/>
  <c r="J232" i="13"/>
  <c r="I232" i="13"/>
  <c r="H232" i="13"/>
  <c r="G232" i="13"/>
  <c r="Q231" i="13"/>
  <c r="P231" i="13"/>
  <c r="O231" i="13"/>
  <c r="N231" i="13"/>
  <c r="M231" i="13"/>
  <c r="K231" i="13"/>
  <c r="J231" i="13"/>
  <c r="I231" i="13"/>
  <c r="H231" i="13"/>
  <c r="G231" i="13"/>
  <c r="Q230" i="13"/>
  <c r="P230" i="13"/>
  <c r="O230" i="13"/>
  <c r="N230" i="13"/>
  <c r="M230" i="13"/>
  <c r="K230" i="13"/>
  <c r="J230" i="13"/>
  <c r="I230" i="13"/>
  <c r="H230" i="13"/>
  <c r="G230" i="13"/>
  <c r="Q229" i="13"/>
  <c r="P229" i="13"/>
  <c r="O229" i="13"/>
  <c r="N229" i="13"/>
  <c r="M229" i="13"/>
  <c r="K229" i="13"/>
  <c r="J229" i="13"/>
  <c r="I229" i="13"/>
  <c r="H229" i="13"/>
  <c r="G229" i="13"/>
  <c r="Q228" i="13"/>
  <c r="P228" i="13"/>
  <c r="O228" i="13"/>
  <c r="N228" i="13"/>
  <c r="M228" i="13"/>
  <c r="K228" i="13"/>
  <c r="J228" i="13"/>
  <c r="I228" i="13"/>
  <c r="H228" i="13"/>
  <c r="G228" i="13"/>
  <c r="Q227" i="13"/>
  <c r="P227" i="13"/>
  <c r="O227" i="13"/>
  <c r="N227" i="13"/>
  <c r="M227" i="13"/>
  <c r="K227" i="13"/>
  <c r="J227" i="13"/>
  <c r="I227" i="13"/>
  <c r="H227" i="13"/>
  <c r="G227" i="13"/>
  <c r="Q226" i="13"/>
  <c r="P226" i="13"/>
  <c r="O226" i="13"/>
  <c r="N226" i="13"/>
  <c r="M226" i="13"/>
  <c r="K226" i="13"/>
  <c r="J226" i="13"/>
  <c r="I226" i="13"/>
  <c r="H226" i="13"/>
  <c r="G226" i="13"/>
  <c r="Q225" i="13"/>
  <c r="P225" i="13"/>
  <c r="O225" i="13"/>
  <c r="N225" i="13"/>
  <c r="M225" i="13"/>
  <c r="K225" i="13"/>
  <c r="J225" i="13"/>
  <c r="I225" i="13"/>
  <c r="H225" i="13"/>
  <c r="G225" i="13"/>
  <c r="Q224" i="13"/>
  <c r="P224" i="13"/>
  <c r="O224" i="13"/>
  <c r="N224" i="13"/>
  <c r="M224" i="13"/>
  <c r="K224" i="13"/>
  <c r="J224" i="13"/>
  <c r="I224" i="13"/>
  <c r="H224" i="13"/>
  <c r="G224" i="13"/>
  <c r="Q223" i="13"/>
  <c r="P223" i="13"/>
  <c r="O223" i="13"/>
  <c r="N223" i="13"/>
  <c r="M223" i="13"/>
  <c r="K223" i="13"/>
  <c r="J223" i="13"/>
  <c r="I223" i="13"/>
  <c r="H223" i="13"/>
  <c r="G223" i="13"/>
  <c r="Q222" i="13"/>
  <c r="P222" i="13"/>
  <c r="O222" i="13"/>
  <c r="N222" i="13"/>
  <c r="M222" i="13"/>
  <c r="K222" i="13"/>
  <c r="J222" i="13"/>
  <c r="I222" i="13"/>
  <c r="H222" i="13"/>
  <c r="G222" i="13"/>
  <c r="Q221" i="13"/>
  <c r="P221" i="13"/>
  <c r="O221" i="13"/>
  <c r="N221" i="13"/>
  <c r="M221" i="13"/>
  <c r="K221" i="13"/>
  <c r="J221" i="13"/>
  <c r="I221" i="13"/>
  <c r="H221" i="13"/>
  <c r="G221" i="13"/>
  <c r="Q220" i="13"/>
  <c r="P220" i="13"/>
  <c r="O220" i="13"/>
  <c r="N220" i="13"/>
  <c r="M220" i="13"/>
  <c r="K220" i="13"/>
  <c r="J220" i="13"/>
  <c r="I220" i="13"/>
  <c r="H220" i="13"/>
  <c r="G220" i="13"/>
  <c r="Q219" i="13"/>
  <c r="P219" i="13"/>
  <c r="O219" i="13"/>
  <c r="N219" i="13"/>
  <c r="M219" i="13"/>
  <c r="K219" i="13"/>
  <c r="J219" i="13"/>
  <c r="I219" i="13"/>
  <c r="H219" i="13"/>
  <c r="G219" i="13"/>
  <c r="Q218" i="13"/>
  <c r="P218" i="13"/>
  <c r="O218" i="13"/>
  <c r="N218" i="13"/>
  <c r="M218" i="13"/>
  <c r="K218" i="13"/>
  <c r="J218" i="13"/>
  <c r="I218" i="13"/>
  <c r="H218" i="13"/>
  <c r="G218" i="13"/>
  <c r="Q217" i="13"/>
  <c r="P217" i="13"/>
  <c r="O217" i="13"/>
  <c r="N217" i="13"/>
  <c r="M217" i="13"/>
  <c r="K217" i="13"/>
  <c r="J217" i="13"/>
  <c r="I217" i="13"/>
  <c r="H217" i="13"/>
  <c r="G217" i="13"/>
  <c r="Q216" i="13"/>
  <c r="P216" i="13"/>
  <c r="O216" i="13"/>
  <c r="N216" i="13"/>
  <c r="M216" i="13"/>
  <c r="K216" i="13"/>
  <c r="J216" i="13"/>
  <c r="I216" i="13"/>
  <c r="H216" i="13"/>
  <c r="G216" i="13"/>
  <c r="Q215" i="13"/>
  <c r="P215" i="13"/>
  <c r="O215" i="13"/>
  <c r="N215" i="13"/>
  <c r="M215" i="13"/>
  <c r="K215" i="13"/>
  <c r="J215" i="13"/>
  <c r="I215" i="13"/>
  <c r="H215" i="13"/>
  <c r="G215" i="13"/>
  <c r="Q214" i="13"/>
  <c r="P214" i="13"/>
  <c r="O214" i="13"/>
  <c r="N214" i="13"/>
  <c r="M214" i="13"/>
  <c r="K214" i="13"/>
  <c r="J214" i="13"/>
  <c r="I214" i="13"/>
  <c r="H214" i="13"/>
  <c r="G214" i="13"/>
  <c r="Q213" i="13"/>
  <c r="P213" i="13"/>
  <c r="O213" i="13"/>
  <c r="N213" i="13"/>
  <c r="M213" i="13"/>
  <c r="K213" i="13"/>
  <c r="J213" i="13"/>
  <c r="I213" i="13"/>
  <c r="H213" i="13"/>
  <c r="G213" i="13"/>
  <c r="Q212" i="13"/>
  <c r="P212" i="13"/>
  <c r="O212" i="13"/>
  <c r="N212" i="13"/>
  <c r="M212" i="13"/>
  <c r="K212" i="13"/>
  <c r="J212" i="13"/>
  <c r="I212" i="13"/>
  <c r="H212" i="13"/>
  <c r="G212" i="13"/>
  <c r="Q211" i="13"/>
  <c r="P211" i="13"/>
  <c r="O211" i="13"/>
  <c r="N211" i="13"/>
  <c r="M211" i="13"/>
  <c r="K211" i="13"/>
  <c r="J211" i="13"/>
  <c r="I211" i="13"/>
  <c r="H211" i="13"/>
  <c r="G211" i="13"/>
  <c r="Q210" i="13"/>
  <c r="P210" i="13"/>
  <c r="O210" i="13"/>
  <c r="N210" i="13"/>
  <c r="M210" i="13"/>
  <c r="K210" i="13"/>
  <c r="J210" i="13"/>
  <c r="I210" i="13"/>
  <c r="H210" i="13"/>
  <c r="G210" i="13"/>
  <c r="Q209" i="13"/>
  <c r="P209" i="13"/>
  <c r="O209" i="13"/>
  <c r="N209" i="13"/>
  <c r="M209" i="13"/>
  <c r="K209" i="13"/>
  <c r="J209" i="13"/>
  <c r="I209" i="13"/>
  <c r="H209" i="13"/>
  <c r="G209" i="13"/>
  <c r="Q208" i="13"/>
  <c r="P208" i="13"/>
  <c r="O208" i="13"/>
  <c r="N208" i="13"/>
  <c r="M208" i="13"/>
  <c r="K208" i="13"/>
  <c r="J208" i="13"/>
  <c r="I208" i="13"/>
  <c r="H208" i="13"/>
  <c r="G208" i="13"/>
  <c r="Q207" i="13"/>
  <c r="P207" i="13"/>
  <c r="O207" i="13"/>
  <c r="N207" i="13"/>
  <c r="M207" i="13"/>
  <c r="K207" i="13"/>
  <c r="J207" i="13"/>
  <c r="I207" i="13"/>
  <c r="H207" i="13"/>
  <c r="G207" i="13"/>
  <c r="Q206" i="13"/>
  <c r="P206" i="13"/>
  <c r="O206" i="13"/>
  <c r="N206" i="13"/>
  <c r="M206" i="13"/>
  <c r="K206" i="13"/>
  <c r="J206" i="13"/>
  <c r="I206" i="13"/>
  <c r="H206" i="13"/>
  <c r="G206" i="13"/>
  <c r="Q205" i="13"/>
  <c r="P205" i="13"/>
  <c r="O205" i="13"/>
  <c r="N205" i="13"/>
  <c r="M205" i="13"/>
  <c r="K205" i="13"/>
  <c r="J205" i="13"/>
  <c r="I205" i="13"/>
  <c r="H205" i="13"/>
  <c r="G205" i="13"/>
  <c r="Q204" i="13"/>
  <c r="P204" i="13"/>
  <c r="O204" i="13"/>
  <c r="N204" i="13"/>
  <c r="M204" i="13"/>
  <c r="K204" i="13"/>
  <c r="J204" i="13"/>
  <c r="I204" i="13"/>
  <c r="H204" i="13"/>
  <c r="G204" i="13"/>
  <c r="Q203" i="13"/>
  <c r="P203" i="13"/>
  <c r="O203" i="13"/>
  <c r="N203" i="13"/>
  <c r="M203" i="13"/>
  <c r="K203" i="13"/>
  <c r="J203" i="13"/>
  <c r="I203" i="13"/>
  <c r="H203" i="13"/>
  <c r="G203" i="13"/>
  <c r="Q202" i="13"/>
  <c r="P202" i="13"/>
  <c r="O202" i="13"/>
  <c r="N202" i="13"/>
  <c r="M202" i="13"/>
  <c r="K202" i="13"/>
  <c r="J202" i="13"/>
  <c r="I202" i="13"/>
  <c r="H202" i="13"/>
  <c r="G202" i="13"/>
  <c r="Q201" i="13"/>
  <c r="P201" i="13"/>
  <c r="O201" i="13"/>
  <c r="N201" i="13"/>
  <c r="M201" i="13"/>
  <c r="K201" i="13"/>
  <c r="J201" i="13"/>
  <c r="I201" i="13"/>
  <c r="H201" i="13"/>
  <c r="G201" i="13"/>
  <c r="Q200" i="13"/>
  <c r="P200" i="13"/>
  <c r="O200" i="13"/>
  <c r="N200" i="13"/>
  <c r="M200" i="13"/>
  <c r="K200" i="13"/>
  <c r="J200" i="13"/>
  <c r="I200" i="13"/>
  <c r="H200" i="13"/>
  <c r="G200" i="13"/>
  <c r="Q199" i="13"/>
  <c r="P199" i="13"/>
  <c r="O199" i="13"/>
  <c r="N199" i="13"/>
  <c r="M199" i="13"/>
  <c r="K199" i="13"/>
  <c r="J199" i="13"/>
  <c r="I199" i="13"/>
  <c r="H199" i="13"/>
  <c r="G199" i="13"/>
  <c r="Q198" i="13"/>
  <c r="P198" i="13"/>
  <c r="O198" i="13"/>
  <c r="N198" i="13"/>
  <c r="M198" i="13"/>
  <c r="K198" i="13"/>
  <c r="J198" i="13"/>
  <c r="I198" i="13"/>
  <c r="H198" i="13"/>
  <c r="G198" i="13"/>
  <c r="Q197" i="13"/>
  <c r="P197" i="13"/>
  <c r="O197" i="13"/>
  <c r="N197" i="13"/>
  <c r="M197" i="13"/>
  <c r="K197" i="13"/>
  <c r="J197" i="13"/>
  <c r="I197" i="13"/>
  <c r="H197" i="13"/>
  <c r="G197" i="13"/>
  <c r="Q196" i="13"/>
  <c r="P196" i="13"/>
  <c r="O196" i="13"/>
  <c r="N196" i="13"/>
  <c r="M196" i="13"/>
  <c r="K196" i="13"/>
  <c r="J196" i="13"/>
  <c r="I196" i="13"/>
  <c r="H196" i="13"/>
  <c r="G196" i="13"/>
  <c r="Q195" i="13"/>
  <c r="P195" i="13"/>
  <c r="O195" i="13"/>
  <c r="N195" i="13"/>
  <c r="M195" i="13"/>
  <c r="K195" i="13"/>
  <c r="J195" i="13"/>
  <c r="I195" i="13"/>
  <c r="H195" i="13"/>
  <c r="G195" i="13"/>
  <c r="Q194" i="13"/>
  <c r="P194" i="13"/>
  <c r="O194" i="13"/>
  <c r="N194" i="13"/>
  <c r="M194" i="13"/>
  <c r="K194" i="13"/>
  <c r="J194" i="13"/>
  <c r="I194" i="13"/>
  <c r="H194" i="13"/>
  <c r="G194" i="13"/>
  <c r="Q193" i="13"/>
  <c r="P193" i="13"/>
  <c r="O193" i="13"/>
  <c r="N193" i="13"/>
  <c r="M193" i="13"/>
  <c r="K193" i="13"/>
  <c r="J193" i="13"/>
  <c r="I193" i="13"/>
  <c r="H193" i="13"/>
  <c r="G193" i="13"/>
  <c r="Q192" i="13"/>
  <c r="P192" i="13"/>
  <c r="O192" i="13"/>
  <c r="N192" i="13"/>
  <c r="M192" i="13"/>
  <c r="K192" i="13"/>
  <c r="J192" i="13"/>
  <c r="I192" i="13"/>
  <c r="H192" i="13"/>
  <c r="G192" i="13"/>
  <c r="Q191" i="13"/>
  <c r="P191" i="13"/>
  <c r="O191" i="13"/>
  <c r="N191" i="13"/>
  <c r="M191" i="13"/>
  <c r="K191" i="13"/>
  <c r="J191" i="13"/>
  <c r="I191" i="13"/>
  <c r="H191" i="13"/>
  <c r="G191" i="13"/>
  <c r="Q190" i="13"/>
  <c r="P190" i="13"/>
  <c r="O190" i="13"/>
  <c r="N190" i="13"/>
  <c r="M190" i="13"/>
  <c r="K190" i="13"/>
  <c r="J190" i="13"/>
  <c r="I190" i="13"/>
  <c r="H190" i="13"/>
  <c r="G190" i="13"/>
  <c r="Q189" i="13"/>
  <c r="P189" i="13"/>
  <c r="O189" i="13"/>
  <c r="N189" i="13"/>
  <c r="M189" i="13"/>
  <c r="K189" i="13"/>
  <c r="J189" i="13"/>
  <c r="I189" i="13"/>
  <c r="H189" i="13"/>
  <c r="G189" i="13"/>
  <c r="Q188" i="13"/>
  <c r="P188" i="13"/>
  <c r="O188" i="13"/>
  <c r="N188" i="13"/>
  <c r="M188" i="13"/>
  <c r="K188" i="13"/>
  <c r="J188" i="13"/>
  <c r="I188" i="13"/>
  <c r="H188" i="13"/>
  <c r="G188" i="13"/>
  <c r="Q187" i="13"/>
  <c r="P187" i="13"/>
  <c r="O187" i="13"/>
  <c r="N187" i="13"/>
  <c r="M187" i="13"/>
  <c r="K187" i="13"/>
  <c r="J187" i="13"/>
  <c r="I187" i="13"/>
  <c r="H187" i="13"/>
  <c r="G187" i="13"/>
  <c r="Q186" i="13"/>
  <c r="P186" i="13"/>
  <c r="O186" i="13"/>
  <c r="N186" i="13"/>
  <c r="M186" i="13"/>
  <c r="K186" i="13"/>
  <c r="J186" i="13"/>
  <c r="I186" i="13"/>
  <c r="H186" i="13"/>
  <c r="G186" i="13"/>
  <c r="Q185" i="13"/>
  <c r="P185" i="13"/>
  <c r="O185" i="13"/>
  <c r="N185" i="13"/>
  <c r="M185" i="13"/>
  <c r="K185" i="13"/>
  <c r="J185" i="13"/>
  <c r="I185" i="13"/>
  <c r="H185" i="13"/>
  <c r="G185" i="13"/>
  <c r="Q184" i="13"/>
  <c r="P184" i="13"/>
  <c r="O184" i="13"/>
  <c r="N184" i="13"/>
  <c r="M184" i="13"/>
  <c r="K184" i="13"/>
  <c r="J184" i="13"/>
  <c r="I184" i="13"/>
  <c r="H184" i="13"/>
  <c r="G184" i="13"/>
  <c r="Q183" i="13"/>
  <c r="P183" i="13"/>
  <c r="O183" i="13"/>
  <c r="N183" i="13"/>
  <c r="M183" i="13"/>
  <c r="K183" i="13"/>
  <c r="J183" i="13"/>
  <c r="I183" i="13"/>
  <c r="H183" i="13"/>
  <c r="G183" i="13"/>
  <c r="Q182" i="13"/>
  <c r="P182" i="13"/>
  <c r="O182" i="13"/>
  <c r="N182" i="13"/>
  <c r="M182" i="13"/>
  <c r="K182" i="13"/>
  <c r="J182" i="13"/>
  <c r="I182" i="13"/>
  <c r="H182" i="13"/>
  <c r="G182" i="13"/>
  <c r="Q181" i="13"/>
  <c r="P181" i="13"/>
  <c r="O181" i="13"/>
  <c r="N181" i="13"/>
  <c r="M181" i="13"/>
  <c r="K181" i="13"/>
  <c r="J181" i="13"/>
  <c r="I181" i="13"/>
  <c r="H181" i="13"/>
  <c r="G181" i="13"/>
  <c r="Q180" i="13"/>
  <c r="P180" i="13"/>
  <c r="O180" i="13"/>
  <c r="N180" i="13"/>
  <c r="M180" i="13"/>
  <c r="K180" i="13"/>
  <c r="J180" i="13"/>
  <c r="I180" i="13"/>
  <c r="H180" i="13"/>
  <c r="G180" i="13"/>
  <c r="Q179" i="13"/>
  <c r="P179" i="13"/>
  <c r="O179" i="13"/>
  <c r="N179" i="13"/>
  <c r="M179" i="13"/>
  <c r="K179" i="13"/>
  <c r="J179" i="13"/>
  <c r="I179" i="13"/>
  <c r="H179" i="13"/>
  <c r="G179" i="13"/>
  <c r="Q178" i="13"/>
  <c r="P178" i="13"/>
  <c r="O178" i="13"/>
  <c r="N178" i="13"/>
  <c r="M178" i="13"/>
  <c r="K178" i="13"/>
  <c r="J178" i="13"/>
  <c r="I178" i="13"/>
  <c r="H178" i="13"/>
  <c r="G178" i="13"/>
  <c r="Q177" i="13"/>
  <c r="P177" i="13"/>
  <c r="O177" i="13"/>
  <c r="N177" i="13"/>
  <c r="M177" i="13"/>
  <c r="K177" i="13"/>
  <c r="J177" i="13"/>
  <c r="I177" i="13"/>
  <c r="H177" i="13"/>
  <c r="G177" i="13"/>
  <c r="Q176" i="13"/>
  <c r="P176" i="13"/>
  <c r="O176" i="13"/>
  <c r="N176" i="13"/>
  <c r="M176" i="13"/>
  <c r="K176" i="13"/>
  <c r="J176" i="13"/>
  <c r="I176" i="13"/>
  <c r="H176" i="13"/>
  <c r="G176" i="13"/>
  <c r="Q175" i="13"/>
  <c r="P175" i="13"/>
  <c r="O175" i="13"/>
  <c r="N175" i="13"/>
  <c r="M175" i="13"/>
  <c r="K175" i="13"/>
  <c r="J175" i="13"/>
  <c r="I175" i="13"/>
  <c r="H175" i="13"/>
  <c r="G175" i="13"/>
  <c r="Q174" i="13"/>
  <c r="P174" i="13"/>
  <c r="O174" i="13"/>
  <c r="N174" i="13"/>
  <c r="M174" i="13"/>
  <c r="K174" i="13"/>
  <c r="J174" i="13"/>
  <c r="I174" i="13"/>
  <c r="H174" i="13"/>
  <c r="G174" i="13"/>
  <c r="Q173" i="13"/>
  <c r="P173" i="13"/>
  <c r="O173" i="13"/>
  <c r="N173" i="13"/>
  <c r="M173" i="13"/>
  <c r="K173" i="13"/>
  <c r="J173" i="13"/>
  <c r="I173" i="13"/>
  <c r="H173" i="13"/>
  <c r="G173" i="13"/>
  <c r="Q172" i="13"/>
  <c r="P172" i="13"/>
  <c r="O172" i="13"/>
  <c r="N172" i="13"/>
  <c r="M172" i="13"/>
  <c r="K172" i="13"/>
  <c r="J172" i="13"/>
  <c r="I172" i="13"/>
  <c r="H172" i="13"/>
  <c r="G172" i="13"/>
  <c r="Q171" i="13"/>
  <c r="P171" i="13"/>
  <c r="O171" i="13"/>
  <c r="N171" i="13"/>
  <c r="M171" i="13"/>
  <c r="K171" i="13"/>
  <c r="J171" i="13"/>
  <c r="I171" i="13"/>
  <c r="H171" i="13"/>
  <c r="G171" i="13"/>
  <c r="Q170" i="13"/>
  <c r="P170" i="13"/>
  <c r="O170" i="13"/>
  <c r="N170" i="13"/>
  <c r="M170" i="13"/>
  <c r="K170" i="13"/>
  <c r="J170" i="13"/>
  <c r="I170" i="13"/>
  <c r="H170" i="13"/>
  <c r="G170" i="13"/>
  <c r="Q169" i="13"/>
  <c r="P169" i="13"/>
  <c r="O169" i="13"/>
  <c r="N169" i="13"/>
  <c r="M169" i="13"/>
  <c r="K169" i="13"/>
  <c r="J169" i="13"/>
  <c r="I169" i="13"/>
  <c r="H169" i="13"/>
  <c r="G169" i="13"/>
  <c r="Q168" i="13"/>
  <c r="P168" i="13"/>
  <c r="O168" i="13"/>
  <c r="N168" i="13"/>
  <c r="M168" i="13"/>
  <c r="K168" i="13"/>
  <c r="J168" i="13"/>
  <c r="I168" i="13"/>
  <c r="H168" i="13"/>
  <c r="G168" i="13"/>
  <c r="Q167" i="13"/>
  <c r="P167" i="13"/>
  <c r="O167" i="13"/>
  <c r="N167" i="13"/>
  <c r="M167" i="13"/>
  <c r="K167" i="13"/>
  <c r="J167" i="13"/>
  <c r="I167" i="13"/>
  <c r="H167" i="13"/>
  <c r="G167" i="13"/>
  <c r="Q166" i="13"/>
  <c r="P166" i="13"/>
  <c r="O166" i="13"/>
  <c r="N166" i="13"/>
  <c r="M166" i="13"/>
  <c r="K166" i="13"/>
  <c r="J166" i="13"/>
  <c r="I166" i="13"/>
  <c r="H166" i="13"/>
  <c r="G166" i="13"/>
  <c r="Q165" i="13"/>
  <c r="P165" i="13"/>
  <c r="O165" i="13"/>
  <c r="N165" i="13"/>
  <c r="M165" i="13"/>
  <c r="K165" i="13"/>
  <c r="J165" i="13"/>
  <c r="I165" i="13"/>
  <c r="H165" i="13"/>
  <c r="G165" i="13"/>
  <c r="Q164" i="13"/>
  <c r="P164" i="13"/>
  <c r="O164" i="13"/>
  <c r="N164" i="13"/>
  <c r="M164" i="13"/>
  <c r="K164" i="13"/>
  <c r="J164" i="13"/>
  <c r="I164" i="13"/>
  <c r="H164" i="13"/>
  <c r="G164" i="13"/>
  <c r="Q163" i="13"/>
  <c r="P163" i="13"/>
  <c r="O163" i="13"/>
  <c r="N163" i="13"/>
  <c r="M163" i="13"/>
  <c r="K163" i="13"/>
  <c r="J163" i="13"/>
  <c r="I163" i="13"/>
  <c r="H163" i="13"/>
  <c r="G163" i="13"/>
  <c r="Q162" i="13"/>
  <c r="P162" i="13"/>
  <c r="O162" i="13"/>
  <c r="N162" i="13"/>
  <c r="M162" i="13"/>
  <c r="K162" i="13"/>
  <c r="J162" i="13"/>
  <c r="I162" i="13"/>
  <c r="H162" i="13"/>
  <c r="G162" i="13"/>
  <c r="Q161" i="13"/>
  <c r="P161" i="13"/>
  <c r="O161" i="13"/>
  <c r="N161" i="13"/>
  <c r="M161" i="13"/>
  <c r="K161" i="13"/>
  <c r="J161" i="13"/>
  <c r="I161" i="13"/>
  <c r="H161" i="13"/>
  <c r="G161" i="13"/>
  <c r="Q160" i="13"/>
  <c r="P160" i="13"/>
  <c r="O160" i="13"/>
  <c r="N160" i="13"/>
  <c r="M160" i="13"/>
  <c r="K160" i="13"/>
  <c r="J160" i="13"/>
  <c r="I160" i="13"/>
  <c r="H160" i="13"/>
  <c r="G160" i="13"/>
  <c r="Q159" i="13"/>
  <c r="P159" i="13"/>
  <c r="O159" i="13"/>
  <c r="N159" i="13"/>
  <c r="M159" i="13"/>
  <c r="K159" i="13"/>
  <c r="J159" i="13"/>
  <c r="I159" i="13"/>
  <c r="H159" i="13"/>
  <c r="G159" i="13"/>
  <c r="Q158" i="13"/>
  <c r="P158" i="13"/>
  <c r="O158" i="13"/>
  <c r="N158" i="13"/>
  <c r="M158" i="13"/>
  <c r="K158" i="13"/>
  <c r="J158" i="13"/>
  <c r="I158" i="13"/>
  <c r="H158" i="13"/>
  <c r="G158" i="13"/>
  <c r="Q157" i="13"/>
  <c r="P157" i="13"/>
  <c r="O157" i="13"/>
  <c r="N157" i="13"/>
  <c r="M157" i="13"/>
  <c r="K157" i="13"/>
  <c r="J157" i="13"/>
  <c r="I157" i="13"/>
  <c r="H157" i="13"/>
  <c r="G157" i="13"/>
  <c r="Q156" i="13"/>
  <c r="P156" i="13"/>
  <c r="O156" i="13"/>
  <c r="N156" i="13"/>
  <c r="M156" i="13"/>
  <c r="K156" i="13"/>
  <c r="J156" i="13"/>
  <c r="I156" i="13"/>
  <c r="H156" i="13"/>
  <c r="G156" i="13"/>
  <c r="Q155" i="13"/>
  <c r="P155" i="13"/>
  <c r="O155" i="13"/>
  <c r="N155" i="13"/>
  <c r="M155" i="13"/>
  <c r="K155" i="13"/>
  <c r="J155" i="13"/>
  <c r="I155" i="13"/>
  <c r="H155" i="13"/>
  <c r="G155" i="13"/>
  <c r="Q154" i="13"/>
  <c r="P154" i="13"/>
  <c r="O154" i="13"/>
  <c r="N154" i="13"/>
  <c r="M154" i="13"/>
  <c r="K154" i="13"/>
  <c r="J154" i="13"/>
  <c r="I154" i="13"/>
  <c r="H154" i="13"/>
  <c r="G154" i="13"/>
  <c r="Q153" i="13"/>
  <c r="P153" i="13"/>
  <c r="O153" i="13"/>
  <c r="N153" i="13"/>
  <c r="M153" i="13"/>
  <c r="K153" i="13"/>
  <c r="J153" i="13"/>
  <c r="I153" i="13"/>
  <c r="H153" i="13"/>
  <c r="G153" i="13"/>
  <c r="Q152" i="13"/>
  <c r="P152" i="13"/>
  <c r="O152" i="13"/>
  <c r="N152" i="13"/>
  <c r="M152" i="13"/>
  <c r="K152" i="13"/>
  <c r="J152" i="13"/>
  <c r="I152" i="13"/>
  <c r="H152" i="13"/>
  <c r="G152" i="13"/>
  <c r="Q151" i="13"/>
  <c r="P151" i="13"/>
  <c r="O151" i="13"/>
  <c r="N151" i="13"/>
  <c r="M151" i="13"/>
  <c r="K151" i="13"/>
  <c r="J151" i="13"/>
  <c r="I151" i="13"/>
  <c r="H151" i="13"/>
  <c r="G151" i="13"/>
  <c r="Q150" i="13"/>
  <c r="P150" i="13"/>
  <c r="O150" i="13"/>
  <c r="N150" i="13"/>
  <c r="M150" i="13"/>
  <c r="K150" i="13"/>
  <c r="J150" i="13"/>
  <c r="I150" i="13"/>
  <c r="H150" i="13"/>
  <c r="G150" i="13"/>
  <c r="Q149" i="13"/>
  <c r="P149" i="13"/>
  <c r="O149" i="13"/>
  <c r="N149" i="13"/>
  <c r="M149" i="13"/>
  <c r="K149" i="13"/>
  <c r="J149" i="13"/>
  <c r="I149" i="13"/>
  <c r="H149" i="13"/>
  <c r="G149" i="13"/>
  <c r="Q148" i="13"/>
  <c r="P148" i="13"/>
  <c r="O148" i="13"/>
  <c r="N148" i="13"/>
  <c r="M148" i="13"/>
  <c r="K148" i="13"/>
  <c r="J148" i="13"/>
  <c r="I148" i="13"/>
  <c r="H148" i="13"/>
  <c r="G148" i="13"/>
  <c r="Q147" i="13"/>
  <c r="P147" i="13"/>
  <c r="O147" i="13"/>
  <c r="N147" i="13"/>
  <c r="M147" i="13"/>
  <c r="K147" i="13"/>
  <c r="J147" i="13"/>
  <c r="I147" i="13"/>
  <c r="H147" i="13"/>
  <c r="G147" i="13"/>
  <c r="Q146" i="13"/>
  <c r="P146" i="13"/>
  <c r="O146" i="13"/>
  <c r="N146" i="13"/>
  <c r="M146" i="13"/>
  <c r="K146" i="13"/>
  <c r="J146" i="13"/>
  <c r="I146" i="13"/>
  <c r="H146" i="13"/>
  <c r="G146" i="13"/>
  <c r="Q145" i="13"/>
  <c r="P145" i="13"/>
  <c r="O145" i="13"/>
  <c r="N145" i="13"/>
  <c r="M145" i="13"/>
  <c r="K145" i="13"/>
  <c r="J145" i="13"/>
  <c r="I145" i="13"/>
  <c r="H145" i="13"/>
  <c r="G145" i="13"/>
  <c r="Q144" i="13"/>
  <c r="P144" i="13"/>
  <c r="O144" i="13"/>
  <c r="N144" i="13"/>
  <c r="M144" i="13"/>
  <c r="K144" i="13"/>
  <c r="J144" i="13"/>
  <c r="I144" i="13"/>
  <c r="H144" i="13"/>
  <c r="G144" i="13"/>
  <c r="Q143" i="13"/>
  <c r="P143" i="13"/>
  <c r="O143" i="13"/>
  <c r="N143" i="13"/>
  <c r="M143" i="13"/>
  <c r="K143" i="13"/>
  <c r="J143" i="13"/>
  <c r="I143" i="13"/>
  <c r="H143" i="13"/>
  <c r="G143" i="13"/>
  <c r="Q142" i="13"/>
  <c r="P142" i="13"/>
  <c r="O142" i="13"/>
  <c r="N142" i="13"/>
  <c r="M142" i="13"/>
  <c r="K142" i="13"/>
  <c r="J142" i="13"/>
  <c r="I142" i="13"/>
  <c r="H142" i="13"/>
  <c r="G142" i="13"/>
  <c r="Q141" i="13"/>
  <c r="P141" i="13"/>
  <c r="O141" i="13"/>
  <c r="N141" i="13"/>
  <c r="M141" i="13"/>
  <c r="K141" i="13"/>
  <c r="J141" i="13"/>
  <c r="I141" i="13"/>
  <c r="H141" i="13"/>
  <c r="G141" i="13"/>
  <c r="Q140" i="13"/>
  <c r="P140" i="13"/>
  <c r="O140" i="13"/>
  <c r="N140" i="13"/>
  <c r="M140" i="13"/>
  <c r="K140" i="13"/>
  <c r="J140" i="13"/>
  <c r="I140" i="13"/>
  <c r="H140" i="13"/>
  <c r="G140" i="13"/>
  <c r="Q139" i="13"/>
  <c r="P139" i="13"/>
  <c r="O139" i="13"/>
  <c r="N139" i="13"/>
  <c r="M139" i="13"/>
  <c r="K139" i="13"/>
  <c r="J139" i="13"/>
  <c r="I139" i="13"/>
  <c r="H139" i="13"/>
  <c r="G139" i="13"/>
  <c r="Q138" i="13"/>
  <c r="P138" i="13"/>
  <c r="O138" i="13"/>
  <c r="N138" i="13"/>
  <c r="M138" i="13"/>
  <c r="K138" i="13"/>
  <c r="J138" i="13"/>
  <c r="I138" i="13"/>
  <c r="H138" i="13"/>
  <c r="G138" i="13"/>
  <c r="Q137" i="13"/>
  <c r="P137" i="13"/>
  <c r="O137" i="13"/>
  <c r="N137" i="13"/>
  <c r="M137" i="13"/>
  <c r="K137" i="13"/>
  <c r="J137" i="13"/>
  <c r="I137" i="13"/>
  <c r="H137" i="13"/>
  <c r="G137" i="13"/>
  <c r="Q136" i="13"/>
  <c r="P136" i="13"/>
  <c r="O136" i="13"/>
  <c r="N136" i="13"/>
  <c r="M136" i="13"/>
  <c r="K136" i="13"/>
  <c r="J136" i="13"/>
  <c r="I136" i="13"/>
  <c r="H136" i="13"/>
  <c r="G136" i="13"/>
  <c r="Q135" i="13"/>
  <c r="P135" i="13"/>
  <c r="O135" i="13"/>
  <c r="N135" i="13"/>
  <c r="M135" i="13"/>
  <c r="K135" i="13"/>
  <c r="J135" i="13"/>
  <c r="I135" i="13"/>
  <c r="H135" i="13"/>
  <c r="G135" i="13"/>
  <c r="Q134" i="13"/>
  <c r="P134" i="13"/>
  <c r="O134" i="13"/>
  <c r="N134" i="13"/>
  <c r="M134" i="13"/>
  <c r="K134" i="13"/>
  <c r="J134" i="13"/>
  <c r="I134" i="13"/>
  <c r="H134" i="13"/>
  <c r="G134" i="13"/>
  <c r="Q133" i="13"/>
  <c r="P133" i="13"/>
  <c r="O133" i="13"/>
  <c r="N133" i="13"/>
  <c r="M133" i="13"/>
  <c r="K133" i="13"/>
  <c r="J133" i="13"/>
  <c r="I133" i="13"/>
  <c r="H133" i="13"/>
  <c r="G133" i="13"/>
  <c r="Q132" i="13"/>
  <c r="P132" i="13"/>
  <c r="O132" i="13"/>
  <c r="N132" i="13"/>
  <c r="M132" i="13"/>
  <c r="K132" i="13"/>
  <c r="J132" i="13"/>
  <c r="I132" i="13"/>
  <c r="H132" i="13"/>
  <c r="G132" i="13"/>
  <c r="Q131" i="13"/>
  <c r="P131" i="13"/>
  <c r="O131" i="13"/>
  <c r="N131" i="13"/>
  <c r="M131" i="13"/>
  <c r="K131" i="13"/>
  <c r="J131" i="13"/>
  <c r="I131" i="13"/>
  <c r="H131" i="13"/>
  <c r="G131" i="13"/>
  <c r="Q130" i="13"/>
  <c r="P130" i="13"/>
  <c r="O130" i="13"/>
  <c r="N130" i="13"/>
  <c r="M130" i="13"/>
  <c r="K130" i="13"/>
  <c r="J130" i="13"/>
  <c r="I130" i="13"/>
  <c r="H130" i="13"/>
  <c r="G130" i="13"/>
  <c r="Q129" i="13"/>
  <c r="P129" i="13"/>
  <c r="O129" i="13"/>
  <c r="N129" i="13"/>
  <c r="M129" i="13"/>
  <c r="K129" i="13"/>
  <c r="J129" i="13"/>
  <c r="I129" i="13"/>
  <c r="H129" i="13"/>
  <c r="G129" i="13"/>
  <c r="Q128" i="13"/>
  <c r="P128" i="13"/>
  <c r="O128" i="13"/>
  <c r="N128" i="13"/>
  <c r="M128" i="13"/>
  <c r="K128" i="13"/>
  <c r="J128" i="13"/>
  <c r="I128" i="13"/>
  <c r="H128" i="13"/>
  <c r="G128" i="13"/>
  <c r="Q127" i="13"/>
  <c r="P127" i="13"/>
  <c r="O127" i="13"/>
  <c r="N127" i="13"/>
  <c r="M127" i="13"/>
  <c r="K127" i="13"/>
  <c r="J127" i="13"/>
  <c r="I127" i="13"/>
  <c r="H127" i="13"/>
  <c r="G127" i="13"/>
  <c r="Q126" i="13"/>
  <c r="P126" i="13"/>
  <c r="O126" i="13"/>
  <c r="N126" i="13"/>
  <c r="M126" i="13"/>
  <c r="K126" i="13"/>
  <c r="J126" i="13"/>
  <c r="I126" i="13"/>
  <c r="H126" i="13"/>
  <c r="G126" i="13"/>
  <c r="Q125" i="13"/>
  <c r="P125" i="13"/>
  <c r="O125" i="13"/>
  <c r="N125" i="13"/>
  <c r="M125" i="13"/>
  <c r="K125" i="13"/>
  <c r="J125" i="13"/>
  <c r="I125" i="13"/>
  <c r="H125" i="13"/>
  <c r="G125" i="13"/>
  <c r="Q124" i="13"/>
  <c r="P124" i="13"/>
  <c r="O124" i="13"/>
  <c r="N124" i="13"/>
  <c r="M124" i="13"/>
  <c r="K124" i="13"/>
  <c r="J124" i="13"/>
  <c r="I124" i="13"/>
  <c r="H124" i="13"/>
  <c r="G124" i="13"/>
  <c r="Q123" i="13"/>
  <c r="P123" i="13"/>
  <c r="O123" i="13"/>
  <c r="N123" i="13"/>
  <c r="M123" i="13"/>
  <c r="K123" i="13"/>
  <c r="J123" i="13"/>
  <c r="I123" i="13"/>
  <c r="H123" i="13"/>
  <c r="G123" i="13"/>
  <c r="Q122" i="13"/>
  <c r="P122" i="13"/>
  <c r="O122" i="13"/>
  <c r="N122" i="13"/>
  <c r="M122" i="13"/>
  <c r="K122" i="13"/>
  <c r="J122" i="13"/>
  <c r="I122" i="13"/>
  <c r="H122" i="13"/>
  <c r="G122" i="13"/>
  <c r="Q121" i="13"/>
  <c r="P121" i="13"/>
  <c r="O121" i="13"/>
  <c r="N121" i="13"/>
  <c r="M121" i="13"/>
  <c r="K121" i="13"/>
  <c r="J121" i="13"/>
  <c r="I121" i="13"/>
  <c r="H121" i="13"/>
  <c r="G121" i="13"/>
  <c r="Q120" i="13"/>
  <c r="P120" i="13"/>
  <c r="O120" i="13"/>
  <c r="N120" i="13"/>
  <c r="M120" i="13"/>
  <c r="K120" i="13"/>
  <c r="J120" i="13"/>
  <c r="I120" i="13"/>
  <c r="H120" i="13"/>
  <c r="G120" i="13"/>
  <c r="Q119" i="13"/>
  <c r="P119" i="13"/>
  <c r="O119" i="13"/>
  <c r="N119" i="13"/>
  <c r="M119" i="13"/>
  <c r="K119" i="13"/>
  <c r="J119" i="13"/>
  <c r="I119" i="13"/>
  <c r="H119" i="13"/>
  <c r="G119" i="13"/>
  <c r="Q118" i="13"/>
  <c r="P118" i="13"/>
  <c r="O118" i="13"/>
  <c r="N118" i="13"/>
  <c r="M118" i="13"/>
  <c r="K118" i="13"/>
  <c r="J118" i="13"/>
  <c r="I118" i="13"/>
  <c r="H118" i="13"/>
  <c r="G118" i="13"/>
  <c r="Q117" i="13"/>
  <c r="P117" i="13"/>
  <c r="O117" i="13"/>
  <c r="N117" i="13"/>
  <c r="M117" i="13"/>
  <c r="K117" i="13"/>
  <c r="J117" i="13"/>
  <c r="I117" i="13"/>
  <c r="H117" i="13"/>
  <c r="G117" i="13"/>
  <c r="Q116" i="13"/>
  <c r="P116" i="13"/>
  <c r="O116" i="13"/>
  <c r="N116" i="13"/>
  <c r="M116" i="13"/>
  <c r="K116" i="13"/>
  <c r="J116" i="13"/>
  <c r="I116" i="13"/>
  <c r="H116" i="13"/>
  <c r="G116" i="13"/>
  <c r="Q115" i="13"/>
  <c r="P115" i="13"/>
  <c r="O115" i="13"/>
  <c r="N115" i="13"/>
  <c r="M115" i="13"/>
  <c r="K115" i="13"/>
  <c r="J115" i="13"/>
  <c r="I115" i="13"/>
  <c r="H115" i="13"/>
  <c r="G115" i="13"/>
  <c r="Q114" i="13"/>
  <c r="P114" i="13"/>
  <c r="O114" i="13"/>
  <c r="N114" i="13"/>
  <c r="M114" i="13"/>
  <c r="K114" i="13"/>
  <c r="J114" i="13"/>
  <c r="I114" i="13"/>
  <c r="H114" i="13"/>
  <c r="G114" i="13"/>
  <c r="Q113" i="13"/>
  <c r="P113" i="13"/>
  <c r="O113" i="13"/>
  <c r="N113" i="13"/>
  <c r="M113" i="13"/>
  <c r="K113" i="13"/>
  <c r="J113" i="13"/>
  <c r="I113" i="13"/>
  <c r="H113" i="13"/>
  <c r="G113" i="13"/>
  <c r="Q112" i="13"/>
  <c r="P112" i="13"/>
  <c r="O112" i="13"/>
  <c r="N112" i="13"/>
  <c r="M112" i="13"/>
  <c r="K112" i="13"/>
  <c r="J112" i="13"/>
  <c r="I112" i="13"/>
  <c r="H112" i="13"/>
  <c r="G112" i="13"/>
  <c r="Q111" i="13"/>
  <c r="P111" i="13"/>
  <c r="O111" i="13"/>
  <c r="N111" i="13"/>
  <c r="M111" i="13"/>
  <c r="K111" i="13"/>
  <c r="J111" i="13"/>
  <c r="I111" i="13"/>
  <c r="H111" i="13"/>
  <c r="G111" i="13"/>
  <c r="Q110" i="13"/>
  <c r="P110" i="13"/>
  <c r="O110" i="13"/>
  <c r="N110" i="13"/>
  <c r="M110" i="13"/>
  <c r="K110" i="13"/>
  <c r="J110" i="13"/>
  <c r="I110" i="13"/>
  <c r="H110" i="13"/>
  <c r="G110" i="13"/>
  <c r="Q109" i="13"/>
  <c r="P109" i="13"/>
  <c r="O109" i="13"/>
  <c r="N109" i="13"/>
  <c r="M109" i="13"/>
  <c r="K109" i="13"/>
  <c r="J109" i="13"/>
  <c r="I109" i="13"/>
  <c r="H109" i="13"/>
  <c r="G109" i="13"/>
  <c r="Q108" i="13"/>
  <c r="P108" i="13"/>
  <c r="O108" i="13"/>
  <c r="N108" i="13"/>
  <c r="M108" i="13"/>
  <c r="K108" i="13"/>
  <c r="J108" i="13"/>
  <c r="I108" i="13"/>
  <c r="H108" i="13"/>
  <c r="G108" i="13"/>
  <c r="Q107" i="13"/>
  <c r="P107" i="13"/>
  <c r="O107" i="13"/>
  <c r="N107" i="13"/>
  <c r="M107" i="13"/>
  <c r="K107" i="13"/>
  <c r="J107" i="13"/>
  <c r="I107" i="13"/>
  <c r="H107" i="13"/>
  <c r="G107" i="13"/>
  <c r="Q106" i="13"/>
  <c r="P106" i="13"/>
  <c r="O106" i="13"/>
  <c r="N106" i="13"/>
  <c r="M106" i="13"/>
  <c r="K106" i="13"/>
  <c r="J106" i="13"/>
  <c r="I106" i="13"/>
  <c r="H106" i="13"/>
  <c r="G106" i="13"/>
  <c r="Q105" i="13"/>
  <c r="P105" i="13"/>
  <c r="O105" i="13"/>
  <c r="N105" i="13"/>
  <c r="M105" i="13"/>
  <c r="K105" i="13"/>
  <c r="J105" i="13"/>
  <c r="I105" i="13"/>
  <c r="H105" i="13"/>
  <c r="G105" i="13"/>
  <c r="Q104" i="13"/>
  <c r="P104" i="13"/>
  <c r="O104" i="13"/>
  <c r="N104" i="13"/>
  <c r="M104" i="13"/>
  <c r="K104" i="13"/>
  <c r="J104" i="13"/>
  <c r="I104" i="13"/>
  <c r="H104" i="13"/>
  <c r="G104" i="13"/>
  <c r="Q103" i="13"/>
  <c r="P103" i="13"/>
  <c r="O103" i="13"/>
  <c r="N103" i="13"/>
  <c r="M103" i="13"/>
  <c r="K103" i="13"/>
  <c r="J103" i="13"/>
  <c r="I103" i="13"/>
  <c r="H103" i="13"/>
  <c r="G103" i="13"/>
  <c r="Q102" i="13"/>
  <c r="P102" i="13"/>
  <c r="O102" i="13"/>
  <c r="N102" i="13"/>
  <c r="M102" i="13"/>
  <c r="K102" i="13"/>
  <c r="J102" i="13"/>
  <c r="I102" i="13"/>
  <c r="H102" i="13"/>
  <c r="G102" i="13"/>
  <c r="Q101" i="13"/>
  <c r="P101" i="13"/>
  <c r="O101" i="13"/>
  <c r="N101" i="13"/>
  <c r="M101" i="13"/>
  <c r="K101" i="13"/>
  <c r="J101" i="13"/>
  <c r="I101" i="13"/>
  <c r="H101" i="13"/>
  <c r="G101" i="13"/>
  <c r="Q100" i="13"/>
  <c r="P100" i="13"/>
  <c r="O100" i="13"/>
  <c r="N100" i="13"/>
  <c r="M100" i="13"/>
  <c r="K100" i="13"/>
  <c r="J100" i="13"/>
  <c r="I100" i="13"/>
  <c r="H100" i="13"/>
  <c r="G100" i="13"/>
  <c r="Q99" i="13"/>
  <c r="P99" i="13"/>
  <c r="O99" i="13"/>
  <c r="N99" i="13"/>
  <c r="M99" i="13"/>
  <c r="K99" i="13"/>
  <c r="J99" i="13"/>
  <c r="I99" i="13"/>
  <c r="H99" i="13"/>
  <c r="G99" i="13"/>
  <c r="Q98" i="13"/>
  <c r="P98" i="13"/>
  <c r="O98" i="13"/>
  <c r="N98" i="13"/>
  <c r="M98" i="13"/>
  <c r="K98" i="13"/>
  <c r="J98" i="13"/>
  <c r="I98" i="13"/>
  <c r="H98" i="13"/>
  <c r="G98" i="13"/>
  <c r="Q97" i="13"/>
  <c r="P97" i="13"/>
  <c r="O97" i="13"/>
  <c r="N97" i="13"/>
  <c r="M97" i="13"/>
  <c r="K97" i="13"/>
  <c r="J97" i="13"/>
  <c r="I97" i="13"/>
  <c r="H97" i="13"/>
  <c r="G97" i="13"/>
  <c r="Q96" i="13"/>
  <c r="P96" i="13"/>
  <c r="O96" i="13"/>
  <c r="N96" i="13"/>
  <c r="M96" i="13"/>
  <c r="K96" i="13"/>
  <c r="J96" i="13"/>
  <c r="I96" i="13"/>
  <c r="H96" i="13"/>
  <c r="G96" i="13"/>
  <c r="Q95" i="13"/>
  <c r="P95" i="13"/>
  <c r="O95" i="13"/>
  <c r="N95" i="13"/>
  <c r="M95" i="13"/>
  <c r="K95" i="13"/>
  <c r="J95" i="13"/>
  <c r="I95" i="13"/>
  <c r="H95" i="13"/>
  <c r="G95" i="13"/>
  <c r="Q94" i="13"/>
  <c r="P94" i="13"/>
  <c r="O94" i="13"/>
  <c r="N94" i="13"/>
  <c r="M94" i="13"/>
  <c r="K94" i="13"/>
  <c r="J94" i="13"/>
  <c r="I94" i="13"/>
  <c r="H94" i="13"/>
  <c r="G94" i="13"/>
  <c r="Q93" i="13"/>
  <c r="P93" i="13"/>
  <c r="O93" i="13"/>
  <c r="N93" i="13"/>
  <c r="M93" i="13"/>
  <c r="K93" i="13"/>
  <c r="J93" i="13"/>
  <c r="I93" i="13"/>
  <c r="H93" i="13"/>
  <c r="G93" i="13"/>
  <c r="Q92" i="13"/>
  <c r="P92" i="13"/>
  <c r="O92" i="13"/>
  <c r="N92" i="13"/>
  <c r="M92" i="13"/>
  <c r="K92" i="13"/>
  <c r="J92" i="13"/>
  <c r="I92" i="13"/>
  <c r="H92" i="13"/>
  <c r="G92" i="13"/>
  <c r="Q91" i="13"/>
  <c r="P91" i="13"/>
  <c r="O91" i="13"/>
  <c r="N91" i="13"/>
  <c r="M91" i="13"/>
  <c r="K91" i="13"/>
  <c r="J91" i="13"/>
  <c r="I91" i="13"/>
  <c r="H91" i="13"/>
  <c r="G91" i="13"/>
  <c r="Q90" i="13"/>
  <c r="P90" i="13"/>
  <c r="O90" i="13"/>
  <c r="N90" i="13"/>
  <c r="M90" i="13"/>
  <c r="K90" i="13"/>
  <c r="J90" i="13"/>
  <c r="I90" i="13"/>
  <c r="H90" i="13"/>
  <c r="G90" i="13"/>
  <c r="Q89" i="13"/>
  <c r="P89" i="13"/>
  <c r="O89" i="13"/>
  <c r="N89" i="13"/>
  <c r="M89" i="13"/>
  <c r="K89" i="13"/>
  <c r="J89" i="13"/>
  <c r="I89" i="13"/>
  <c r="H89" i="13"/>
  <c r="G89" i="13"/>
  <c r="Q88" i="13"/>
  <c r="P88" i="13"/>
  <c r="O88" i="13"/>
  <c r="N88" i="13"/>
  <c r="M88" i="13"/>
  <c r="K88" i="13"/>
  <c r="J88" i="13"/>
  <c r="I88" i="13"/>
  <c r="H88" i="13"/>
  <c r="G88" i="13"/>
  <c r="Q87" i="13"/>
  <c r="P87" i="13"/>
  <c r="O87" i="13"/>
  <c r="N87" i="13"/>
  <c r="M87" i="13"/>
  <c r="K87" i="13"/>
  <c r="J87" i="13"/>
  <c r="I87" i="13"/>
  <c r="H87" i="13"/>
  <c r="G87" i="13"/>
  <c r="Q86" i="13"/>
  <c r="P86" i="13"/>
  <c r="O86" i="13"/>
  <c r="N86" i="13"/>
  <c r="M86" i="13"/>
  <c r="K86" i="13"/>
  <c r="J86" i="13"/>
  <c r="I86" i="13"/>
  <c r="H86" i="13"/>
  <c r="G86" i="13"/>
  <c r="Q85" i="13"/>
  <c r="P85" i="13"/>
  <c r="O85" i="13"/>
  <c r="N85" i="13"/>
  <c r="M85" i="13"/>
  <c r="K85" i="13"/>
  <c r="J85" i="13"/>
  <c r="I85" i="13"/>
  <c r="H85" i="13"/>
  <c r="G85" i="13"/>
  <c r="Q84" i="13"/>
  <c r="P84" i="13"/>
  <c r="O84" i="13"/>
  <c r="N84" i="13"/>
  <c r="M84" i="13"/>
  <c r="K84" i="13"/>
  <c r="J84" i="13"/>
  <c r="I84" i="13"/>
  <c r="H84" i="13"/>
  <c r="G84" i="13"/>
  <c r="Q83" i="13"/>
  <c r="P83" i="13"/>
  <c r="O83" i="13"/>
  <c r="N83" i="13"/>
  <c r="M83" i="13"/>
  <c r="K83" i="13"/>
  <c r="J83" i="13"/>
  <c r="I83" i="13"/>
  <c r="H83" i="13"/>
  <c r="G83" i="13"/>
  <c r="Q82" i="13"/>
  <c r="P82" i="13"/>
  <c r="O82" i="13"/>
  <c r="N82" i="13"/>
  <c r="M82" i="13"/>
  <c r="K82" i="13"/>
  <c r="J82" i="13"/>
  <c r="I82" i="13"/>
  <c r="H82" i="13"/>
  <c r="G82" i="13"/>
  <c r="Q81" i="13"/>
  <c r="P81" i="13"/>
  <c r="O81" i="13"/>
  <c r="N81" i="13"/>
  <c r="M81" i="13"/>
  <c r="K81" i="13"/>
  <c r="J81" i="13"/>
  <c r="I81" i="13"/>
  <c r="H81" i="13"/>
  <c r="G81" i="13"/>
  <c r="Q80" i="13"/>
  <c r="P80" i="13"/>
  <c r="O80" i="13"/>
  <c r="N80" i="13"/>
  <c r="M80" i="13"/>
  <c r="K80" i="13"/>
  <c r="J80" i="13"/>
  <c r="I80" i="13"/>
  <c r="H80" i="13"/>
  <c r="G80" i="13"/>
  <c r="Q79" i="13"/>
  <c r="P79" i="13"/>
  <c r="O79" i="13"/>
  <c r="N79" i="13"/>
  <c r="M79" i="13"/>
  <c r="K79" i="13"/>
  <c r="J79" i="13"/>
  <c r="I79" i="13"/>
  <c r="H79" i="13"/>
  <c r="G79" i="13"/>
  <c r="Q78" i="13"/>
  <c r="P78" i="13"/>
  <c r="O78" i="13"/>
  <c r="N78" i="13"/>
  <c r="M78" i="13"/>
  <c r="K78" i="13"/>
  <c r="J78" i="13"/>
  <c r="I78" i="13"/>
  <c r="H78" i="13"/>
  <c r="G78" i="13"/>
  <c r="Q77" i="13"/>
  <c r="P77" i="13"/>
  <c r="O77" i="13"/>
  <c r="N77" i="13"/>
  <c r="M77" i="13"/>
  <c r="K77" i="13"/>
  <c r="J77" i="13"/>
  <c r="I77" i="13"/>
  <c r="H77" i="13"/>
  <c r="G77" i="13"/>
  <c r="Q76" i="13"/>
  <c r="P76" i="13"/>
  <c r="O76" i="13"/>
  <c r="N76" i="13"/>
  <c r="M76" i="13"/>
  <c r="K76" i="13"/>
  <c r="J76" i="13"/>
  <c r="I76" i="13"/>
  <c r="H76" i="13"/>
  <c r="G76" i="13"/>
  <c r="Q75" i="13"/>
  <c r="P75" i="13"/>
  <c r="O75" i="13"/>
  <c r="N75" i="13"/>
  <c r="M75" i="13"/>
  <c r="K75" i="13"/>
  <c r="J75" i="13"/>
  <c r="I75" i="13"/>
  <c r="H75" i="13"/>
  <c r="G75" i="13"/>
  <c r="Q74" i="13"/>
  <c r="P74" i="13"/>
  <c r="O74" i="13"/>
  <c r="N74" i="13"/>
  <c r="M74" i="13"/>
  <c r="K74" i="13"/>
  <c r="J74" i="13"/>
  <c r="I74" i="13"/>
  <c r="H74" i="13"/>
  <c r="G74" i="13"/>
  <c r="Q73" i="13"/>
  <c r="P73" i="13"/>
  <c r="O73" i="13"/>
  <c r="N73" i="13"/>
  <c r="M73" i="13"/>
  <c r="K73" i="13"/>
  <c r="J73" i="13"/>
  <c r="I73" i="13"/>
  <c r="H73" i="13"/>
  <c r="G73" i="13"/>
  <c r="Q72" i="13"/>
  <c r="P72" i="13"/>
  <c r="O72" i="13"/>
  <c r="N72" i="13"/>
  <c r="M72" i="13"/>
  <c r="K72" i="13"/>
  <c r="J72" i="13"/>
  <c r="I72" i="13"/>
  <c r="H72" i="13"/>
  <c r="G72" i="13"/>
  <c r="Q71" i="13"/>
  <c r="P71" i="13"/>
  <c r="O71" i="13"/>
  <c r="N71" i="13"/>
  <c r="M71" i="13"/>
  <c r="K71" i="13"/>
  <c r="J71" i="13"/>
  <c r="I71" i="13"/>
  <c r="H71" i="13"/>
  <c r="G71" i="13"/>
  <c r="Q70" i="13"/>
  <c r="P70" i="13"/>
  <c r="O70" i="13"/>
  <c r="N70" i="13"/>
  <c r="M70" i="13"/>
  <c r="K70" i="13"/>
  <c r="J70" i="13"/>
  <c r="I70" i="13"/>
  <c r="H70" i="13"/>
  <c r="G70" i="13"/>
  <c r="Q69" i="13"/>
  <c r="P69" i="13"/>
  <c r="O69" i="13"/>
  <c r="N69" i="13"/>
  <c r="M69" i="13"/>
  <c r="K69" i="13"/>
  <c r="J69" i="13"/>
  <c r="I69" i="13"/>
  <c r="H69" i="13"/>
  <c r="G69" i="13"/>
  <c r="Q68" i="13"/>
  <c r="P68" i="13"/>
  <c r="O68" i="13"/>
  <c r="N68" i="13"/>
  <c r="M68" i="13"/>
  <c r="K68" i="13"/>
  <c r="J68" i="13"/>
  <c r="I68" i="13"/>
  <c r="H68" i="13"/>
  <c r="G68" i="13"/>
  <c r="Q67" i="13"/>
  <c r="P67" i="13"/>
  <c r="O67" i="13"/>
  <c r="N67" i="13"/>
  <c r="M67" i="13"/>
  <c r="K67" i="13"/>
  <c r="J67" i="13"/>
  <c r="I67" i="13"/>
  <c r="H67" i="13"/>
  <c r="G67" i="13"/>
  <c r="Q66" i="13"/>
  <c r="P66" i="13"/>
  <c r="O66" i="13"/>
  <c r="N66" i="13"/>
  <c r="M66" i="13"/>
  <c r="K66" i="13"/>
  <c r="J66" i="13"/>
  <c r="I66" i="13"/>
  <c r="H66" i="13"/>
  <c r="G66" i="13"/>
  <c r="Q65" i="13"/>
  <c r="P65" i="13"/>
  <c r="O65" i="13"/>
  <c r="N65" i="13"/>
  <c r="M65" i="13"/>
  <c r="K65" i="13"/>
  <c r="J65" i="13"/>
  <c r="I65" i="13"/>
  <c r="H65" i="13"/>
  <c r="G65" i="13"/>
  <c r="Q64" i="13"/>
  <c r="P64" i="13"/>
  <c r="O64" i="13"/>
  <c r="N64" i="13"/>
  <c r="M64" i="13"/>
  <c r="K64" i="13"/>
  <c r="J64" i="13"/>
  <c r="I64" i="13"/>
  <c r="H64" i="13"/>
  <c r="G64" i="13"/>
  <c r="Q63" i="13"/>
  <c r="P63" i="13"/>
  <c r="O63" i="13"/>
  <c r="N63" i="13"/>
  <c r="M63" i="13"/>
  <c r="K63" i="13"/>
  <c r="J63" i="13"/>
  <c r="I63" i="13"/>
  <c r="H63" i="13"/>
  <c r="G63" i="13"/>
  <c r="Q62" i="13"/>
  <c r="P62" i="13"/>
  <c r="O62" i="13"/>
  <c r="N62" i="13"/>
  <c r="M62" i="13"/>
  <c r="K62" i="13"/>
  <c r="J62" i="13"/>
  <c r="I62" i="13"/>
  <c r="H62" i="13"/>
  <c r="G62" i="13"/>
  <c r="Q61" i="13"/>
  <c r="P61" i="13"/>
  <c r="O61" i="13"/>
  <c r="N61" i="13"/>
  <c r="M61" i="13"/>
  <c r="K61" i="13"/>
  <c r="J61" i="13"/>
  <c r="I61" i="13"/>
  <c r="H61" i="13"/>
  <c r="G61" i="13"/>
  <c r="Q60" i="13"/>
  <c r="P60" i="13"/>
  <c r="O60" i="13"/>
  <c r="N60" i="13"/>
  <c r="M60" i="13"/>
  <c r="K60" i="13"/>
  <c r="J60" i="13"/>
  <c r="I60" i="13"/>
  <c r="H60" i="13"/>
  <c r="G60" i="13"/>
  <c r="Q59" i="13"/>
  <c r="P59" i="13"/>
  <c r="O59" i="13"/>
  <c r="N59" i="13"/>
  <c r="M59" i="13"/>
  <c r="K59" i="13"/>
  <c r="J59" i="13"/>
  <c r="I59" i="13"/>
  <c r="H59" i="13"/>
  <c r="G59" i="13"/>
  <c r="Q58" i="13"/>
  <c r="P58" i="13"/>
  <c r="O58" i="13"/>
  <c r="N58" i="13"/>
  <c r="M58" i="13"/>
  <c r="K58" i="13"/>
  <c r="J58" i="13"/>
  <c r="I58" i="13"/>
  <c r="H58" i="13"/>
  <c r="G58" i="13"/>
  <c r="Q57" i="13"/>
  <c r="P57" i="13"/>
  <c r="O57" i="13"/>
  <c r="N57" i="13"/>
  <c r="M57" i="13"/>
  <c r="K57" i="13"/>
  <c r="J57" i="13"/>
  <c r="I57" i="13"/>
  <c r="H57" i="13"/>
  <c r="G57" i="13"/>
  <c r="Q56" i="13"/>
  <c r="P56" i="13"/>
  <c r="O56" i="13"/>
  <c r="N56" i="13"/>
  <c r="M56" i="13"/>
  <c r="K56" i="13"/>
  <c r="J56" i="13"/>
  <c r="I56" i="13"/>
  <c r="H56" i="13"/>
  <c r="G56" i="13"/>
  <c r="Q55" i="13"/>
  <c r="P55" i="13"/>
  <c r="O55" i="13"/>
  <c r="N55" i="13"/>
  <c r="M55" i="13"/>
  <c r="K55" i="13"/>
  <c r="J55" i="13"/>
  <c r="I55" i="13"/>
  <c r="H55" i="13"/>
  <c r="G55" i="13"/>
  <c r="Q54" i="13"/>
  <c r="P54" i="13"/>
  <c r="O54" i="13"/>
  <c r="N54" i="13"/>
  <c r="M54" i="13"/>
  <c r="K54" i="13"/>
  <c r="J54" i="13"/>
  <c r="I54" i="13"/>
  <c r="H54" i="13"/>
  <c r="G54" i="13"/>
  <c r="Q53" i="13"/>
  <c r="P53" i="13"/>
  <c r="O53" i="13"/>
  <c r="N53" i="13"/>
  <c r="M53" i="13"/>
  <c r="K53" i="13"/>
  <c r="J53" i="13"/>
  <c r="I53" i="13"/>
  <c r="H53" i="13"/>
  <c r="G53" i="13"/>
  <c r="Q52" i="13"/>
  <c r="P52" i="13"/>
  <c r="O52" i="13"/>
  <c r="N52" i="13"/>
  <c r="M52" i="13"/>
  <c r="K52" i="13"/>
  <c r="J52" i="13"/>
  <c r="I52" i="13"/>
  <c r="H52" i="13"/>
  <c r="G52" i="13"/>
  <c r="Q51" i="13"/>
  <c r="P51" i="13"/>
  <c r="O51" i="13"/>
  <c r="N51" i="13"/>
  <c r="M51" i="13"/>
  <c r="K51" i="13"/>
  <c r="J51" i="13"/>
  <c r="I51" i="13"/>
  <c r="H51" i="13"/>
  <c r="G51" i="13"/>
  <c r="Q50" i="13"/>
  <c r="P50" i="13"/>
  <c r="O50" i="13"/>
  <c r="N50" i="13"/>
  <c r="M50" i="13"/>
  <c r="K50" i="13"/>
  <c r="J50" i="13"/>
  <c r="I50" i="13"/>
  <c r="H50" i="13"/>
  <c r="G50" i="13"/>
  <c r="Q49" i="13"/>
  <c r="P49" i="13"/>
  <c r="O49" i="13"/>
  <c r="N49" i="13"/>
  <c r="M49" i="13"/>
  <c r="K49" i="13"/>
  <c r="J49" i="13"/>
  <c r="I49" i="13"/>
  <c r="H49" i="13"/>
  <c r="G49" i="13"/>
  <c r="Q48" i="13"/>
  <c r="P48" i="13"/>
  <c r="O48" i="13"/>
  <c r="N48" i="13"/>
  <c r="M48" i="13"/>
  <c r="K48" i="13"/>
  <c r="J48" i="13"/>
  <c r="I48" i="13"/>
  <c r="H48" i="13"/>
  <c r="G48" i="13"/>
  <c r="Q47" i="13"/>
  <c r="P47" i="13"/>
  <c r="O47" i="13"/>
  <c r="N47" i="13"/>
  <c r="M47" i="13"/>
  <c r="K47" i="13"/>
  <c r="J47" i="13"/>
  <c r="I47" i="13"/>
  <c r="H47" i="13"/>
  <c r="G47" i="13"/>
  <c r="Q46" i="13"/>
  <c r="P46" i="13"/>
  <c r="O46" i="13"/>
  <c r="N46" i="13"/>
  <c r="M46" i="13"/>
  <c r="K46" i="13"/>
  <c r="J46" i="13"/>
  <c r="I46" i="13"/>
  <c r="H46" i="13"/>
  <c r="G46" i="13"/>
  <c r="Q45" i="13"/>
  <c r="P45" i="13"/>
  <c r="O45" i="13"/>
  <c r="N45" i="13"/>
  <c r="M45" i="13"/>
  <c r="K45" i="13"/>
  <c r="J45" i="13"/>
  <c r="I45" i="13"/>
  <c r="H45" i="13"/>
  <c r="G45" i="13"/>
  <c r="Q44" i="13"/>
  <c r="P44" i="13"/>
  <c r="O44" i="13"/>
  <c r="N44" i="13"/>
  <c r="M44" i="13"/>
  <c r="K44" i="13"/>
  <c r="J44" i="13"/>
  <c r="I44" i="13"/>
  <c r="H44" i="13"/>
  <c r="G44" i="13"/>
  <c r="Q43" i="13"/>
  <c r="P43" i="13"/>
  <c r="O43" i="13"/>
  <c r="N43" i="13"/>
  <c r="M43" i="13"/>
  <c r="K43" i="13"/>
  <c r="J43" i="13"/>
  <c r="I43" i="13"/>
  <c r="H43" i="13"/>
  <c r="G43" i="13"/>
  <c r="Q42" i="13"/>
  <c r="P42" i="13"/>
  <c r="O42" i="13"/>
  <c r="N42" i="13"/>
  <c r="M42" i="13"/>
  <c r="K42" i="13"/>
  <c r="J42" i="13"/>
  <c r="I42" i="13"/>
  <c r="H42" i="13"/>
  <c r="G42" i="13"/>
  <c r="Q41" i="13"/>
  <c r="P41" i="13"/>
  <c r="O41" i="13"/>
  <c r="N41" i="13"/>
  <c r="M41" i="13"/>
  <c r="K41" i="13"/>
  <c r="J41" i="13"/>
  <c r="I41" i="13"/>
  <c r="H41" i="13"/>
  <c r="G41" i="13"/>
  <c r="Q40" i="13"/>
  <c r="P40" i="13"/>
  <c r="O40" i="13"/>
  <c r="N40" i="13"/>
  <c r="M40" i="13"/>
  <c r="K40" i="13"/>
  <c r="J40" i="13"/>
  <c r="I40" i="13"/>
  <c r="H40" i="13"/>
  <c r="G40" i="13"/>
  <c r="Q39" i="13"/>
  <c r="P39" i="13"/>
  <c r="O39" i="13"/>
  <c r="N39" i="13"/>
  <c r="M39" i="13"/>
  <c r="K39" i="13"/>
  <c r="J39" i="13"/>
  <c r="I39" i="13"/>
  <c r="H39" i="13"/>
  <c r="G39" i="13"/>
  <c r="Q38" i="13"/>
  <c r="P38" i="13"/>
  <c r="O38" i="13"/>
  <c r="N38" i="13"/>
  <c r="M38" i="13"/>
  <c r="K38" i="13"/>
  <c r="J38" i="13"/>
  <c r="I38" i="13"/>
  <c r="H38" i="13"/>
  <c r="G38" i="13"/>
  <c r="Q37" i="13"/>
  <c r="P37" i="13"/>
  <c r="O37" i="13"/>
  <c r="N37" i="13"/>
  <c r="M37" i="13"/>
  <c r="K37" i="13"/>
  <c r="J37" i="13"/>
  <c r="I37" i="13"/>
  <c r="H37" i="13"/>
  <c r="G37" i="13"/>
  <c r="Q36" i="13"/>
  <c r="P36" i="13"/>
  <c r="O36" i="13"/>
  <c r="N36" i="13"/>
  <c r="M36" i="13"/>
  <c r="K36" i="13"/>
  <c r="J36" i="13"/>
  <c r="I36" i="13"/>
  <c r="H36" i="13"/>
  <c r="G36" i="13"/>
  <c r="Q35" i="13"/>
  <c r="P35" i="13"/>
  <c r="O35" i="13"/>
  <c r="N35" i="13"/>
  <c r="M35" i="13"/>
  <c r="K35" i="13"/>
  <c r="J35" i="13"/>
  <c r="I35" i="13"/>
  <c r="H35" i="13"/>
  <c r="G35" i="13"/>
  <c r="Q34" i="13"/>
  <c r="P34" i="13"/>
  <c r="O34" i="13"/>
  <c r="N34" i="13"/>
  <c r="M34" i="13"/>
  <c r="K34" i="13"/>
  <c r="J34" i="13"/>
  <c r="I34" i="13"/>
  <c r="H34" i="13"/>
  <c r="G34" i="13"/>
  <c r="Q33" i="13"/>
  <c r="P33" i="13"/>
  <c r="O33" i="13"/>
  <c r="N33" i="13"/>
  <c r="M33" i="13"/>
  <c r="K33" i="13"/>
  <c r="J33" i="13"/>
  <c r="I33" i="13"/>
  <c r="H33" i="13"/>
  <c r="G33" i="13"/>
  <c r="Q32" i="13"/>
  <c r="P32" i="13"/>
  <c r="O32" i="13"/>
  <c r="N32" i="13"/>
  <c r="M32" i="13"/>
  <c r="K32" i="13"/>
  <c r="J32" i="13"/>
  <c r="I32" i="13"/>
  <c r="H32" i="13"/>
  <c r="G32" i="13"/>
  <c r="Q31" i="13"/>
  <c r="P31" i="13"/>
  <c r="O31" i="13"/>
  <c r="N31" i="13"/>
  <c r="M31" i="13"/>
  <c r="K31" i="13"/>
  <c r="J31" i="13"/>
  <c r="I31" i="13"/>
  <c r="H31" i="13"/>
  <c r="G31" i="13"/>
  <c r="Q30" i="13"/>
  <c r="P30" i="13"/>
  <c r="O30" i="13"/>
  <c r="N30" i="13"/>
  <c r="M30" i="13"/>
  <c r="K30" i="13"/>
  <c r="J30" i="13"/>
  <c r="I30" i="13"/>
  <c r="H30" i="13"/>
  <c r="G30" i="13"/>
  <c r="Q29" i="13"/>
  <c r="P29" i="13"/>
  <c r="O29" i="13"/>
  <c r="N29" i="13"/>
  <c r="M29" i="13"/>
  <c r="K29" i="13"/>
  <c r="J29" i="13"/>
  <c r="I29" i="13"/>
  <c r="H29" i="13"/>
  <c r="G29" i="13"/>
  <c r="Q28" i="13"/>
  <c r="P28" i="13"/>
  <c r="O28" i="13"/>
  <c r="N28" i="13"/>
  <c r="M28" i="13"/>
  <c r="K28" i="13"/>
  <c r="J28" i="13"/>
  <c r="I28" i="13"/>
  <c r="H28" i="13"/>
  <c r="G28" i="13"/>
  <c r="Q27" i="13"/>
  <c r="P27" i="13"/>
  <c r="O27" i="13"/>
  <c r="N27" i="13"/>
  <c r="M27" i="13"/>
  <c r="K27" i="13"/>
  <c r="J27" i="13"/>
  <c r="I27" i="13"/>
  <c r="H27" i="13"/>
  <c r="G27" i="13"/>
  <c r="Q26" i="13"/>
  <c r="P26" i="13"/>
  <c r="O26" i="13"/>
  <c r="N26" i="13"/>
  <c r="M26" i="13"/>
  <c r="K26" i="13"/>
  <c r="J26" i="13"/>
  <c r="I26" i="13"/>
  <c r="H26" i="13"/>
  <c r="G26" i="13"/>
  <c r="Q25" i="13"/>
  <c r="P25" i="13"/>
  <c r="O25" i="13"/>
  <c r="N25" i="13"/>
  <c r="M25" i="13"/>
  <c r="K25" i="13"/>
  <c r="J25" i="13"/>
  <c r="I25" i="13"/>
  <c r="H25" i="13"/>
  <c r="G25" i="13"/>
  <c r="Q24" i="13"/>
  <c r="P24" i="13"/>
  <c r="O24" i="13"/>
  <c r="N24" i="13"/>
  <c r="M24" i="13"/>
  <c r="K24" i="13"/>
  <c r="J24" i="13"/>
  <c r="I24" i="13"/>
  <c r="H24" i="13"/>
  <c r="G24" i="13"/>
  <c r="Q23" i="13"/>
  <c r="P23" i="13"/>
  <c r="O23" i="13"/>
  <c r="N23" i="13"/>
  <c r="M23" i="13"/>
  <c r="K23" i="13"/>
  <c r="J23" i="13"/>
  <c r="I23" i="13"/>
  <c r="H23" i="13"/>
  <c r="G23" i="13"/>
  <c r="Q22" i="13"/>
  <c r="P22" i="13"/>
  <c r="O22" i="13"/>
  <c r="N22" i="13"/>
  <c r="M22" i="13"/>
  <c r="K22" i="13"/>
  <c r="J22" i="13"/>
  <c r="I22" i="13"/>
  <c r="H22" i="13"/>
  <c r="G22" i="13"/>
  <c r="Q21" i="13"/>
  <c r="P21" i="13"/>
  <c r="O21" i="13"/>
  <c r="N21" i="13"/>
  <c r="M21" i="13"/>
  <c r="K21" i="13"/>
  <c r="J21" i="13"/>
  <c r="I21" i="13"/>
  <c r="H21" i="13"/>
  <c r="G21" i="13"/>
  <c r="Q20" i="13"/>
  <c r="P20" i="13"/>
  <c r="O20" i="13"/>
  <c r="N20" i="13"/>
  <c r="M20" i="13"/>
  <c r="K20" i="13"/>
  <c r="J20" i="13"/>
  <c r="I20" i="13"/>
  <c r="H20" i="13"/>
  <c r="G20" i="13"/>
  <c r="Q19" i="13"/>
  <c r="P19" i="13"/>
  <c r="O19" i="13"/>
  <c r="N19" i="13"/>
  <c r="M19" i="13"/>
  <c r="K19" i="13"/>
  <c r="J19" i="13"/>
  <c r="I19" i="13"/>
  <c r="H19" i="13"/>
  <c r="G19" i="13"/>
  <c r="Q18" i="13"/>
  <c r="P18" i="13"/>
  <c r="O18" i="13"/>
  <c r="N18" i="13"/>
  <c r="M18" i="13"/>
  <c r="K18" i="13"/>
  <c r="J18" i="13"/>
  <c r="I18" i="13"/>
  <c r="H18" i="13"/>
  <c r="G18" i="13"/>
  <c r="Q17" i="13"/>
  <c r="P17" i="13"/>
  <c r="O17" i="13"/>
  <c r="N17" i="13"/>
  <c r="M17" i="13"/>
  <c r="K17" i="13"/>
  <c r="J17" i="13"/>
  <c r="I17" i="13"/>
  <c r="H17" i="13"/>
  <c r="G17" i="13"/>
  <c r="Q16" i="13"/>
  <c r="P16" i="13"/>
  <c r="O16" i="13"/>
  <c r="N16" i="13"/>
  <c r="M16" i="13"/>
  <c r="K16" i="13"/>
  <c r="J16" i="13"/>
  <c r="I16" i="13"/>
  <c r="H16" i="13"/>
  <c r="G16" i="13"/>
  <c r="Q15" i="13"/>
  <c r="P15" i="13"/>
  <c r="O15" i="13"/>
  <c r="N15" i="13"/>
  <c r="M15" i="13"/>
  <c r="K15" i="13"/>
  <c r="J15" i="13"/>
  <c r="I15" i="13"/>
  <c r="H15" i="13"/>
  <c r="G15" i="13"/>
  <c r="Q14" i="13"/>
  <c r="P14" i="13"/>
  <c r="O14" i="13"/>
  <c r="N14" i="13"/>
  <c r="M14" i="13"/>
  <c r="K14" i="13"/>
  <c r="J14" i="13"/>
  <c r="I14" i="13"/>
  <c r="H14" i="13"/>
  <c r="G14" i="13"/>
  <c r="Q13" i="13"/>
  <c r="P13" i="13"/>
  <c r="O13" i="13"/>
  <c r="N13" i="13"/>
  <c r="M13" i="13"/>
  <c r="K13" i="13"/>
  <c r="J13" i="13"/>
  <c r="I13" i="13"/>
  <c r="H13" i="13"/>
  <c r="G13" i="13"/>
  <c r="Q12" i="13"/>
  <c r="P12" i="13"/>
  <c r="O12" i="13"/>
  <c r="N12" i="13"/>
  <c r="M12" i="13"/>
  <c r="K12" i="13"/>
  <c r="J12" i="13"/>
  <c r="I12" i="13"/>
  <c r="H12" i="13"/>
  <c r="G12" i="13"/>
  <c r="Q11" i="13"/>
  <c r="P11" i="13"/>
  <c r="O11" i="13"/>
  <c r="N11" i="13"/>
  <c r="M11" i="13"/>
  <c r="K11" i="13"/>
  <c r="J11" i="13"/>
  <c r="I11" i="13"/>
  <c r="H11" i="13"/>
  <c r="G11" i="13"/>
  <c r="Q10" i="13"/>
  <c r="P10" i="13"/>
  <c r="O10" i="13"/>
  <c r="N10" i="13"/>
  <c r="M10" i="13"/>
  <c r="K10" i="13"/>
  <c r="J10" i="13"/>
  <c r="I10" i="13"/>
  <c r="H10" i="13"/>
  <c r="G10" i="13"/>
  <c r="Q9" i="13"/>
  <c r="P9" i="13"/>
  <c r="O9" i="13"/>
  <c r="N9" i="13"/>
  <c r="M9" i="13"/>
  <c r="K9" i="13"/>
  <c r="J9" i="13"/>
  <c r="I9" i="13"/>
  <c r="H9" i="13"/>
  <c r="G9" i="13"/>
  <c r="Q8" i="13"/>
  <c r="P8" i="13"/>
  <c r="O8" i="13"/>
  <c r="N8" i="13"/>
  <c r="M8" i="13"/>
  <c r="K8" i="13"/>
  <c r="J8" i="13"/>
  <c r="I8" i="13"/>
  <c r="H8" i="13"/>
  <c r="G8" i="13"/>
  <c r="Q7" i="13"/>
  <c r="P7" i="13"/>
  <c r="O7" i="13"/>
  <c r="N7" i="13"/>
  <c r="M7" i="13"/>
  <c r="K7" i="13"/>
  <c r="J7" i="13"/>
  <c r="I7" i="13"/>
  <c r="H7" i="13"/>
  <c r="G7" i="13"/>
  <c r="Q6" i="13"/>
  <c r="P6" i="13"/>
  <c r="O6" i="13"/>
  <c r="N6" i="13"/>
  <c r="M6" i="13"/>
  <c r="K6" i="13"/>
  <c r="J6" i="13"/>
  <c r="I6" i="13"/>
  <c r="H6" i="13"/>
  <c r="G6" i="13"/>
  <c r="Q5" i="13"/>
  <c r="P5" i="13"/>
  <c r="O5" i="13"/>
  <c r="N5" i="13"/>
  <c r="M5" i="13"/>
  <c r="K5" i="13"/>
  <c r="J5" i="13"/>
  <c r="I5" i="13"/>
  <c r="H5" i="13"/>
  <c r="G5" i="13"/>
  <c r="Q4" i="13"/>
  <c r="P4" i="13"/>
  <c r="O4" i="13"/>
  <c r="N4" i="13"/>
  <c r="M4" i="13"/>
  <c r="K4" i="13"/>
  <c r="J4" i="13"/>
  <c r="I4" i="13"/>
  <c r="H4" i="13"/>
  <c r="G4" i="13"/>
  <c r="K199" i="11" l="1"/>
  <c r="K321" i="11"/>
  <c r="K463" i="11"/>
  <c r="K465" i="11"/>
  <c r="K657" i="11"/>
  <c r="K398" i="11"/>
  <c r="K438" i="11"/>
  <c r="K178" i="11"/>
  <c r="K666" i="11"/>
  <c r="K725" i="11"/>
  <c r="K34" i="11"/>
  <c r="K457" i="11"/>
  <c r="K440" i="11"/>
  <c r="K87" i="11"/>
  <c r="L87" i="11" s="1"/>
  <c r="K322" i="11"/>
  <c r="K580" i="11"/>
  <c r="K326" i="11"/>
  <c r="K494" i="11"/>
  <c r="K592" i="11"/>
  <c r="K52" i="11"/>
  <c r="K545" i="11"/>
  <c r="K256" i="11"/>
  <c r="K491" i="11"/>
  <c r="K733" i="11"/>
  <c r="K426" i="11"/>
  <c r="K165" i="11"/>
  <c r="K10" i="11"/>
  <c r="K86" i="11"/>
  <c r="K628" i="11"/>
  <c r="K505" i="11"/>
  <c r="K673" i="11"/>
  <c r="K272" i="11"/>
  <c r="K206" i="11"/>
  <c r="K454" i="11"/>
  <c r="K287" i="11"/>
  <c r="K150" i="11"/>
  <c r="K128" i="11"/>
  <c r="K567" i="11"/>
  <c r="K359" i="11"/>
  <c r="K497" i="11"/>
  <c r="K480" i="11"/>
  <c r="K522" i="11"/>
  <c r="K618" i="11"/>
  <c r="K77" i="11"/>
  <c r="K310" i="11"/>
  <c r="K552" i="11"/>
  <c r="K658" i="11"/>
  <c r="K500" i="11"/>
  <c r="K563" i="11"/>
  <c r="K296" i="11"/>
  <c r="K142" i="11"/>
  <c r="K415" i="11"/>
  <c r="K466" i="11"/>
  <c r="L466" i="11" s="1"/>
  <c r="K479" i="11"/>
  <c r="L480" i="11" s="1"/>
  <c r="K354" i="11"/>
  <c r="K515" i="11"/>
  <c r="K305" i="11"/>
  <c r="K671" i="11"/>
  <c r="K622" i="11"/>
  <c r="K304" i="11"/>
  <c r="K149" i="11"/>
  <c r="K556" i="11"/>
  <c r="K350" i="11"/>
  <c r="K4" i="11"/>
  <c r="K159" i="11"/>
  <c r="K35" i="11"/>
  <c r="K71" i="11"/>
  <c r="K524" i="11"/>
  <c r="K434" i="11"/>
  <c r="K193" i="11"/>
  <c r="K161" i="11"/>
  <c r="K704" i="11"/>
  <c r="K101" i="11"/>
  <c r="K140" i="11"/>
  <c r="K711" i="11"/>
  <c r="K644" i="11"/>
  <c r="K295" i="11"/>
  <c r="L296" i="11" s="1"/>
  <c r="K640" i="11"/>
  <c r="K614" i="11"/>
  <c r="K12" i="11"/>
  <c r="K371" i="11"/>
  <c r="K164" i="11"/>
  <c r="K370" i="11"/>
  <c r="K384" i="11"/>
  <c r="K373" i="11"/>
  <c r="K209" i="11"/>
  <c r="K276" i="11"/>
  <c r="K731" i="11"/>
  <c r="K308" i="11"/>
  <c r="K721" i="11"/>
  <c r="K541" i="11"/>
  <c r="K157" i="11"/>
  <c r="K254" i="11"/>
  <c r="K590" i="11"/>
  <c r="K419" i="11"/>
  <c r="K391" i="11"/>
  <c r="K100" i="11"/>
  <c r="K99" i="11"/>
  <c r="K527" i="11"/>
  <c r="K589" i="11"/>
  <c r="K44" i="11"/>
  <c r="K521" i="11"/>
  <c r="K663" i="11"/>
  <c r="K670" i="11"/>
  <c r="K366" i="11"/>
  <c r="K238" i="11"/>
  <c r="K294" i="11"/>
  <c r="K455" i="11"/>
  <c r="K503" i="11"/>
  <c r="L503" i="11" s="1"/>
  <c r="K211" i="11"/>
  <c r="K278" i="11"/>
  <c r="K255" i="11"/>
  <c r="K51" i="11"/>
  <c r="K699" i="11"/>
  <c r="K526" i="11"/>
  <c r="L527" i="11" s="1"/>
  <c r="K307" i="11"/>
  <c r="L308" i="11" s="1"/>
  <c r="K411" i="11"/>
  <c r="K345" i="11"/>
  <c r="K343" i="11"/>
  <c r="K446" i="11"/>
  <c r="K324" i="11"/>
  <c r="K502" i="11"/>
  <c r="K578" i="11"/>
  <c r="K583" i="11"/>
  <c r="K303" i="11"/>
  <c r="K231" i="11"/>
  <c r="K208" i="11"/>
  <c r="K8" i="11"/>
  <c r="K501" i="11"/>
  <c r="K633" i="11"/>
  <c r="K260" i="11"/>
  <c r="K315" i="11"/>
  <c r="K201" i="11"/>
  <c r="K468" i="11"/>
  <c r="L468" i="11" s="1"/>
  <c r="K529" i="11"/>
  <c r="K413" i="11"/>
  <c r="K727" i="11"/>
  <c r="K702" i="11"/>
  <c r="K654" i="11"/>
  <c r="K387" i="11"/>
  <c r="K189" i="11"/>
  <c r="K160" i="11"/>
  <c r="K651" i="11"/>
  <c r="K730" i="11"/>
  <c r="K593" i="11"/>
  <c r="K213" i="11"/>
  <c r="K299" i="11"/>
  <c r="K105" i="11"/>
  <c r="K179" i="11"/>
  <c r="L179" i="11" s="1"/>
  <c r="K609" i="11"/>
  <c r="K493" i="11"/>
  <c r="L494" i="11" s="1"/>
  <c r="K95" i="11"/>
  <c r="K158" i="11"/>
  <c r="K706" i="11"/>
  <c r="K467" i="11"/>
  <c r="K135" i="11"/>
  <c r="K110" i="11"/>
  <c r="K407" i="11"/>
  <c r="K650" i="11"/>
  <c r="K664" i="11"/>
  <c r="K114" i="11"/>
  <c r="K251" i="11"/>
  <c r="K616" i="11"/>
  <c r="K275" i="11"/>
  <c r="K720" i="11"/>
  <c r="K576" i="11"/>
  <c r="K194" i="11"/>
  <c r="K334" i="11"/>
  <c r="K13" i="11"/>
  <c r="K550" i="11"/>
  <c r="K85" i="11"/>
  <c r="K55" i="11"/>
  <c r="K615" i="11"/>
  <c r="L615" i="11" s="1"/>
  <c r="K729" i="11"/>
  <c r="K632" i="11"/>
  <c r="K98" i="11"/>
  <c r="L99" i="11" s="1"/>
  <c r="K139" i="11"/>
  <c r="K600" i="11"/>
  <c r="K68" i="11"/>
  <c r="K367" i="11"/>
  <c r="K535" i="11"/>
  <c r="K533" i="11"/>
  <c r="K253" i="11"/>
  <c r="K509" i="11"/>
  <c r="K642" i="11"/>
  <c r="K624" i="11"/>
  <c r="K386" i="11"/>
  <c r="K338" i="11"/>
  <c r="K358" i="11"/>
  <c r="K263" i="11"/>
  <c r="K460" i="11"/>
  <c r="K410" i="11"/>
  <c r="K200" i="11"/>
  <c r="K262" i="11"/>
  <c r="K447" i="11"/>
  <c r="K675" i="11"/>
  <c r="K620" i="11"/>
  <c r="K462" i="11"/>
  <c r="L463" i="11" s="1"/>
  <c r="K627" i="11"/>
  <c r="K607" i="11"/>
  <c r="K579" i="11"/>
  <c r="K292" i="11"/>
  <c r="K291" i="11"/>
  <c r="K311" i="11"/>
  <c r="K174" i="11"/>
  <c r="K284" i="11"/>
  <c r="K362" i="11"/>
  <c r="K104" i="11"/>
  <c r="K530" i="11"/>
  <c r="K53" i="11"/>
  <c r="K674" i="11"/>
  <c r="K623" i="11"/>
  <c r="K684" i="11"/>
  <c r="K560" i="11"/>
  <c r="L561" i="11" s="1"/>
  <c r="K532" i="11"/>
  <c r="K245" i="11"/>
  <c r="K244" i="11"/>
  <c r="K269" i="11"/>
  <c r="K147" i="11"/>
  <c r="K268" i="11"/>
  <c r="K250" i="11"/>
  <c r="K88" i="11"/>
  <c r="L88" i="11" s="1"/>
  <c r="K390" i="11"/>
  <c r="K611" i="11"/>
  <c r="K205" i="11"/>
  <c r="K723" i="11"/>
  <c r="K61" i="11"/>
  <c r="K678" i="11"/>
  <c r="K513" i="11"/>
  <c r="K485" i="11"/>
  <c r="K198" i="11"/>
  <c r="L199" i="11" s="1"/>
  <c r="K197" i="11"/>
  <c r="K151" i="11"/>
  <c r="K19" i="11"/>
  <c r="K156" i="11"/>
  <c r="K106" i="11"/>
  <c r="K40" i="11"/>
  <c r="L40" i="11" s="1"/>
  <c r="K641" i="11"/>
  <c r="L641" i="11" s="1"/>
  <c r="K643" i="11"/>
  <c r="K531" i="11"/>
  <c r="L531" i="11" s="1"/>
  <c r="K293" i="11"/>
  <c r="K145" i="11"/>
  <c r="K2" i="11"/>
  <c r="K247" i="11"/>
  <c r="K111" i="11"/>
  <c r="K732" i="11"/>
  <c r="L732" i="11" s="1"/>
  <c r="K63" i="11"/>
  <c r="K510" i="11"/>
  <c r="L510" i="11" s="1"/>
  <c r="K487" i="11"/>
  <c r="K112" i="11"/>
  <c r="K464" i="11"/>
  <c r="K83" i="11"/>
  <c r="K177" i="11"/>
  <c r="K698" i="11"/>
  <c r="L699" i="11" s="1"/>
  <c r="K176" i="11"/>
  <c r="K573" i="11"/>
  <c r="K125" i="11"/>
  <c r="K697" i="11"/>
  <c r="K404" i="11"/>
  <c r="K645" i="11"/>
  <c r="L645" i="11" s="1"/>
  <c r="K38" i="11"/>
  <c r="K396" i="11"/>
  <c r="L396" i="11" s="1"/>
  <c r="K555" i="11"/>
  <c r="K59" i="11"/>
  <c r="K170" i="11"/>
  <c r="K265" i="11"/>
  <c r="K360" i="11"/>
  <c r="K180" i="11"/>
  <c r="K353" i="11"/>
  <c r="K636" i="11"/>
  <c r="K97" i="11"/>
  <c r="K681" i="11"/>
  <c r="K383" i="11"/>
  <c r="K629" i="11"/>
  <c r="K15" i="11"/>
  <c r="K380" i="11"/>
  <c r="K523" i="11"/>
  <c r="K43" i="11"/>
  <c r="L44" i="11" s="1"/>
  <c r="K154" i="11"/>
  <c r="K249" i="11"/>
  <c r="K344" i="11"/>
  <c r="K309" i="11"/>
  <c r="K481" i="11"/>
  <c r="L481" i="11" s="1"/>
  <c r="K717" i="11"/>
  <c r="K37" i="11"/>
  <c r="K695" i="11"/>
  <c r="K612" i="11"/>
  <c r="K461" i="11"/>
  <c r="K240" i="11"/>
  <c r="K102" i="11"/>
  <c r="K416" i="11"/>
  <c r="K207" i="11"/>
  <c r="L207" i="11" s="1"/>
  <c r="K113" i="11"/>
  <c r="L113" i="11" s="1"/>
  <c r="K421" i="11"/>
  <c r="K591" i="11"/>
  <c r="K445" i="11"/>
  <c r="K62" i="11"/>
  <c r="K417" i="11"/>
  <c r="K32" i="11"/>
  <c r="K127" i="11"/>
  <c r="K547" i="11"/>
  <c r="K126" i="11"/>
  <c r="K665" i="11"/>
  <c r="K47" i="11"/>
  <c r="K649" i="11"/>
  <c r="K357" i="11"/>
  <c r="K610" i="11"/>
  <c r="K146" i="11"/>
  <c r="L147" i="11" s="1"/>
  <c r="K300" i="11"/>
  <c r="K507" i="11"/>
  <c r="L507" i="11" s="1"/>
  <c r="K11" i="11"/>
  <c r="K122" i="11"/>
  <c r="K217" i="11"/>
  <c r="K312" i="11"/>
  <c r="K561" i="11"/>
  <c r="K690" i="11"/>
  <c r="K228" i="11"/>
  <c r="K31" i="11"/>
  <c r="K81" i="11"/>
  <c r="K190" i="11"/>
  <c r="K191" i="11"/>
  <c r="K39" i="11"/>
  <c r="K700" i="11"/>
  <c r="K652" i="11"/>
  <c r="K369" i="11"/>
  <c r="K241" i="11"/>
  <c r="K676" i="11"/>
  <c r="K340" i="11"/>
  <c r="K301" i="11"/>
  <c r="K14" i="11"/>
  <c r="K685" i="11"/>
  <c r="K372" i="11"/>
  <c r="L372" i="11" s="1"/>
  <c r="K688" i="11"/>
  <c r="K349" i="11"/>
  <c r="K78" i="11"/>
  <c r="L78" i="11" s="1"/>
  <c r="K49" i="11"/>
  <c r="K432" i="11"/>
  <c r="K48" i="11"/>
  <c r="K525" i="11"/>
  <c r="K667" i="11"/>
  <c r="L667" i="11" s="1"/>
  <c r="K728" i="11"/>
  <c r="K242" i="11"/>
  <c r="L242" i="11" s="1"/>
  <c r="K448" i="11"/>
  <c r="K82" i="11"/>
  <c r="K236" i="11"/>
  <c r="K395" i="11"/>
  <c r="K506" i="11"/>
  <c r="K601" i="11"/>
  <c r="K89" i="11"/>
  <c r="K184" i="11"/>
  <c r="K67" i="11"/>
  <c r="K118" i="11"/>
  <c r="K181" i="11"/>
  <c r="K230" i="11"/>
  <c r="K237" i="11"/>
  <c r="L238" i="11" s="1"/>
  <c r="K94" i="11"/>
  <c r="K722" i="11"/>
  <c r="K703" i="11"/>
  <c r="L703" i="11" s="1"/>
  <c r="K414" i="11"/>
  <c r="K288" i="11"/>
  <c r="K726" i="11"/>
  <c r="L726" i="11" s="1"/>
  <c r="K381" i="11"/>
  <c r="K341" i="11"/>
  <c r="K64" i="11"/>
  <c r="K708" i="11"/>
  <c r="K351" i="11"/>
  <c r="K672" i="11"/>
  <c r="L673" i="11" s="1"/>
  <c r="K323" i="11"/>
  <c r="K683" i="11"/>
  <c r="K22" i="11"/>
  <c r="K406" i="11"/>
  <c r="K21" i="11"/>
  <c r="K478" i="11"/>
  <c r="K635" i="11"/>
  <c r="L636" i="11" s="1"/>
  <c r="K712" i="11"/>
  <c r="K221" i="11"/>
  <c r="K422" i="11"/>
  <c r="K66" i="11"/>
  <c r="K204" i="11"/>
  <c r="L205" i="11" s="1"/>
  <c r="K379" i="11"/>
  <c r="K490" i="11"/>
  <c r="L491" i="11" s="1"/>
  <c r="K585" i="11"/>
  <c r="K73" i="11"/>
  <c r="K168" i="11"/>
  <c r="K117" i="11"/>
  <c r="K214" i="11"/>
  <c r="K227" i="11"/>
  <c r="K277" i="11"/>
  <c r="K279" i="11"/>
  <c r="L279" i="11" s="1"/>
  <c r="K144" i="11"/>
  <c r="K9" i="11"/>
  <c r="L10" i="11" s="1"/>
  <c r="K109" i="11"/>
  <c r="K450" i="11"/>
  <c r="K327" i="11"/>
  <c r="K54" i="11"/>
  <c r="K420" i="11"/>
  <c r="K382" i="11"/>
  <c r="K115" i="11"/>
  <c r="L115" i="11" s="1"/>
  <c r="K734" i="11"/>
  <c r="K325" i="11"/>
  <c r="L326" i="11" s="1"/>
  <c r="K656" i="11"/>
  <c r="K302" i="11"/>
  <c r="K548" i="11"/>
  <c r="K246" i="11"/>
  <c r="K385" i="11"/>
  <c r="L386" i="11" s="1"/>
  <c r="K225" i="11"/>
  <c r="K431" i="11"/>
  <c r="K595" i="11"/>
  <c r="K696" i="11"/>
  <c r="K195" i="11"/>
  <c r="K401" i="11"/>
  <c r="K50" i="11"/>
  <c r="K188" i="11"/>
  <c r="L189" i="11" s="1"/>
  <c r="K347" i="11"/>
  <c r="K458" i="11"/>
  <c r="L458" i="11" s="1"/>
  <c r="K553" i="11"/>
  <c r="K41" i="11"/>
  <c r="K136" i="11"/>
  <c r="K212" i="11"/>
  <c r="K306" i="11"/>
  <c r="L307" i="11" s="1"/>
  <c r="K518" i="11"/>
  <c r="L304" i="11"/>
  <c r="K562" i="11"/>
  <c r="L563" i="11" s="1"/>
  <c r="K691" i="11"/>
  <c r="K402" i="11"/>
  <c r="K403" i="11"/>
  <c r="K285" i="11"/>
  <c r="K621" i="11"/>
  <c r="K418" i="11"/>
  <c r="L418" i="11" s="1"/>
  <c r="K577" i="11"/>
  <c r="K496" i="11"/>
  <c r="K335" i="11"/>
  <c r="K544" i="11"/>
  <c r="K549" i="11"/>
  <c r="L550" i="11" s="1"/>
  <c r="K258" i="11"/>
  <c r="K626" i="11"/>
  <c r="K257" i="11"/>
  <c r="K605" i="11"/>
  <c r="K229" i="11"/>
  <c r="K365" i="11"/>
  <c r="K23" i="11"/>
  <c r="K317" i="11"/>
  <c r="K617" i="11"/>
  <c r="K337" i="11"/>
  <c r="K714" i="11"/>
  <c r="K613" i="11"/>
  <c r="K119" i="11"/>
  <c r="K286" i="11"/>
  <c r="L287" i="11" s="1"/>
  <c r="K540" i="11"/>
  <c r="K124" i="11"/>
  <c r="K267" i="11"/>
  <c r="K378" i="11"/>
  <c r="K473" i="11"/>
  <c r="K568" i="11"/>
  <c r="L568" i="11" s="1"/>
  <c r="K56" i="11"/>
  <c r="K429" i="11"/>
  <c r="K470" i="11"/>
  <c r="K718" i="11"/>
  <c r="K33" i="11"/>
  <c r="L34" i="11" s="1"/>
  <c r="K484" i="11"/>
  <c r="K486" i="11"/>
  <c r="L487" i="11" s="1"/>
  <c r="K368" i="11"/>
  <c r="K724" i="11"/>
  <c r="L725" i="11" s="1"/>
  <c r="K582" i="11"/>
  <c r="K646" i="11"/>
  <c r="K647" i="11"/>
  <c r="K543" i="11"/>
  <c r="K625" i="11"/>
  <c r="L625" i="11" s="1"/>
  <c r="K655" i="11"/>
  <c r="K342" i="11"/>
  <c r="K581" i="11"/>
  <c r="L581" i="11" s="1"/>
  <c r="K210" i="11"/>
  <c r="K558" i="11"/>
  <c r="K182" i="11"/>
  <c r="K271" i="11"/>
  <c r="K715" i="11"/>
  <c r="K270" i="11"/>
  <c r="K318" i="11"/>
  <c r="K290" i="11"/>
  <c r="K634" i="11"/>
  <c r="K566" i="11"/>
  <c r="K741" i="11"/>
  <c r="K239" i="11"/>
  <c r="L239" i="11" s="1"/>
  <c r="K492" i="11"/>
  <c r="L492" i="11" s="1"/>
  <c r="K28" i="11"/>
  <c r="K155" i="11"/>
  <c r="L156" i="11" s="1"/>
  <c r="K266" i="11"/>
  <c r="K361" i="11"/>
  <c r="K456" i="11"/>
  <c r="K471" i="11"/>
  <c r="K710" i="11"/>
  <c r="L711" i="11" s="1"/>
  <c r="K736" i="11"/>
  <c r="K141" i="11"/>
  <c r="L142" i="11" s="1"/>
  <c r="K565" i="11"/>
  <c r="K575" i="11"/>
  <c r="K449" i="11"/>
  <c r="K103" i="11"/>
  <c r="L103" i="11" s="1"/>
  <c r="K45" i="11"/>
  <c r="K701" i="11"/>
  <c r="L702" i="11" s="1"/>
  <c r="B27" i="11"/>
  <c r="K653" i="11"/>
  <c r="K679" i="11"/>
  <c r="K707" i="11"/>
  <c r="K423" i="11"/>
  <c r="K534" i="11"/>
  <c r="K163" i="11"/>
  <c r="K511" i="11"/>
  <c r="K133" i="11"/>
  <c r="K224" i="11"/>
  <c r="K574" i="11"/>
  <c r="K223" i="11"/>
  <c r="K682" i="11"/>
  <c r="K243" i="11"/>
  <c r="K6" i="11"/>
  <c r="K519" i="11"/>
  <c r="K693" i="11"/>
  <c r="K192" i="11"/>
  <c r="K444" i="11"/>
  <c r="K603" i="11"/>
  <c r="K123" i="11"/>
  <c r="L123" i="11" s="1"/>
  <c r="K234" i="11"/>
  <c r="K329" i="11"/>
  <c r="K424" i="11"/>
  <c r="K598" i="11"/>
  <c r="K559" i="11"/>
  <c r="K148" i="11"/>
  <c r="K713" i="11"/>
  <c r="L713" i="11" s="1"/>
  <c r="K498" i="11"/>
  <c r="K661" i="11"/>
  <c r="K65" i="11"/>
  <c r="K412" i="11"/>
  <c r="K571" i="11"/>
  <c r="K91" i="11"/>
  <c r="K202" i="11"/>
  <c r="K297" i="11"/>
  <c r="K392" i="11"/>
  <c r="K716" i="11"/>
  <c r="K737" i="11"/>
  <c r="K606" i="11"/>
  <c r="K428" i="11"/>
  <c r="K172" i="11"/>
  <c r="K539" i="11"/>
  <c r="K283" i="11"/>
  <c r="K27" i="11"/>
  <c r="K394" i="11"/>
  <c r="L395" i="11" s="1"/>
  <c r="K138" i="11"/>
  <c r="K489" i="11"/>
  <c r="K233" i="11"/>
  <c r="K584" i="11"/>
  <c r="K328" i="11"/>
  <c r="L328" i="11" s="1"/>
  <c r="K72" i="11"/>
  <c r="L72" i="11" s="1"/>
  <c r="K436" i="11"/>
  <c r="K388" i="11"/>
  <c r="K599" i="11"/>
  <c r="K389" i="11"/>
  <c r="K352" i="11"/>
  <c r="K132" i="11"/>
  <c r="K739" i="11"/>
  <c r="K84" i="11"/>
  <c r="K235" i="11"/>
  <c r="K602" i="11"/>
  <c r="K346" i="11"/>
  <c r="K90" i="11"/>
  <c r="K441" i="11"/>
  <c r="K185" i="11"/>
  <c r="K536" i="11"/>
  <c r="K280" i="11"/>
  <c r="K24" i="11"/>
  <c r="L24" i="11" s="1"/>
  <c r="K738" i="11"/>
  <c r="K512" i="11"/>
  <c r="K439" i="11"/>
  <c r="K514" i="11"/>
  <c r="K80" i="11"/>
  <c r="K274" i="11"/>
  <c r="K134" i="11"/>
  <c r="L593" i="11"/>
  <c r="K542" i="11"/>
  <c r="K166" i="11"/>
  <c r="L166" i="11" s="1"/>
  <c r="K18" i="11"/>
  <c r="K364" i="11"/>
  <c r="K108" i="11"/>
  <c r="K475" i="11"/>
  <c r="K219" i="11"/>
  <c r="K586" i="11"/>
  <c r="K330" i="11"/>
  <c r="K74" i="11"/>
  <c r="K425" i="11"/>
  <c r="L426" i="11" s="1"/>
  <c r="K169" i="11"/>
  <c r="K520" i="11"/>
  <c r="K264" i="11"/>
  <c r="K686" i="11"/>
  <c r="K320" i="11"/>
  <c r="K551" i="11"/>
  <c r="K608" i="11"/>
  <c r="K557" i="11"/>
  <c r="K131" i="11"/>
  <c r="K319" i="11"/>
  <c r="L319" i="11" s="1"/>
  <c r="K183" i="11"/>
  <c r="L183" i="11" s="1"/>
  <c r="K222" i="11"/>
  <c r="K433" i="11"/>
  <c r="K546" i="11"/>
  <c r="K477" i="11"/>
  <c r="K96" i="11"/>
  <c r="K516" i="11"/>
  <c r="K143" i="11"/>
  <c r="L143" i="11" s="1"/>
  <c r="K604" i="11"/>
  <c r="L604" i="11" s="1"/>
  <c r="K348" i="11"/>
  <c r="K92" i="11"/>
  <c r="K459" i="11"/>
  <c r="K203" i="11"/>
  <c r="K570" i="11"/>
  <c r="K314" i="11"/>
  <c r="K58" i="11"/>
  <c r="K409" i="11"/>
  <c r="K153" i="11"/>
  <c r="K504" i="11"/>
  <c r="K248" i="11"/>
  <c r="K735" i="11"/>
  <c r="K483" i="11"/>
  <c r="K596" i="11"/>
  <c r="K719" i="11"/>
  <c r="K597" i="11"/>
  <c r="L598" i="11" s="1"/>
  <c r="K273" i="11"/>
  <c r="K355" i="11"/>
  <c r="L356" i="11" s="1"/>
  <c r="K356" i="11"/>
  <c r="L357" i="11" s="1"/>
  <c r="K196" i="11"/>
  <c r="K339" i="11"/>
  <c r="L339" i="11" s="1"/>
  <c r="K499" i="11"/>
  <c r="K451" i="11"/>
  <c r="K69" i="11"/>
  <c r="K495" i="11"/>
  <c r="K116" i="11"/>
  <c r="K588" i="11"/>
  <c r="K332" i="11"/>
  <c r="K76" i="11"/>
  <c r="L77" i="11" s="1"/>
  <c r="K443" i="11"/>
  <c r="K187" i="11"/>
  <c r="K554" i="11"/>
  <c r="K298" i="11"/>
  <c r="K42" i="11"/>
  <c r="K393" i="11"/>
  <c r="K137" i="11"/>
  <c r="K488" i="11"/>
  <c r="L488" i="11" s="1"/>
  <c r="K232" i="11"/>
  <c r="K129" i="11"/>
  <c r="K639" i="11"/>
  <c r="L640" i="11" s="1"/>
  <c r="K630" i="11"/>
  <c r="L630" i="11" s="1"/>
  <c r="K694" i="11"/>
  <c r="K631" i="11"/>
  <c r="K397" i="11"/>
  <c r="K399" i="11"/>
  <c r="L399" i="11" s="1"/>
  <c r="K400" i="11"/>
  <c r="K175" i="11"/>
  <c r="K7" i="11"/>
  <c r="K5" i="11"/>
  <c r="K430" i="11"/>
  <c r="K46" i="11"/>
  <c r="K469" i="11"/>
  <c r="K93" i="11"/>
  <c r="K572" i="11"/>
  <c r="K316" i="11"/>
  <c r="L316" i="11" s="1"/>
  <c r="K60" i="11"/>
  <c r="K427" i="11"/>
  <c r="L427" i="11" s="1"/>
  <c r="K171" i="11"/>
  <c r="L171" i="11" s="1"/>
  <c r="K538" i="11"/>
  <c r="K282" i="11"/>
  <c r="K26" i="11"/>
  <c r="K377" i="11"/>
  <c r="K121" i="11"/>
  <c r="K472" i="11"/>
  <c r="L472" i="11" s="1"/>
  <c r="K216" i="11"/>
  <c r="K435" i="11"/>
  <c r="K740" i="11"/>
  <c r="K659" i="11"/>
  <c r="K3" i="11"/>
  <c r="L3" i="11" s="1"/>
  <c r="K660" i="11"/>
  <c r="K517" i="11"/>
  <c r="K437" i="11"/>
  <c r="K564" i="11"/>
  <c r="K17" i="11"/>
  <c r="K687" i="11"/>
  <c r="K637" i="11"/>
  <c r="K482" i="11"/>
  <c r="L230" i="11"/>
  <c r="L139" i="11"/>
  <c r="L371" i="11"/>
  <c r="K452" i="11"/>
  <c r="K70" i="11"/>
  <c r="K594" i="11"/>
  <c r="K680" i="11"/>
  <c r="K336" i="11"/>
  <c r="L336" i="11" s="1"/>
  <c r="K709" i="11"/>
  <c r="K375" i="11"/>
  <c r="K162" i="11"/>
  <c r="L163" i="11" s="1"/>
  <c r="K508" i="11"/>
  <c r="K252" i="11"/>
  <c r="K619" i="11"/>
  <c r="L619" i="11" s="1"/>
  <c r="K363" i="11"/>
  <c r="K107" i="11"/>
  <c r="K474" i="11"/>
  <c r="K218" i="11"/>
  <c r="K569" i="11"/>
  <c r="K313" i="11"/>
  <c r="K57" i="11"/>
  <c r="K408" i="11"/>
  <c r="K152" i="11"/>
  <c r="L152" i="11" s="1"/>
  <c r="K662" i="11"/>
  <c r="K167" i="11"/>
  <c r="K689" i="11"/>
  <c r="K173" i="11"/>
  <c r="K29" i="11"/>
  <c r="K528" i="11"/>
  <c r="K79" i="11"/>
  <c r="K692" i="11"/>
  <c r="K638" i="11"/>
  <c r="K16" i="11"/>
  <c r="K374" i="11"/>
  <c r="K669" i="11"/>
  <c r="K405" i="11"/>
  <c r="K20" i="11"/>
  <c r="K453" i="11"/>
  <c r="K648" i="11"/>
  <c r="L648" i="11" s="1"/>
  <c r="K289" i="11"/>
  <c r="K677" i="11"/>
  <c r="L677" i="11" s="1"/>
  <c r="K333" i="11"/>
  <c r="K130" i="11"/>
  <c r="K476" i="11"/>
  <c r="K220" i="11"/>
  <c r="K587" i="11"/>
  <c r="K331" i="11"/>
  <c r="K75" i="11"/>
  <c r="K442" i="11"/>
  <c r="K186" i="11"/>
  <c r="K537" i="11"/>
  <c r="K281" i="11"/>
  <c r="K25" i="11"/>
  <c r="K376" i="11"/>
  <c r="K120" i="11"/>
  <c r="K30" i="11"/>
  <c r="K259" i="11"/>
  <c r="K226" i="11"/>
  <c r="K261" i="11"/>
  <c r="K215" i="11"/>
  <c r="L215" i="11" s="1"/>
  <c r="K705" i="11"/>
  <c r="L706" i="11" s="1"/>
  <c r="K668" i="11"/>
  <c r="K36" i="11"/>
  <c r="L51" i="11"/>
  <c r="L151" i="11"/>
  <c r="L305" i="11"/>
  <c r="L579" i="11"/>
  <c r="L629" i="11"/>
  <c r="L140" i="11"/>
  <c r="L102" i="11"/>
  <c r="L137" i="11"/>
  <c r="L164" i="11"/>
  <c r="L266" i="11"/>
  <c r="L200" i="11"/>
  <c r="L14" i="11"/>
  <c r="L327" i="11"/>
  <c r="L322" i="11"/>
  <c r="L206" i="11"/>
  <c r="L159" i="11"/>
  <c r="L325" i="11"/>
  <c r="X3" i="13"/>
  <c r="X10" i="13" s="1"/>
  <c r="X4" i="13"/>
  <c r="X11" i="13" s="1"/>
  <c r="U5" i="13"/>
  <c r="U12" i="13" s="1"/>
  <c r="X5" i="13"/>
  <c r="X12" i="13" s="1"/>
  <c r="U6" i="13"/>
  <c r="U13" i="13" s="1"/>
  <c r="X6" i="13"/>
  <c r="X13" i="13" s="1"/>
  <c r="X7" i="13"/>
  <c r="X14" i="13" s="1"/>
  <c r="U7" i="13"/>
  <c r="U14" i="13" s="1"/>
  <c r="N6" i="10"/>
  <c r="H715" i="10"/>
  <c r="N7" i="10"/>
  <c r="Q8" i="10" s="1"/>
  <c r="N8" i="10"/>
  <c r="Q7" i="10" s="1"/>
  <c r="N9" i="10"/>
  <c r="Q9" i="10" s="1"/>
  <c r="H300" i="10"/>
  <c r="U3" i="13"/>
  <c r="U10" i="13" s="1"/>
  <c r="U4" i="13"/>
  <c r="U11" i="13" s="1"/>
  <c r="Q6" i="10"/>
  <c r="H717" i="10"/>
  <c r="U19" i="13" l="1"/>
  <c r="U20" i="13"/>
  <c r="L119" i="11"/>
  <c r="L665" i="11"/>
  <c r="L591" i="11"/>
  <c r="L556" i="11"/>
  <c r="L644" i="11"/>
  <c r="L475" i="11"/>
  <c r="L485" i="11"/>
  <c r="L221" i="11"/>
  <c r="L651" i="11"/>
  <c r="L323" i="11"/>
  <c r="L208" i="11"/>
  <c r="L343" i="11"/>
  <c r="L209" i="11"/>
  <c r="L373" i="11"/>
  <c r="L562" i="11"/>
  <c r="L592" i="11"/>
  <c r="L457" i="11"/>
  <c r="L565" i="11"/>
  <c r="L505" i="11"/>
  <c r="L449" i="11"/>
  <c r="L362" i="11"/>
  <c r="L210" i="11"/>
  <c r="L461" i="11"/>
  <c r="L335" i="11"/>
  <c r="L733" i="11"/>
  <c r="L369" i="11"/>
  <c r="L278" i="11"/>
  <c r="L652" i="11"/>
  <c r="L363" i="11"/>
  <c r="L637" i="11"/>
  <c r="L212" i="11"/>
  <c r="L55" i="11"/>
  <c r="L407" i="11"/>
  <c r="L465" i="11"/>
  <c r="L674" i="11"/>
  <c r="L86" i="11"/>
  <c r="L632" i="11"/>
  <c r="L529" i="11"/>
  <c r="L57" i="11"/>
  <c r="L460" i="11"/>
  <c r="L552" i="11"/>
  <c r="L330" i="11"/>
  <c r="L602" i="11"/>
  <c r="L696" i="11"/>
  <c r="L650" i="11"/>
  <c r="L580" i="11"/>
  <c r="L92" i="11"/>
  <c r="L498" i="11"/>
  <c r="L497" i="11"/>
  <c r="L734" i="11"/>
  <c r="L361" i="11"/>
  <c r="L397" i="11"/>
  <c r="L596" i="11"/>
  <c r="L128" i="11"/>
  <c r="L440" i="11"/>
  <c r="L424" i="11"/>
  <c r="L511" i="11"/>
  <c r="L341" i="11"/>
  <c r="L29" i="11"/>
  <c r="L509" i="11"/>
  <c r="L249" i="11"/>
  <c r="L546" i="11"/>
  <c r="L129" i="11"/>
  <c r="L280" i="11"/>
  <c r="L114" i="11"/>
  <c r="L441" i="11"/>
  <c r="L258" i="11"/>
  <c r="L610" i="11"/>
  <c r="L186" i="11"/>
  <c r="L203" i="11"/>
  <c r="L545" i="11"/>
  <c r="L657" i="11"/>
  <c r="L256" i="11"/>
  <c r="L141" i="11"/>
  <c r="L204" i="11"/>
  <c r="L643" i="11"/>
  <c r="L578" i="11"/>
  <c r="L642" i="11"/>
  <c r="L490" i="11"/>
  <c r="L226" i="11"/>
  <c r="L622" i="11"/>
  <c r="L306" i="11"/>
  <c r="L167" i="11"/>
  <c r="L709" i="11"/>
  <c r="L288" i="11"/>
  <c r="L277" i="11"/>
  <c r="L712" i="11"/>
  <c r="L11" i="11"/>
  <c r="L628" i="11"/>
  <c r="L470" i="11"/>
  <c r="L257" i="11"/>
  <c r="L479" i="11"/>
  <c r="L53" i="11"/>
  <c r="L155" i="11"/>
  <c r="L218" i="11"/>
  <c r="L567" i="11"/>
  <c r="L41" i="11"/>
  <c r="L384" i="11"/>
  <c r="L50" i="11"/>
  <c r="L254" i="11"/>
  <c r="L590" i="11"/>
  <c r="L165" i="11"/>
  <c r="L378" i="11"/>
  <c r="L380" i="11"/>
  <c r="L385" i="11"/>
  <c r="L524" i="11"/>
  <c r="L415" i="11"/>
  <c r="L52" i="11"/>
  <c r="L520" i="11"/>
  <c r="L633" i="11"/>
  <c r="L35" i="11"/>
  <c r="L432" i="11"/>
  <c r="L105" i="11"/>
  <c r="L9" i="11"/>
  <c r="L501" i="11"/>
  <c r="L575" i="11"/>
  <c r="L613" i="11"/>
  <c r="L658" i="11"/>
  <c r="L160" i="11"/>
  <c r="L379" i="11"/>
  <c r="L292" i="11"/>
  <c r="L63" i="11"/>
  <c r="L532" i="11"/>
  <c r="L195" i="11"/>
  <c r="L530" i="11"/>
  <c r="L370" i="11"/>
  <c r="L194" i="11"/>
  <c r="L120" i="11"/>
  <c r="L690" i="11"/>
  <c r="L634" i="11"/>
  <c r="L553" i="11"/>
  <c r="L190" i="11"/>
  <c r="L329" i="11"/>
  <c r="L459" i="11"/>
  <c r="L572" i="11"/>
  <c r="L735" i="11"/>
  <c r="L574" i="11"/>
  <c r="L730" i="11"/>
  <c r="L359" i="11"/>
  <c r="L150" i="11"/>
  <c r="L704" i="11"/>
  <c r="L255" i="11"/>
  <c r="L232" i="11"/>
  <c r="L500" i="11"/>
  <c r="L389" i="11"/>
  <c r="L272" i="11"/>
  <c r="L285" i="11"/>
  <c r="L506" i="11"/>
  <c r="L106" i="11"/>
  <c r="L311" i="11"/>
  <c r="L455" i="11"/>
  <c r="L98" i="11"/>
  <c r="L435" i="11"/>
  <c r="L149" i="11"/>
  <c r="L471" i="11"/>
  <c r="L718" i="11"/>
  <c r="L360" i="11"/>
  <c r="L97" i="11"/>
  <c r="L374" i="11"/>
  <c r="L569" i="11"/>
  <c r="L717" i="11"/>
  <c r="L535" i="11"/>
  <c r="L406" i="11"/>
  <c r="L37" i="11"/>
  <c r="L392" i="11"/>
  <c r="L691" i="11"/>
  <c r="L13" i="11"/>
  <c r="L158" i="11"/>
  <c r="L175" i="11"/>
  <c r="L571" i="11"/>
  <c r="L297" i="11"/>
  <c r="L79" i="11"/>
  <c r="L666" i="11"/>
  <c r="L273" i="11"/>
  <c r="L65" i="11"/>
  <c r="L45" i="11"/>
  <c r="L358" i="11"/>
  <c r="L616" i="11"/>
  <c r="L300" i="11"/>
  <c r="L243" i="11"/>
  <c r="L724" i="11"/>
  <c r="L337" i="11"/>
  <c r="L27" i="11"/>
  <c r="L68" i="11"/>
  <c r="L69" i="11"/>
  <c r="L231" i="11"/>
  <c r="L419" i="11"/>
  <c r="L32" i="11"/>
  <c r="L268" i="11"/>
  <c r="L403" i="11"/>
  <c r="L216" i="11"/>
  <c r="L262" i="11"/>
  <c r="L324" i="11"/>
  <c r="L333" i="11"/>
  <c r="L299" i="11"/>
  <c r="L144" i="11"/>
  <c r="L421" i="11"/>
  <c r="L64" i="11"/>
  <c r="L627" i="11"/>
  <c r="L101" i="11"/>
  <c r="L54" i="11"/>
  <c r="L260" i="11"/>
  <c r="L731" i="11"/>
  <c r="L694" i="11"/>
  <c r="L381" i="11"/>
  <c r="L38" i="11"/>
  <c r="L112" i="11"/>
  <c r="L161" i="11"/>
  <c r="L525" i="11"/>
  <c r="L15" i="11"/>
  <c r="L564" i="11"/>
  <c r="L138" i="11"/>
  <c r="L647" i="11"/>
  <c r="L518" i="11"/>
  <c r="L728" i="11"/>
  <c r="L523" i="11"/>
  <c r="L482" i="11"/>
  <c r="L522" i="11"/>
  <c r="L513" i="11"/>
  <c r="L276" i="11"/>
  <c r="L43" i="11"/>
  <c r="L566" i="11"/>
  <c r="L48" i="11"/>
  <c r="L681" i="11"/>
  <c r="L663" i="11"/>
  <c r="L614" i="11"/>
  <c r="L73" i="11"/>
  <c r="L672" i="11"/>
  <c r="L81" i="11"/>
  <c r="L611" i="11"/>
  <c r="L251" i="11"/>
  <c r="L214" i="11"/>
  <c r="L555" i="11"/>
  <c r="L736" i="11"/>
  <c r="L714" i="11"/>
  <c r="L351" i="11"/>
  <c r="L350" i="11"/>
  <c r="L126" i="11"/>
  <c r="L442" i="11"/>
  <c r="L408" i="11"/>
  <c r="L338" i="11"/>
  <c r="L621" i="11"/>
  <c r="L708" i="11"/>
  <c r="L664" i="11"/>
  <c r="L401" i="11"/>
  <c r="L355" i="11"/>
  <c r="L354" i="11"/>
  <c r="L668" i="11"/>
  <c r="L211" i="11"/>
  <c r="L312" i="11"/>
  <c r="L309" i="11"/>
  <c r="L148" i="11"/>
  <c r="L110" i="11"/>
  <c r="L16" i="11"/>
  <c r="L543" i="11"/>
  <c r="L346" i="11"/>
  <c r="L366" i="11"/>
  <c r="L450" i="11"/>
  <c r="L422" i="11"/>
  <c r="L236" i="11"/>
  <c r="L301" i="11"/>
  <c r="L344" i="11"/>
  <c r="L265" i="11"/>
  <c r="L269" i="11"/>
  <c r="L624" i="11"/>
  <c r="L474" i="11"/>
  <c r="L516" i="11"/>
  <c r="L91" i="11"/>
  <c r="L679" i="11"/>
  <c r="L342" i="11"/>
  <c r="L109" i="11"/>
  <c r="L446" i="11"/>
  <c r="L250" i="11"/>
  <c r="L170" i="11"/>
  <c r="L244" i="11"/>
  <c r="L467" i="11"/>
  <c r="L295" i="11"/>
  <c r="L130" i="11"/>
  <c r="L107" i="11"/>
  <c r="L496" i="11"/>
  <c r="L686" i="11"/>
  <c r="L653" i="11"/>
  <c r="L606" i="11"/>
  <c r="L676" i="11"/>
  <c r="L59" i="11"/>
  <c r="L31" i="11"/>
  <c r="L289" i="11"/>
  <c r="L517" i="11"/>
  <c r="L536" i="11"/>
  <c r="L246" i="11"/>
  <c r="L462" i="11"/>
  <c r="L533" i="11"/>
  <c r="L96" i="11"/>
  <c r="L721" i="11"/>
  <c r="L233" i="11"/>
  <c r="L111" i="11"/>
  <c r="L67" i="11"/>
  <c r="L439" i="11"/>
  <c r="L291" i="11"/>
  <c r="L541" i="11"/>
  <c r="L303" i="11"/>
  <c r="L417" i="11"/>
  <c r="L623" i="11"/>
  <c r="L368" i="11"/>
  <c r="L576" i="11"/>
  <c r="L345" i="11"/>
  <c r="L671" i="11"/>
  <c r="L383" i="11"/>
  <c r="L512" i="11"/>
  <c r="L33" i="11"/>
  <c r="L25" i="11"/>
  <c r="L20" i="11"/>
  <c r="L252" i="11"/>
  <c r="L659" i="11"/>
  <c r="L695" i="11"/>
  <c r="L607" i="11"/>
  <c r="L134" i="11"/>
  <c r="L117" i="11"/>
  <c r="L684" i="11"/>
  <c r="L62" i="11"/>
  <c r="L447" i="11"/>
  <c r="L201" i="11"/>
  <c r="L411" i="11"/>
  <c r="L241" i="11"/>
  <c r="L145" i="11"/>
  <c r="L716" i="11"/>
  <c r="L347" i="11"/>
  <c r="L585" i="11"/>
  <c r="L184" i="11"/>
  <c r="L234" i="11"/>
  <c r="L521" i="11"/>
  <c r="L275" i="11"/>
  <c r="L489" i="11"/>
  <c r="L707" i="11"/>
  <c r="L617" i="11"/>
  <c r="L263" i="11"/>
  <c r="L687" i="11"/>
  <c r="L573" i="11"/>
  <c r="L331" i="11"/>
  <c r="L197" i="11"/>
  <c r="L222" i="11"/>
  <c r="L169" i="11"/>
  <c r="L445" i="11"/>
  <c r="L318" i="11"/>
  <c r="L685" i="11"/>
  <c r="L127" i="11"/>
  <c r="L191" i="11"/>
  <c r="L464" i="11"/>
  <c r="L727" i="11"/>
  <c r="L587" i="11"/>
  <c r="L594" i="11"/>
  <c r="L688" i="11"/>
  <c r="L393" i="11"/>
  <c r="L410" i="11"/>
  <c r="L729" i="11"/>
  <c r="L425" i="11"/>
  <c r="L514" i="11"/>
  <c r="L85" i="11"/>
  <c r="L193" i="11"/>
  <c r="L23" i="11"/>
  <c r="L391" i="11"/>
  <c r="L452" i="11"/>
  <c r="L270" i="11"/>
  <c r="L56" i="11"/>
  <c r="L135" i="11"/>
  <c r="L387" i="11"/>
  <c r="L583" i="11"/>
  <c r="L739" i="11"/>
  <c r="L539" i="11"/>
  <c r="L172" i="11"/>
  <c r="L157" i="11"/>
  <c r="L689" i="11"/>
  <c r="L705" i="11"/>
  <c r="L723" i="11"/>
  <c r="L118" i="11"/>
  <c r="L104" i="11"/>
  <c r="L508" i="11"/>
  <c r="L433" i="11"/>
  <c r="L352" i="11"/>
  <c r="L89" i="11"/>
  <c r="L293" i="11"/>
  <c r="L416" i="11"/>
  <c r="L84" i="11"/>
  <c r="L534" i="11"/>
  <c r="L286" i="11"/>
  <c r="L376" i="11"/>
  <c r="L453" i="11"/>
  <c r="L692" i="11"/>
  <c r="L437" i="11"/>
  <c r="L60" i="11"/>
  <c r="L154" i="11"/>
  <c r="L82" i="11"/>
  <c r="L519" i="11"/>
  <c r="L420" i="11"/>
  <c r="L601" i="11"/>
  <c r="L448" i="11"/>
  <c r="L662" i="11"/>
  <c r="L722" i="11"/>
  <c r="L612" i="11"/>
  <c r="L654" i="11"/>
  <c r="L281" i="11"/>
  <c r="L405" i="11"/>
  <c r="L136" i="11"/>
  <c r="L80" i="11"/>
  <c r="L28" i="11"/>
  <c r="L656" i="11"/>
  <c r="L229" i="11"/>
  <c r="L294" i="11"/>
  <c r="L382" i="11"/>
  <c r="L697" i="11"/>
  <c r="L177" i="11"/>
  <c r="L478" i="11"/>
  <c r="L469" i="11"/>
  <c r="L74" i="11"/>
  <c r="L493" i="11"/>
  <c r="L223" i="11"/>
  <c r="L544" i="11"/>
  <c r="L180" i="11"/>
  <c r="L83" i="11"/>
  <c r="L680" i="11"/>
  <c r="L456" i="11"/>
  <c r="L340" i="11"/>
  <c r="L740" i="11"/>
  <c r="L47" i="11"/>
  <c r="L414" i="11"/>
  <c r="L302" i="11"/>
  <c r="L683" i="11"/>
  <c r="L264" i="11"/>
  <c r="L473" i="11"/>
  <c r="L388" i="11"/>
  <c r="L367" i="11"/>
  <c r="L603" i="11"/>
  <c r="L430" i="11"/>
  <c r="L240" i="11"/>
  <c r="L586" i="11"/>
  <c r="L584" i="11"/>
  <c r="L737" i="11"/>
  <c r="L559" i="11"/>
  <c r="L224" i="11"/>
  <c r="L100" i="11"/>
  <c r="L6" i="11"/>
  <c r="L124" i="11"/>
  <c r="L261" i="11"/>
  <c r="L146" i="11"/>
  <c r="L7" i="11"/>
  <c r="L349" i="11"/>
  <c r="L540" i="11"/>
  <c r="L348" i="11"/>
  <c r="L577" i="11"/>
  <c r="L605" i="11"/>
  <c r="L548" i="11"/>
  <c r="L227" i="11"/>
  <c r="L700" i="11"/>
  <c r="L245" i="11"/>
  <c r="L502" i="11"/>
  <c r="L12" i="11"/>
  <c r="L116" i="11"/>
  <c r="L192" i="11"/>
  <c r="L185" i="11"/>
  <c r="L95" i="11"/>
  <c r="L202" i="11"/>
  <c r="L486" i="11"/>
  <c r="L39" i="11"/>
  <c r="L198" i="11"/>
  <c r="L618" i="11"/>
  <c r="L558" i="11"/>
  <c r="L334" i="11"/>
  <c r="L670" i="11"/>
  <c r="L253" i="11"/>
  <c r="L609" i="11"/>
  <c r="L90" i="11"/>
  <c r="L283" i="11"/>
  <c r="L412" i="11"/>
  <c r="L675" i="11"/>
  <c r="L21" i="11"/>
  <c r="L36" i="11"/>
  <c r="L237" i="11"/>
  <c r="L176" i="11"/>
  <c r="L738" i="11"/>
  <c r="L402" i="11"/>
  <c r="L22" i="11"/>
  <c r="L669" i="11"/>
  <c r="L213" i="11"/>
  <c r="L404" i="11"/>
  <c r="L219" i="11"/>
  <c r="L428" i="11"/>
  <c r="L49" i="11"/>
  <c r="L710" i="11"/>
  <c r="L46" i="11"/>
  <c r="L42" i="11"/>
  <c r="L436" i="11"/>
  <c r="L451" i="11"/>
  <c r="L646" i="11"/>
  <c r="L5" i="11"/>
  <c r="L298" i="11"/>
  <c r="L504" i="11"/>
  <c r="L608" i="11"/>
  <c r="L526" i="11"/>
  <c r="L515" i="11"/>
  <c r="L499" i="11"/>
  <c r="L719" i="11"/>
  <c r="L599" i="11"/>
  <c r="L423" i="11"/>
  <c r="L560" i="11"/>
  <c r="L582" i="11"/>
  <c r="L528" i="11"/>
  <c r="L551" i="11"/>
  <c r="L70" i="11"/>
  <c r="L597" i="11"/>
  <c r="L131" i="11"/>
  <c r="L364" i="11"/>
  <c r="L715" i="11"/>
  <c r="L626" i="11"/>
  <c r="L228" i="11"/>
  <c r="L495" i="11"/>
  <c r="L638" i="11"/>
  <c r="L431" i="11"/>
  <c r="L313" i="11"/>
  <c r="L196" i="11"/>
  <c r="L18" i="11"/>
  <c r="L413" i="11"/>
  <c r="L267" i="11"/>
  <c r="L178" i="11"/>
  <c r="L655" i="11"/>
  <c r="L477" i="11"/>
  <c r="L549" i="11"/>
  <c r="L247" i="11"/>
  <c r="L66" i="11"/>
  <c r="L701" i="11"/>
  <c r="L271" i="11"/>
  <c r="L162" i="11"/>
  <c r="L400" i="11"/>
  <c r="L394" i="11"/>
  <c r="L284" i="11"/>
  <c r="L661" i="11"/>
  <c r="L290" i="11"/>
  <c r="L182" i="11"/>
  <c r="L310" i="11"/>
  <c r="L125" i="11"/>
  <c r="L542" i="11"/>
  <c r="L93" i="11"/>
  <c r="L187" i="11"/>
  <c r="L720" i="11"/>
  <c r="L235" i="11"/>
  <c r="L168" i="11"/>
  <c r="L631" i="11"/>
  <c r="L181" i="11"/>
  <c r="L682" i="11"/>
  <c r="L635" i="11"/>
  <c r="L225" i="11"/>
  <c r="L75" i="11"/>
  <c r="L698" i="11"/>
  <c r="L94" i="11"/>
  <c r="L554" i="11"/>
  <c r="L259" i="11"/>
  <c r="L693" i="11"/>
  <c r="L547" i="11"/>
  <c r="L483" i="11"/>
  <c r="L649" i="11"/>
  <c r="L248" i="11"/>
  <c r="L30" i="11"/>
  <c r="L595" i="11"/>
  <c r="L132" i="11"/>
  <c r="L434" i="11"/>
  <c r="L454" i="11"/>
  <c r="L443" i="11"/>
  <c r="L153" i="11"/>
  <c r="L678" i="11"/>
  <c r="L133" i="11"/>
  <c r="L557" i="11"/>
  <c r="L17" i="11"/>
  <c r="L76" i="11"/>
  <c r="L409" i="11"/>
  <c r="L188" i="11"/>
  <c r="L429" i="11"/>
  <c r="L537" i="11"/>
  <c r="L332" i="11"/>
  <c r="L58" i="11"/>
  <c r="L320" i="11"/>
  <c r="L61" i="11"/>
  <c r="L444" i="11"/>
  <c r="L588" i="11"/>
  <c r="L314" i="11"/>
  <c r="L639" i="11"/>
  <c r="L19" i="11"/>
  <c r="L121" i="11"/>
  <c r="L570" i="11"/>
  <c r="L438" i="11"/>
  <c r="L353" i="11"/>
  <c r="L660" i="11"/>
  <c r="L377" i="11"/>
  <c r="L620" i="11"/>
  <c r="L4" i="11"/>
  <c r="L398" i="11"/>
  <c r="L26" i="11"/>
  <c r="L315" i="11"/>
  <c r="L8" i="11"/>
  <c r="L71" i="11"/>
  <c r="L217" i="11"/>
  <c r="L220" i="11"/>
  <c r="L741" i="11"/>
  <c r="L282" i="11"/>
  <c r="L274" i="11"/>
  <c r="L476" i="11"/>
  <c r="L538" i="11"/>
  <c r="L317" i="11"/>
  <c r="L108" i="11"/>
  <c r="L122" i="11"/>
  <c r="L173" i="11"/>
  <c r="L321" i="11"/>
  <c r="L365" i="11"/>
  <c r="L589" i="11"/>
  <c r="L390" i="11"/>
  <c r="L600" i="11"/>
  <c r="L375" i="11"/>
  <c r="L174" i="11"/>
  <c r="L484" i="11"/>
  <c r="U21" i="13"/>
  <c r="U18" i="13"/>
  <c r="U17" i="13"/>
  <c r="H635" i="10"/>
  <c r="H637" i="10"/>
  <c r="H683" i="10"/>
  <c r="H703" i="10"/>
  <c r="H719" i="10"/>
  <c r="H669" i="10"/>
  <c r="H667" i="10"/>
  <c r="H671" i="10"/>
  <c r="H653" i="10"/>
  <c r="H699" i="10"/>
  <c r="H735" i="10"/>
  <c r="N11" i="10"/>
  <c r="H655" i="10"/>
  <c r="H701" i="10"/>
  <c r="H685" i="10"/>
  <c r="H731" i="10"/>
  <c r="H484" i="10"/>
  <c r="H639" i="10"/>
  <c r="H651" i="10"/>
  <c r="H687" i="10"/>
  <c r="H733" i="10"/>
  <c r="H316" i="10"/>
  <c r="H370" i="10"/>
  <c r="H522" i="10"/>
  <c r="H702" i="10"/>
  <c r="H2" i="10"/>
  <c r="H552" i="10"/>
  <c r="H85" i="10"/>
  <c r="H438" i="10"/>
  <c r="H90" i="10"/>
  <c r="H271" i="10"/>
  <c r="H43" i="10"/>
  <c r="H171" i="10"/>
  <c r="H277" i="10"/>
  <c r="H411" i="10"/>
  <c r="H549" i="10"/>
  <c r="H449" i="10"/>
  <c r="H593" i="10"/>
  <c r="H191" i="10"/>
  <c r="H599" i="10"/>
  <c r="H162" i="10"/>
  <c r="H7" i="10"/>
  <c r="H143" i="10"/>
  <c r="H72" i="10"/>
  <c r="H153" i="10"/>
  <c r="H619" i="10"/>
  <c r="H199" i="10"/>
  <c r="H379" i="10"/>
  <c r="H579" i="10"/>
  <c r="H518" i="10"/>
  <c r="H469" i="10"/>
  <c r="H407" i="10"/>
  <c r="H252" i="10"/>
  <c r="H157" i="10"/>
  <c r="H66" i="10"/>
  <c r="H37" i="10"/>
  <c r="H724" i="10"/>
  <c r="H510" i="10"/>
  <c r="H391" i="10"/>
  <c r="H289" i="10"/>
  <c r="H49" i="10"/>
  <c r="H642" i="10"/>
  <c r="H303" i="10"/>
  <c r="H198" i="10"/>
  <c r="H111" i="10"/>
  <c r="H53" i="10"/>
  <c r="H22" i="10"/>
  <c r="H620" i="10"/>
  <c r="H453" i="10"/>
  <c r="H344" i="10"/>
  <c r="H20" i="10"/>
  <c r="H656" i="10"/>
  <c r="H580" i="10"/>
  <c r="H533" i="10"/>
  <c r="H471" i="10"/>
  <c r="H413" i="10"/>
  <c r="H361" i="10"/>
  <c r="H253" i="10"/>
  <c r="H211" i="10"/>
  <c r="H163" i="10"/>
  <c r="H112" i="10"/>
  <c r="H76" i="10"/>
  <c r="H38" i="10"/>
  <c r="H25" i="10"/>
  <c r="H352" i="10"/>
  <c r="H559" i="10"/>
  <c r="H63" i="10"/>
  <c r="H65" i="10"/>
  <c r="H517" i="10"/>
  <c r="H686" i="10"/>
  <c r="H594" i="10"/>
  <c r="H532" i="10"/>
  <c r="H468" i="10"/>
  <c r="H397" i="10"/>
  <c r="H336" i="10"/>
  <c r="H280" i="10"/>
  <c r="H223" i="10"/>
  <c r="H155" i="10"/>
  <c r="H92" i="10"/>
  <c r="H652" i="10"/>
  <c r="H577" i="10"/>
  <c r="H515" i="10"/>
  <c r="H451" i="10"/>
  <c r="H388" i="10"/>
  <c r="H321" i="10"/>
  <c r="H263" i="10"/>
  <c r="H201" i="10"/>
  <c r="H141" i="10"/>
  <c r="H69" i="10"/>
  <c r="H624" i="10"/>
  <c r="H562" i="10"/>
  <c r="H498" i="10"/>
  <c r="H434" i="10"/>
  <c r="H364" i="10"/>
  <c r="H262" i="10"/>
  <c r="H200" i="10"/>
  <c r="H140" i="10"/>
  <c r="H79" i="10"/>
  <c r="H648" i="10"/>
  <c r="H575" i="10"/>
  <c r="H505" i="10"/>
  <c r="H441" i="10"/>
  <c r="H378" i="10"/>
  <c r="H320" i="10"/>
  <c r="H261" i="10"/>
  <c r="H193" i="10"/>
  <c r="H126" i="10"/>
  <c r="H726" i="10"/>
  <c r="H614" i="10"/>
  <c r="H544" i="10"/>
  <c r="H480" i="10"/>
  <c r="H416" i="10"/>
  <c r="H355" i="10"/>
  <c r="H297" i="10"/>
  <c r="H233" i="10"/>
  <c r="H179" i="10"/>
  <c r="H120" i="10"/>
  <c r="H722" i="10"/>
  <c r="H509" i="10"/>
  <c r="H339" i="10"/>
  <c r="H156" i="10"/>
  <c r="H41" i="10"/>
  <c r="H674" i="10"/>
  <c r="H485" i="10"/>
  <c r="H318" i="10"/>
  <c r="H151" i="10"/>
  <c r="H24" i="10"/>
  <c r="H566" i="10"/>
  <c r="H398" i="10"/>
  <c r="H204" i="10"/>
  <c r="H51" i="10"/>
  <c r="H627" i="10"/>
  <c r="H455" i="10"/>
  <c r="H295" i="10"/>
  <c r="H113" i="10"/>
  <c r="H28" i="10"/>
  <c r="H574" i="10"/>
  <c r="H406" i="10"/>
  <c r="H251" i="10"/>
  <c r="H93" i="10"/>
  <c r="H26" i="10"/>
  <c r="H477" i="10"/>
  <c r="H59" i="10"/>
  <c r="H541" i="10"/>
  <c r="H16" i="10"/>
  <c r="H274" i="10"/>
  <c r="H94" i="10"/>
  <c r="H495" i="10"/>
  <c r="H621" i="10"/>
  <c r="H105" i="10"/>
  <c r="H573" i="10"/>
  <c r="H670" i="10"/>
  <c r="H586" i="10"/>
  <c r="H524" i="10"/>
  <c r="H460" i="10"/>
  <c r="H389" i="10"/>
  <c r="H329" i="10"/>
  <c r="H272" i="10"/>
  <c r="H209" i="10"/>
  <c r="H149" i="10"/>
  <c r="H81" i="10"/>
  <c r="H636" i="10"/>
  <c r="H570" i="10"/>
  <c r="H507" i="10"/>
  <c r="H443" i="10"/>
  <c r="H380" i="10"/>
  <c r="H314" i="10"/>
  <c r="H249" i="10"/>
  <c r="H195" i="10"/>
  <c r="H134" i="10"/>
  <c r="H730" i="10"/>
  <c r="H616" i="10"/>
  <c r="H554" i="10"/>
  <c r="H490" i="10"/>
  <c r="H426" i="10"/>
  <c r="H349" i="10"/>
  <c r="H256" i="10"/>
  <c r="H194" i="10"/>
  <c r="H133" i="10"/>
  <c r="H74" i="10"/>
  <c r="H632" i="10"/>
  <c r="H561" i="10"/>
  <c r="H497" i="10"/>
  <c r="H433" i="10"/>
  <c r="H371" i="10"/>
  <c r="H312" i="10"/>
  <c r="H255" i="10"/>
  <c r="H186" i="10"/>
  <c r="H114" i="10"/>
  <c r="H710" i="10"/>
  <c r="H606" i="10"/>
  <c r="H536" i="10"/>
  <c r="H472" i="10"/>
  <c r="H408" i="10"/>
  <c r="H347" i="10"/>
  <c r="H290" i="10"/>
  <c r="H226" i="10"/>
  <c r="H173" i="10"/>
  <c r="H107" i="10"/>
  <c r="H676" i="10"/>
  <c r="H486" i="10"/>
  <c r="H302" i="10"/>
  <c r="H136" i="10"/>
  <c r="H35" i="10"/>
  <c r="H629" i="10"/>
  <c r="H462" i="10"/>
  <c r="H301" i="10"/>
  <c r="H118" i="10"/>
  <c r="H18" i="10"/>
  <c r="H543" i="10"/>
  <c r="H375" i="10"/>
  <c r="H184" i="10"/>
  <c r="H45" i="10"/>
  <c r="H604" i="10"/>
  <c r="H437" i="10"/>
  <c r="H275" i="10"/>
  <c r="H82" i="10"/>
  <c r="H23" i="10"/>
  <c r="H557" i="10"/>
  <c r="H384" i="10"/>
  <c r="H212" i="10"/>
  <c r="H77" i="10"/>
  <c r="H55" i="10"/>
  <c r="H535" i="10"/>
  <c r="H176" i="10"/>
  <c r="H597" i="10"/>
  <c r="H31" i="10"/>
  <c r="H330" i="10"/>
  <c r="H137" i="10"/>
  <c r="H558" i="10"/>
  <c r="H144" i="10"/>
  <c r="H654" i="10"/>
  <c r="H578" i="10"/>
  <c r="H516" i="10"/>
  <c r="H452" i="10"/>
  <c r="H381" i="10"/>
  <c r="H322" i="10"/>
  <c r="H264" i="10"/>
  <c r="H202" i="10"/>
  <c r="H142" i="10"/>
  <c r="H75" i="10"/>
  <c r="H625" i="10"/>
  <c r="H563" i="10"/>
  <c r="H499" i="10"/>
  <c r="H435" i="10"/>
  <c r="H372" i="10"/>
  <c r="H307" i="10"/>
  <c r="H242" i="10"/>
  <c r="H188" i="10"/>
  <c r="H122" i="10"/>
  <c r="H714" i="10"/>
  <c r="H608" i="10"/>
  <c r="H546" i="10"/>
  <c r="H482" i="10"/>
  <c r="H418" i="10"/>
  <c r="H342" i="10"/>
  <c r="H248" i="10"/>
  <c r="H187" i="10"/>
  <c r="H127" i="10"/>
  <c r="H68" i="10"/>
  <c r="H623" i="10"/>
  <c r="H553" i="10"/>
  <c r="H489" i="10"/>
  <c r="H425" i="10"/>
  <c r="H363" i="10"/>
  <c r="H305" i="10"/>
  <c r="H247" i="10"/>
  <c r="H180" i="10"/>
  <c r="H108" i="10"/>
  <c r="H694" i="10"/>
  <c r="H598" i="10"/>
  <c r="H528" i="10"/>
  <c r="H464" i="10"/>
  <c r="H401" i="10"/>
  <c r="H340" i="10"/>
  <c r="H283" i="10"/>
  <c r="H219" i="10"/>
  <c r="H166" i="10"/>
  <c r="H100" i="10"/>
  <c r="H640" i="10"/>
  <c r="H463" i="10"/>
  <c r="H265" i="10"/>
  <c r="H119" i="10"/>
  <c r="H30" i="10"/>
  <c r="H611" i="10"/>
  <c r="H439" i="10"/>
  <c r="H282" i="10"/>
  <c r="H86" i="10"/>
  <c r="H3" i="10"/>
  <c r="H525" i="10"/>
  <c r="H354" i="10"/>
  <c r="H170" i="10"/>
  <c r="H40" i="10"/>
  <c r="H581" i="10"/>
  <c r="H414" i="10"/>
  <c r="H258" i="10"/>
  <c r="H67" i="10"/>
  <c r="H17" i="10"/>
  <c r="H534" i="10"/>
  <c r="H367" i="10"/>
  <c r="H197" i="10"/>
  <c r="H64" i="10"/>
  <c r="H164" i="10"/>
  <c r="H595" i="10"/>
  <c r="H217" i="10"/>
  <c r="H688" i="10"/>
  <c r="H44" i="10"/>
  <c r="H383" i="10"/>
  <c r="H183" i="10"/>
  <c r="H613" i="10"/>
  <c r="H245" i="10"/>
  <c r="H638" i="10"/>
  <c r="H571" i="10"/>
  <c r="H508" i="10"/>
  <c r="H444" i="10"/>
  <c r="H373" i="10"/>
  <c r="H315" i="10"/>
  <c r="H257" i="10"/>
  <c r="H196" i="10"/>
  <c r="H135" i="10"/>
  <c r="H732" i="10"/>
  <c r="H617" i="10"/>
  <c r="H555" i="10"/>
  <c r="H491" i="10"/>
  <c r="H427" i="10"/>
  <c r="H365" i="10"/>
  <c r="H299" i="10"/>
  <c r="H236" i="10"/>
  <c r="H175" i="10"/>
  <c r="H116" i="10"/>
  <c r="H698" i="10"/>
  <c r="H600" i="10"/>
  <c r="H538" i="10"/>
  <c r="H474" i="10"/>
  <c r="H410" i="10"/>
  <c r="H327" i="10"/>
  <c r="H241" i="10"/>
  <c r="H181" i="10"/>
  <c r="H121" i="10"/>
  <c r="H728" i="10"/>
  <c r="H615" i="10"/>
  <c r="H545" i="10"/>
  <c r="H481" i="10"/>
  <c r="H417" i="10"/>
  <c r="H356" i="10"/>
  <c r="H298" i="10"/>
  <c r="H240" i="10"/>
  <c r="H167" i="10"/>
  <c r="H101" i="10"/>
  <c r="H678" i="10"/>
  <c r="H590" i="10"/>
  <c r="H520" i="10"/>
  <c r="H456" i="10"/>
  <c r="H393" i="10"/>
  <c r="H333" i="10"/>
  <c r="H276" i="10"/>
  <c r="H213" i="10"/>
  <c r="H159" i="10"/>
  <c r="H95" i="10"/>
  <c r="H612" i="10"/>
  <c r="H445" i="10"/>
  <c r="H244" i="10"/>
  <c r="H104" i="10"/>
  <c r="H19" i="10"/>
  <c r="H588" i="10"/>
  <c r="H421" i="10"/>
  <c r="H259" i="10"/>
  <c r="H62" i="10"/>
  <c r="H708" i="10"/>
  <c r="H502" i="10"/>
  <c r="H337" i="10"/>
  <c r="H150" i="10"/>
  <c r="H12" i="10"/>
  <c r="H565" i="10"/>
  <c r="H392" i="10"/>
  <c r="H238" i="10"/>
  <c r="H61" i="10"/>
  <c r="H11" i="10"/>
  <c r="H511" i="10"/>
  <c r="H345" i="10"/>
  <c r="H177" i="10"/>
  <c r="H54" i="10"/>
  <c r="H216" i="10"/>
  <c r="H658" i="10"/>
  <c r="H273" i="10"/>
  <c r="H60" i="10"/>
  <c r="H431" i="10"/>
  <c r="H232" i="10"/>
  <c r="H704" i="10"/>
  <c r="H294" i="10"/>
  <c r="H626" i="10"/>
  <c r="H564" i="10"/>
  <c r="H500" i="10"/>
  <c r="H436" i="10"/>
  <c r="H366" i="10"/>
  <c r="H308" i="10"/>
  <c r="H250" i="10"/>
  <c r="H189" i="10"/>
  <c r="H128" i="10"/>
  <c r="H716" i="10"/>
  <c r="H609" i="10"/>
  <c r="H547" i="10"/>
  <c r="H483" i="10"/>
  <c r="H419" i="10"/>
  <c r="H357" i="10"/>
  <c r="H292" i="10"/>
  <c r="H229" i="10"/>
  <c r="H168" i="10"/>
  <c r="H109" i="10"/>
  <c r="H682" i="10"/>
  <c r="H592" i="10"/>
  <c r="H530" i="10"/>
  <c r="H466" i="10"/>
  <c r="H403" i="10"/>
  <c r="H313" i="10"/>
  <c r="H235" i="10"/>
  <c r="H174" i="10"/>
  <c r="H115" i="10"/>
  <c r="H712" i="10"/>
  <c r="H607" i="10"/>
  <c r="H537" i="10"/>
  <c r="H473" i="10"/>
  <c r="H409" i="10"/>
  <c r="H348" i="10"/>
  <c r="H291" i="10"/>
  <c r="H234" i="10"/>
  <c r="H152" i="10"/>
  <c r="H96" i="10"/>
  <c r="H662" i="10"/>
  <c r="H582" i="10"/>
  <c r="H512" i="10"/>
  <c r="H448" i="10"/>
  <c r="H385" i="10"/>
  <c r="H325" i="10"/>
  <c r="H268" i="10"/>
  <c r="H206" i="10"/>
  <c r="H145" i="10"/>
  <c r="H89" i="10"/>
  <c r="H589" i="10"/>
  <c r="H422" i="10"/>
  <c r="H225" i="10"/>
  <c r="H87" i="10"/>
  <c r="H13" i="10"/>
  <c r="H567" i="10"/>
  <c r="H399" i="10"/>
  <c r="H224" i="10"/>
  <c r="H52" i="10"/>
  <c r="H672" i="10"/>
  <c r="H479" i="10"/>
  <c r="H317" i="10"/>
  <c r="H117" i="10"/>
  <c r="H8" i="10"/>
  <c r="H542" i="10"/>
  <c r="H374" i="10"/>
  <c r="H218" i="10"/>
  <c r="H56" i="10"/>
  <c r="H690" i="10"/>
  <c r="H493" i="10"/>
  <c r="H324" i="10"/>
  <c r="H158" i="10"/>
  <c r="H42" i="10"/>
  <c r="H266" i="10"/>
  <c r="H323" i="10"/>
  <c r="H88" i="10"/>
  <c r="H494" i="10"/>
  <c r="H287" i="10"/>
  <c r="H736" i="10"/>
  <c r="H27" i="10"/>
  <c r="H423" i="10"/>
  <c r="H267" i="10"/>
  <c r="H644" i="10"/>
  <c r="H332" i="10"/>
  <c r="H57" i="10"/>
  <c r="H461" i="10"/>
  <c r="H190" i="10"/>
  <c r="H720" i="10"/>
  <c r="H210" i="10"/>
  <c r="H78" i="10"/>
  <c r="H246" i="10"/>
  <c r="H377" i="10"/>
  <c r="H560" i="10"/>
  <c r="H132" i="10"/>
  <c r="H284" i="10"/>
  <c r="H457" i="10"/>
  <c r="H664" i="10"/>
  <c r="H160" i="10"/>
  <c r="H387" i="10"/>
  <c r="H569" i="10"/>
  <c r="H103" i="10"/>
  <c r="H279" i="10"/>
  <c r="H459" i="10"/>
  <c r="H601" i="10"/>
  <c r="H169" i="10"/>
  <c r="H343" i="10"/>
  <c r="H492" i="10"/>
  <c r="H718" i="10"/>
  <c r="H692" i="10"/>
  <c r="H368" i="10"/>
  <c r="H288" i="10"/>
  <c r="H33" i="10"/>
  <c r="H353" i="10"/>
  <c r="H70" i="10"/>
  <c r="H587" i="10"/>
  <c r="H205" i="10"/>
  <c r="H4" i="10"/>
  <c r="H360" i="10"/>
  <c r="H83" i="10"/>
  <c r="H254" i="10"/>
  <c r="H424" i="10"/>
  <c r="H568" i="10"/>
  <c r="H139" i="10"/>
  <c r="H326" i="10"/>
  <c r="H465" i="10"/>
  <c r="H680" i="10"/>
  <c r="H214" i="10"/>
  <c r="H395" i="10"/>
  <c r="H576" i="10"/>
  <c r="H148" i="10"/>
  <c r="H285" i="10"/>
  <c r="H467" i="10"/>
  <c r="H668" i="10"/>
  <c r="H182" i="10"/>
  <c r="H351" i="10"/>
  <c r="H540" i="10"/>
  <c r="H641" i="10"/>
  <c r="H657" i="10"/>
  <c r="H673" i="10"/>
  <c r="H689" i="10"/>
  <c r="H705" i="10"/>
  <c r="H721" i="10"/>
  <c r="H737" i="10"/>
  <c r="H390" i="10"/>
  <c r="H603" i="10"/>
  <c r="H310" i="10"/>
  <c r="H309" i="10"/>
  <c r="H39" i="10"/>
  <c r="H478" i="10"/>
  <c r="H99" i="10"/>
  <c r="H605" i="10"/>
  <c r="H338" i="10"/>
  <c r="H9" i="10"/>
  <c r="H382" i="10"/>
  <c r="H125" i="10"/>
  <c r="H260" i="10"/>
  <c r="H432" i="10"/>
  <c r="H622" i="10"/>
  <c r="H146" i="10"/>
  <c r="H334" i="10"/>
  <c r="H513" i="10"/>
  <c r="H696" i="10"/>
  <c r="H221" i="10"/>
  <c r="H442" i="10"/>
  <c r="H584" i="10"/>
  <c r="H154" i="10"/>
  <c r="H328" i="10"/>
  <c r="H475" i="10"/>
  <c r="H684" i="10"/>
  <c r="H230" i="10"/>
  <c r="H358" i="10"/>
  <c r="H548" i="10"/>
  <c r="H405" i="10"/>
  <c r="H723" i="10"/>
  <c r="H331" i="10"/>
  <c r="I331" i="10" s="1"/>
  <c r="H551" i="10"/>
  <c r="H10" i="10"/>
  <c r="H6" i="10"/>
  <c r="H429" i="10"/>
  <c r="H50" i="10"/>
  <c r="H501" i="10"/>
  <c r="H239" i="10"/>
  <c r="H628" i="10"/>
  <c r="H359" i="10"/>
  <c r="H47" i="10"/>
  <c r="H400" i="10"/>
  <c r="H131" i="10"/>
  <c r="H304" i="10"/>
  <c r="H440" i="10"/>
  <c r="H630" i="10"/>
  <c r="H207" i="10"/>
  <c r="I207" i="10" s="1"/>
  <c r="H341" i="10"/>
  <c r="H521" i="10"/>
  <c r="H91" i="10"/>
  <c r="H228" i="10"/>
  <c r="H450" i="10"/>
  <c r="H634" i="10"/>
  <c r="H161" i="10"/>
  <c r="H335" i="10"/>
  <c r="H523" i="10"/>
  <c r="H700" i="10"/>
  <c r="H237" i="10"/>
  <c r="H412" i="10"/>
  <c r="H556" i="10"/>
  <c r="H346" i="10"/>
  <c r="H643" i="10"/>
  <c r="H691" i="10"/>
  <c r="I691" i="10" s="1"/>
  <c r="H739" i="10"/>
  <c r="H645" i="10"/>
  <c r="H693" i="10"/>
  <c r="H725" i="10"/>
  <c r="H741" i="10"/>
  <c r="H48" i="10"/>
  <c r="H231" i="10"/>
  <c r="H487" i="10"/>
  <c r="H5" i="10"/>
  <c r="H15" i="10"/>
  <c r="H447" i="10"/>
  <c r="H130" i="10"/>
  <c r="H519" i="10"/>
  <c r="H281" i="10"/>
  <c r="H29" i="10"/>
  <c r="I29" i="10" s="1"/>
  <c r="H376" i="10"/>
  <c r="H58" i="10"/>
  <c r="H527" i="10"/>
  <c r="H138" i="10"/>
  <c r="H311" i="10"/>
  <c r="H488" i="10"/>
  <c r="H646" i="10"/>
  <c r="H220" i="10"/>
  <c r="H386" i="10"/>
  <c r="H529" i="10"/>
  <c r="H97" i="10"/>
  <c r="H270" i="10"/>
  <c r="H458" i="10"/>
  <c r="H650" i="10"/>
  <c r="H208" i="10"/>
  <c r="H350" i="10"/>
  <c r="I350" i="10" s="1"/>
  <c r="H531" i="10"/>
  <c r="H98" i="10"/>
  <c r="H243" i="10"/>
  <c r="H420" i="10"/>
  <c r="H602" i="10"/>
  <c r="H36" i="10"/>
  <c r="H675" i="10"/>
  <c r="H734" i="10"/>
  <c r="H740" i="10"/>
  <c r="H677" i="10"/>
  <c r="H631" i="10"/>
  <c r="H695" i="10"/>
  <c r="H32" i="10"/>
  <c r="H178" i="10"/>
  <c r="H430" i="10"/>
  <c r="H106" i="10"/>
  <c r="H470" i="10"/>
  <c r="H165" i="10"/>
  <c r="H660" i="10"/>
  <c r="H296" i="10"/>
  <c r="H34" i="10"/>
  <c r="H503" i="10"/>
  <c r="H71" i="10"/>
  <c r="H550" i="10"/>
  <c r="H185" i="10"/>
  <c r="H319" i="10"/>
  <c r="H496" i="10"/>
  <c r="H73" i="10"/>
  <c r="H227" i="10"/>
  <c r="H394" i="10"/>
  <c r="H583" i="10"/>
  <c r="H102" i="10"/>
  <c r="H278" i="10"/>
  <c r="H506" i="10"/>
  <c r="H666" i="10"/>
  <c r="H215" i="10"/>
  <c r="H396" i="10"/>
  <c r="H539" i="10"/>
  <c r="H110" i="10"/>
  <c r="H286" i="10"/>
  <c r="H428" i="10"/>
  <c r="H610" i="10"/>
  <c r="H21" i="10"/>
  <c r="H446" i="10"/>
  <c r="H14" i="10"/>
  <c r="H454" i="10"/>
  <c r="H659" i="10"/>
  <c r="H707" i="10"/>
  <c r="H661" i="10"/>
  <c r="H709" i="10"/>
  <c r="H647" i="10"/>
  <c r="H663" i="10"/>
  <c r="H679" i="10"/>
  <c r="H711" i="10"/>
  <c r="H727" i="10"/>
  <c r="H738" i="10"/>
  <c r="H633" i="10"/>
  <c r="H649" i="10"/>
  <c r="H665" i="10"/>
  <c r="H681" i="10"/>
  <c r="H697" i="10"/>
  <c r="H713" i="10"/>
  <c r="H729" i="10"/>
  <c r="H129" i="10"/>
  <c r="H369" i="10"/>
  <c r="H124" i="10"/>
  <c r="I124" i="10" s="1"/>
  <c r="H596" i="10"/>
  <c r="H203" i="10"/>
  <c r="H706" i="10"/>
  <c r="H415" i="10"/>
  <c r="H46" i="10"/>
  <c r="H526" i="10"/>
  <c r="H172" i="10"/>
  <c r="H572" i="10"/>
  <c r="H192" i="10"/>
  <c r="H362" i="10"/>
  <c r="H504" i="10"/>
  <c r="H84" i="10"/>
  <c r="H269" i="10"/>
  <c r="H402" i="10"/>
  <c r="H591" i="10"/>
  <c r="H147" i="10"/>
  <c r="I147" i="10" s="1"/>
  <c r="H306" i="10"/>
  <c r="H514" i="10"/>
  <c r="H80" i="10"/>
  <c r="H222" i="10"/>
  <c r="H404" i="10"/>
  <c r="H585" i="10"/>
  <c r="H123" i="10"/>
  <c r="H293" i="10"/>
  <c r="H476" i="10"/>
  <c r="H618" i="10"/>
  <c r="J741" i="10"/>
  <c r="J739" i="10"/>
  <c r="J737" i="10"/>
  <c r="J735" i="10"/>
  <c r="J733" i="10"/>
  <c r="J731" i="10"/>
  <c r="J729" i="10"/>
  <c r="J727" i="10"/>
  <c r="J725" i="10"/>
  <c r="J723" i="10"/>
  <c r="J721" i="10"/>
  <c r="J719" i="10"/>
  <c r="J717" i="10"/>
  <c r="J715" i="10"/>
  <c r="J713" i="10"/>
  <c r="J711" i="10"/>
  <c r="J709" i="10"/>
  <c r="J707" i="10"/>
  <c r="J705" i="10"/>
  <c r="J703" i="10"/>
  <c r="J701" i="10"/>
  <c r="J699" i="10"/>
  <c r="J697" i="10"/>
  <c r="J695" i="10"/>
  <c r="J693" i="10"/>
  <c r="J691" i="10"/>
  <c r="J689" i="10"/>
  <c r="J687" i="10"/>
  <c r="J685" i="10"/>
  <c r="J683" i="10"/>
  <c r="J681" i="10"/>
  <c r="J679" i="10"/>
  <c r="J677" i="10"/>
  <c r="J675" i="10"/>
  <c r="J673" i="10"/>
  <c r="J671" i="10"/>
  <c r="J669" i="10"/>
  <c r="J667" i="10"/>
  <c r="J665" i="10"/>
  <c r="J663" i="10"/>
  <c r="J661" i="10"/>
  <c r="J659" i="10"/>
  <c r="J657" i="10"/>
  <c r="J655" i="10"/>
  <c r="J653" i="10"/>
  <c r="J651" i="10"/>
  <c r="J649" i="10"/>
  <c r="J647" i="10"/>
  <c r="J645" i="10"/>
  <c r="J643" i="10"/>
  <c r="J641" i="10"/>
  <c r="J639" i="10"/>
  <c r="J637" i="10"/>
  <c r="J635" i="10"/>
  <c r="J633" i="10"/>
  <c r="J631" i="10"/>
  <c r="J629" i="10"/>
  <c r="J627" i="10"/>
  <c r="J625" i="10"/>
  <c r="J623" i="10"/>
  <c r="J621" i="10"/>
  <c r="J619" i="10"/>
  <c r="J617" i="10"/>
  <c r="J615" i="10"/>
  <c r="J613" i="10"/>
  <c r="J611" i="10"/>
  <c r="J609" i="10"/>
  <c r="J607" i="10"/>
  <c r="J605" i="10"/>
  <c r="J603" i="10"/>
  <c r="J601" i="10"/>
  <c r="J599" i="10"/>
  <c r="J597" i="10"/>
  <c r="J595" i="10"/>
  <c r="J593" i="10"/>
  <c r="J591" i="10"/>
  <c r="J589" i="10"/>
  <c r="J587" i="10"/>
  <c r="J585" i="10"/>
  <c r="J583" i="10"/>
  <c r="J581" i="10"/>
  <c r="J579" i="10"/>
  <c r="J577" i="10"/>
  <c r="J575" i="10"/>
  <c r="J726" i="10"/>
  <c r="J710" i="10"/>
  <c r="J694" i="10"/>
  <c r="J678" i="10"/>
  <c r="J662" i="10"/>
  <c r="J646" i="10"/>
  <c r="J630" i="10"/>
  <c r="J622" i="10"/>
  <c r="J614" i="10"/>
  <c r="J606" i="10"/>
  <c r="J598" i="10"/>
  <c r="J584" i="10"/>
  <c r="J732" i="10"/>
  <c r="J716" i="10"/>
  <c r="J700" i="10"/>
  <c r="J684" i="10"/>
  <c r="J668" i="10"/>
  <c r="J652" i="10"/>
  <c r="J636" i="10"/>
  <c r="J586" i="10"/>
  <c r="J728" i="10"/>
  <c r="J712" i="10"/>
  <c r="J734" i="10"/>
  <c r="J718" i="10"/>
  <c r="J702" i="10"/>
  <c r="J686" i="10"/>
  <c r="J670" i="10"/>
  <c r="J654" i="10"/>
  <c r="J638" i="10"/>
  <c r="J626" i="10"/>
  <c r="J618" i="10"/>
  <c r="J610" i="10"/>
  <c r="J602" i="10"/>
  <c r="J592" i="10"/>
  <c r="J576" i="10"/>
  <c r="J740" i="10"/>
  <c r="J730" i="10"/>
  <c r="J714" i="10"/>
  <c r="J698" i="10"/>
  <c r="J682" i="10"/>
  <c r="J666" i="10"/>
  <c r="J650" i="10"/>
  <c r="J634" i="10"/>
  <c r="J628" i="10"/>
  <c r="J620" i="10"/>
  <c r="J612" i="10"/>
  <c r="J604" i="10"/>
  <c r="J596" i="10"/>
  <c r="J580" i="10"/>
  <c r="J706" i="10"/>
  <c r="J696" i="10"/>
  <c r="J680" i="10"/>
  <c r="J664" i="10"/>
  <c r="J648" i="10"/>
  <c r="J632" i="10"/>
  <c r="J588" i="10"/>
  <c r="J574" i="10"/>
  <c r="J567" i="10"/>
  <c r="J558" i="10"/>
  <c r="J551" i="10"/>
  <c r="J542" i="10"/>
  <c r="J535" i="10"/>
  <c r="J526" i="10"/>
  <c r="J519" i="10"/>
  <c r="J510" i="10"/>
  <c r="J503" i="10"/>
  <c r="J494" i="10"/>
  <c r="J738" i="10"/>
  <c r="J704" i="10"/>
  <c r="J688" i="10"/>
  <c r="J672" i="10"/>
  <c r="J656" i="10"/>
  <c r="J640" i="10"/>
  <c r="J608" i="10"/>
  <c r="J594" i="10"/>
  <c r="J573" i="10"/>
  <c r="J564" i="10"/>
  <c r="J557" i="10"/>
  <c r="J548" i="10"/>
  <c r="J541" i="10"/>
  <c r="J532" i="10"/>
  <c r="J525" i="10"/>
  <c r="J516" i="10"/>
  <c r="J509" i="10"/>
  <c r="J500" i="10"/>
  <c r="J493" i="10"/>
  <c r="J491" i="10"/>
  <c r="J489" i="10"/>
  <c r="J487" i="10"/>
  <c r="J485" i="10"/>
  <c r="J722" i="10"/>
  <c r="J590" i="10"/>
  <c r="J566" i="10"/>
  <c r="J559" i="10"/>
  <c r="J550" i="10"/>
  <c r="J543" i="10"/>
  <c r="J534" i="10"/>
  <c r="J527" i="10"/>
  <c r="J518" i="10"/>
  <c r="J511" i="10"/>
  <c r="J502" i="10"/>
  <c r="J495" i="10"/>
  <c r="J570" i="10"/>
  <c r="J545" i="10"/>
  <c r="J536" i="10"/>
  <c r="J523" i="10"/>
  <c r="J517" i="10"/>
  <c r="J514" i="10"/>
  <c r="J492" i="10"/>
  <c r="J480" i="10"/>
  <c r="J472" i="10"/>
  <c r="J692" i="10"/>
  <c r="J658" i="10"/>
  <c r="J563" i="10"/>
  <c r="J554" i="10"/>
  <c r="J529" i="10"/>
  <c r="J520" i="10"/>
  <c r="J507" i="10"/>
  <c r="J501" i="10"/>
  <c r="J498" i="10"/>
  <c r="J477" i="10"/>
  <c r="J469" i="10"/>
  <c r="J461" i="10"/>
  <c r="J453" i="10"/>
  <c r="J445" i="10"/>
  <c r="J437" i="10"/>
  <c r="J429" i="10"/>
  <c r="J421" i="10"/>
  <c r="J416" i="10"/>
  <c r="J407" i="10"/>
  <c r="J400" i="10"/>
  <c r="J720" i="10"/>
  <c r="J690" i="10"/>
  <c r="J572" i="10"/>
  <c r="J569" i="10"/>
  <c r="J544" i="10"/>
  <c r="J531" i="10"/>
  <c r="J522" i="10"/>
  <c r="J497" i="10"/>
  <c r="J479" i="10"/>
  <c r="J471" i="10"/>
  <c r="J463" i="10"/>
  <c r="J455" i="10"/>
  <c r="J447" i="10"/>
  <c r="J439" i="10"/>
  <c r="J431" i="10"/>
  <c r="J423" i="10"/>
  <c r="J411" i="10"/>
  <c r="J404" i="10"/>
  <c r="J676" i="10"/>
  <c r="J642" i="10"/>
  <c r="J616" i="10"/>
  <c r="J556" i="10"/>
  <c r="J553" i="10"/>
  <c r="J528" i="10"/>
  <c r="J515" i="10"/>
  <c r="J506" i="10"/>
  <c r="J484" i="10"/>
  <c r="J476" i="10"/>
  <c r="J468" i="10"/>
  <c r="J736" i="10"/>
  <c r="J674" i="10"/>
  <c r="J624" i="10"/>
  <c r="J568" i="10"/>
  <c r="J555" i="10"/>
  <c r="J549" i="10"/>
  <c r="J546" i="10"/>
  <c r="J524" i="10"/>
  <c r="J521" i="10"/>
  <c r="J496" i="10"/>
  <c r="J478" i="10"/>
  <c r="J470" i="10"/>
  <c r="J462" i="10"/>
  <c r="J454" i="10"/>
  <c r="J446" i="10"/>
  <c r="J438" i="10"/>
  <c r="J430" i="10"/>
  <c r="J422" i="10"/>
  <c r="J417" i="10"/>
  <c r="J410" i="10"/>
  <c r="J401" i="10"/>
  <c r="J724" i="10"/>
  <c r="J537" i="10"/>
  <c r="J482" i="10"/>
  <c r="J473" i="10"/>
  <c r="J450" i="10"/>
  <c r="J443" i="10"/>
  <c r="J440" i="10"/>
  <c r="J436" i="10"/>
  <c r="J418" i="10"/>
  <c r="J415" i="10"/>
  <c r="J394" i="10"/>
  <c r="J391" i="10"/>
  <c r="J386" i="10"/>
  <c r="J383" i="10"/>
  <c r="J378" i="10"/>
  <c r="J375" i="10"/>
  <c r="J370" i="10"/>
  <c r="J365" i="10"/>
  <c r="J356" i="10"/>
  <c r="J349" i="10"/>
  <c r="J340" i="10"/>
  <c r="J333" i="10"/>
  <c r="J331" i="10"/>
  <c r="J329" i="10"/>
  <c r="J327" i="10"/>
  <c r="J325" i="10"/>
  <c r="J323" i="10"/>
  <c r="J321" i="10"/>
  <c r="J319" i="10"/>
  <c r="J317" i="10"/>
  <c r="J315" i="10"/>
  <c r="J313" i="10"/>
  <c r="J311" i="10"/>
  <c r="J309" i="10"/>
  <c r="J307" i="10"/>
  <c r="J305" i="10"/>
  <c r="J303" i="10"/>
  <c r="J301" i="10"/>
  <c r="J299" i="10"/>
  <c r="J297" i="10"/>
  <c r="J295" i="10"/>
  <c r="J293" i="10"/>
  <c r="J291" i="10"/>
  <c r="J289" i="10"/>
  <c r="J287" i="10"/>
  <c r="J285" i="10"/>
  <c r="J283" i="10"/>
  <c r="J281" i="10"/>
  <c r="J279" i="10"/>
  <c r="J277" i="10"/>
  <c r="J275" i="10"/>
  <c r="J273" i="10"/>
  <c r="J271" i="10"/>
  <c r="J269" i="10"/>
  <c r="J267" i="10"/>
  <c r="J265" i="10"/>
  <c r="J263" i="10"/>
  <c r="J261" i="10"/>
  <c r="J259" i="10"/>
  <c r="J257" i="10"/>
  <c r="J255" i="10"/>
  <c r="J253" i="10"/>
  <c r="J251" i="10"/>
  <c r="J249" i="10"/>
  <c r="J247" i="10"/>
  <c r="J245" i="10"/>
  <c r="J243" i="10"/>
  <c r="J241" i="10"/>
  <c r="J239" i="10"/>
  <c r="J237" i="10"/>
  <c r="J235" i="10"/>
  <c r="J233" i="10"/>
  <c r="J231" i="10"/>
  <c r="J229" i="10"/>
  <c r="J227" i="10"/>
  <c r="J225" i="10"/>
  <c r="J223" i="10"/>
  <c r="J221" i="10"/>
  <c r="J219" i="10"/>
  <c r="J217" i="10"/>
  <c r="J215" i="10"/>
  <c r="J213" i="10"/>
  <c r="J211" i="10"/>
  <c r="J209" i="10"/>
  <c r="J207" i="10"/>
  <c r="J205" i="10"/>
  <c r="J203" i="10"/>
  <c r="J201" i="10"/>
  <c r="J199" i="10"/>
  <c r="J197" i="10"/>
  <c r="J195" i="10"/>
  <c r="J193" i="10"/>
  <c r="J191" i="10"/>
  <c r="J189" i="10"/>
  <c r="J187" i="10"/>
  <c r="J185" i="10"/>
  <c r="J183" i="10"/>
  <c r="J181" i="10"/>
  <c r="J179" i="10"/>
  <c r="J177" i="10"/>
  <c r="J175" i="10"/>
  <c r="J173" i="10"/>
  <c r="J171" i="10"/>
  <c r="J169" i="10"/>
  <c r="J167" i="10"/>
  <c r="J165" i="10"/>
  <c r="J163" i="10"/>
  <c r="J161" i="10"/>
  <c r="J159" i="10"/>
  <c r="J157" i="10"/>
  <c r="J155" i="10"/>
  <c r="J153" i="10"/>
  <c r="J151" i="10"/>
  <c r="J149" i="10"/>
  <c r="J147" i="10"/>
  <c r="J145" i="10"/>
  <c r="J143" i="10"/>
  <c r="J141" i="10"/>
  <c r="J139" i="10"/>
  <c r="J137" i="10"/>
  <c r="J135" i="10"/>
  <c r="J133" i="10"/>
  <c r="J131" i="10"/>
  <c r="J129" i="10"/>
  <c r="J127" i="10"/>
  <c r="J125" i="10"/>
  <c r="J123" i="10"/>
  <c r="J121" i="10"/>
  <c r="J119" i="10"/>
  <c r="J117" i="10"/>
  <c r="J115" i="10"/>
  <c r="J113" i="10"/>
  <c r="J111" i="10"/>
  <c r="J109" i="10"/>
  <c r="J107" i="10"/>
  <c r="J105" i="10"/>
  <c r="J103" i="10"/>
  <c r="J101" i="10"/>
  <c r="J99" i="10"/>
  <c r="J97" i="10"/>
  <c r="J708" i="10"/>
  <c r="J565" i="10"/>
  <c r="J561" i="10"/>
  <c r="J490" i="10"/>
  <c r="J449" i="10"/>
  <c r="J414" i="10"/>
  <c r="J362" i="10"/>
  <c r="J355" i="10"/>
  <c r="J346" i="10"/>
  <c r="J339" i="10"/>
  <c r="J539" i="10"/>
  <c r="J505" i="10"/>
  <c r="J475" i="10"/>
  <c r="J466" i="10"/>
  <c r="J459" i="10"/>
  <c r="J456" i="10"/>
  <c r="J452" i="10"/>
  <c r="J434" i="10"/>
  <c r="J427" i="10"/>
  <c r="J424" i="10"/>
  <c r="J420" i="10"/>
  <c r="J398" i="10"/>
  <c r="J660" i="10"/>
  <c r="J530" i="10"/>
  <c r="J513" i="10"/>
  <c r="J464" i="10"/>
  <c r="J444" i="10"/>
  <c r="J408" i="10"/>
  <c r="J390" i="10"/>
  <c r="J387" i="10"/>
  <c r="J384" i="10"/>
  <c r="J374" i="10"/>
  <c r="J371" i="10"/>
  <c r="J368" i="10"/>
  <c r="J360" i="10"/>
  <c r="J357" i="10"/>
  <c r="J343" i="10"/>
  <c r="J332" i="10"/>
  <c r="J324" i="10"/>
  <c r="J316" i="10"/>
  <c r="J308" i="10"/>
  <c r="J300" i="10"/>
  <c r="J292" i="10"/>
  <c r="J284" i="10"/>
  <c r="J276" i="10"/>
  <c r="J268" i="10"/>
  <c r="J260" i="10"/>
  <c r="J252" i="10"/>
  <c r="J244" i="10"/>
  <c r="J644" i="10"/>
  <c r="J512" i="10"/>
  <c r="J448" i="10"/>
  <c r="J419" i="10"/>
  <c r="J396" i="10"/>
  <c r="J389" i="10"/>
  <c r="J380" i="10"/>
  <c r="J373" i="10"/>
  <c r="J359" i="10"/>
  <c r="J348" i="10"/>
  <c r="J345" i="10"/>
  <c r="J326" i="10"/>
  <c r="J318" i="10"/>
  <c r="J310" i="10"/>
  <c r="J302" i="10"/>
  <c r="J294" i="10"/>
  <c r="J286" i="10"/>
  <c r="J278" i="10"/>
  <c r="J270" i="10"/>
  <c r="J262" i="10"/>
  <c r="J254" i="10"/>
  <c r="J246" i="10"/>
  <c r="J238" i="10"/>
  <c r="J230" i="10"/>
  <c r="J222" i="10"/>
  <c r="J214" i="10"/>
  <c r="J206" i="10"/>
  <c r="J198" i="10"/>
  <c r="J190" i="10"/>
  <c r="J182" i="10"/>
  <c r="J174" i="10"/>
  <c r="J166" i="10"/>
  <c r="J158" i="10"/>
  <c r="J150" i="10"/>
  <c r="J142" i="10"/>
  <c r="J547" i="10"/>
  <c r="J540" i="10"/>
  <c r="J483" i="10"/>
  <c r="J457" i="10"/>
  <c r="J442" i="10"/>
  <c r="J433" i="10"/>
  <c r="J406" i="10"/>
  <c r="J403" i="10"/>
  <c r="J399" i="10"/>
  <c r="J367" i="10"/>
  <c r="J353" i="10"/>
  <c r="J342" i="10"/>
  <c r="J334" i="10"/>
  <c r="J562" i="10"/>
  <c r="J538" i="10"/>
  <c r="J481" i="10"/>
  <c r="J460" i="10"/>
  <c r="J432" i="10"/>
  <c r="J397" i="10"/>
  <c r="J578" i="10"/>
  <c r="J499" i="10"/>
  <c r="J467" i="10"/>
  <c r="J428" i="10"/>
  <c r="J385" i="10"/>
  <c r="J354" i="10"/>
  <c r="J314" i="10"/>
  <c r="J282" i="10"/>
  <c r="J250" i="10"/>
  <c r="J504" i="10"/>
  <c r="J402" i="10"/>
  <c r="J393" i="10"/>
  <c r="J372" i="10"/>
  <c r="J364" i="10"/>
  <c r="J350" i="10"/>
  <c r="J335" i="10"/>
  <c r="J306" i="10"/>
  <c r="J274" i="10"/>
  <c r="J242" i="10"/>
  <c r="J226" i="10"/>
  <c r="J210" i="10"/>
  <c r="J194" i="10"/>
  <c r="J178" i="10"/>
  <c r="J162" i="10"/>
  <c r="J146" i="10"/>
  <c r="J116" i="10"/>
  <c r="J89" i="10"/>
  <c r="J82" i="10"/>
  <c r="J73" i="10"/>
  <c r="J66" i="10"/>
  <c r="J57" i="10"/>
  <c r="J560" i="10"/>
  <c r="J426" i="10"/>
  <c r="J388" i="10"/>
  <c r="J376" i="10"/>
  <c r="J341" i="10"/>
  <c r="J338" i="10"/>
  <c r="J320" i="10"/>
  <c r="J288" i="10"/>
  <c r="J256" i="10"/>
  <c r="J488" i="10"/>
  <c r="J451" i="10"/>
  <c r="J435" i="10"/>
  <c r="J409" i="10"/>
  <c r="J322" i="10"/>
  <c r="J290" i="10"/>
  <c r="J258" i="10"/>
  <c r="J234" i="10"/>
  <c r="J218" i="10"/>
  <c r="J202" i="10"/>
  <c r="J186" i="10"/>
  <c r="J170" i="10"/>
  <c r="J154" i="10"/>
  <c r="J138" i="10"/>
  <c r="J132" i="10"/>
  <c r="J100" i="10"/>
  <c r="J90" i="10"/>
  <c r="J81" i="10"/>
  <c r="J74" i="10"/>
  <c r="J65" i="10"/>
  <c r="J58" i="10"/>
  <c r="Q11" i="10"/>
  <c r="J304" i="10"/>
  <c r="J298" i="10"/>
  <c r="J108" i="10"/>
  <c r="J98" i="10"/>
  <c r="J95" i="10"/>
  <c r="J84" i="10"/>
  <c r="J78" i="10"/>
  <c r="J59" i="10"/>
  <c r="J56" i="10"/>
  <c r="J48" i="10"/>
  <c r="J40" i="10"/>
  <c r="J32" i="10"/>
  <c r="J24" i="10"/>
  <c r="J16" i="10"/>
  <c r="J9" i="10"/>
  <c r="J600" i="10"/>
  <c r="J571" i="10"/>
  <c r="J441" i="10"/>
  <c r="J413" i="10"/>
  <c r="J395" i="10"/>
  <c r="J382" i="10"/>
  <c r="J363" i="10"/>
  <c r="J344" i="10"/>
  <c r="J248" i="10"/>
  <c r="J358" i="10"/>
  <c r="J352" i="10"/>
  <c r="J272" i="10"/>
  <c r="J266" i="10"/>
  <c r="J124" i="10"/>
  <c r="J114" i="10"/>
  <c r="J104" i="10"/>
  <c r="J94" i="10"/>
  <c r="J75" i="10"/>
  <c r="J72" i="10"/>
  <c r="J61" i="10"/>
  <c r="J50" i="10"/>
  <c r="J42" i="10"/>
  <c r="J34" i="10"/>
  <c r="J26" i="10"/>
  <c r="J18" i="10"/>
  <c r="J533" i="10"/>
  <c r="J474" i="10"/>
  <c r="J425" i="10"/>
  <c r="J412" i="10"/>
  <c r="J405" i="10"/>
  <c r="J381" i="10"/>
  <c r="J377" i="10"/>
  <c r="J347" i="10"/>
  <c r="J328" i="10"/>
  <c r="J134" i="10"/>
  <c r="J83" i="10"/>
  <c r="J80" i="10"/>
  <c r="J69" i="10"/>
  <c r="J55" i="10"/>
  <c r="J47" i="10"/>
  <c r="J39" i="10"/>
  <c r="J31" i="10"/>
  <c r="J23" i="10"/>
  <c r="J15" i="10"/>
  <c r="J508" i="10"/>
  <c r="J465" i="10"/>
  <c r="J458" i="10"/>
  <c r="J379" i="10"/>
  <c r="J336" i="10"/>
  <c r="J330" i="10"/>
  <c r="J240" i="10"/>
  <c r="J236" i="10"/>
  <c r="J232" i="10"/>
  <c r="J228" i="10"/>
  <c r="J224" i="10"/>
  <c r="J220" i="10"/>
  <c r="J216" i="10"/>
  <c r="J212" i="10"/>
  <c r="J208" i="10"/>
  <c r="J204" i="10"/>
  <c r="J200" i="10"/>
  <c r="J196" i="10"/>
  <c r="J192" i="10"/>
  <c r="J188" i="10"/>
  <c r="J184" i="10"/>
  <c r="J180" i="10"/>
  <c r="J176" i="10"/>
  <c r="J172" i="10"/>
  <c r="J168" i="10"/>
  <c r="J164" i="10"/>
  <c r="J160" i="10"/>
  <c r="J156" i="10"/>
  <c r="J152" i="10"/>
  <c r="J148" i="10"/>
  <c r="J144" i="10"/>
  <c r="J140" i="10"/>
  <c r="J136" i="10"/>
  <c r="J126" i="10"/>
  <c r="J93" i="10"/>
  <c r="J79" i="10"/>
  <c r="J68" i="10"/>
  <c r="J62" i="10"/>
  <c r="J46" i="10"/>
  <c r="J38" i="10"/>
  <c r="J30" i="10"/>
  <c r="J22" i="10"/>
  <c r="J14" i="10"/>
  <c r="J6" i="10"/>
  <c r="J552" i="10"/>
  <c r="J369" i="10"/>
  <c r="J280" i="10"/>
  <c r="J264" i="10"/>
  <c r="J122" i="10"/>
  <c r="J112" i="10"/>
  <c r="J102" i="10"/>
  <c r="J87" i="10"/>
  <c r="J76" i="10"/>
  <c r="J70" i="10"/>
  <c r="J51" i="10"/>
  <c r="J43" i="10"/>
  <c r="J35" i="10"/>
  <c r="J27" i="10"/>
  <c r="J19" i="10"/>
  <c r="J3" i="10"/>
  <c r="J392" i="10"/>
  <c r="J118" i="10"/>
  <c r="J60" i="10"/>
  <c r="J52" i="10"/>
  <c r="J10" i="10"/>
  <c r="J8" i="10"/>
  <c r="J5" i="10"/>
  <c r="J85" i="10"/>
  <c r="J77" i="10"/>
  <c r="J63" i="10"/>
  <c r="J17" i="10"/>
  <c r="J13" i="10"/>
  <c r="J361" i="10"/>
  <c r="J296" i="10"/>
  <c r="J67" i="10"/>
  <c r="J25" i="10"/>
  <c r="J21" i="10"/>
  <c r="J4" i="10"/>
  <c r="J582" i="10"/>
  <c r="J130" i="10"/>
  <c r="J106" i="10"/>
  <c r="J92" i="10"/>
  <c r="J88" i="10"/>
  <c r="J71" i="10"/>
  <c r="J54" i="10"/>
  <c r="J33" i="10"/>
  <c r="J29" i="10"/>
  <c r="J12" i="10"/>
  <c r="J7" i="10"/>
  <c r="J366" i="10"/>
  <c r="J120" i="10"/>
  <c r="J96" i="10"/>
  <c r="J41" i="10"/>
  <c r="J37" i="10"/>
  <c r="J20" i="10"/>
  <c r="J486" i="10"/>
  <c r="J351" i="10"/>
  <c r="J312" i="10"/>
  <c r="J86" i="10"/>
  <c r="J53" i="10"/>
  <c r="J36" i="10"/>
  <c r="J11" i="10"/>
  <c r="J2" i="10"/>
  <c r="J128" i="10"/>
  <c r="K128" i="10" s="1"/>
  <c r="J337" i="10"/>
  <c r="J110" i="10"/>
  <c r="J45" i="10"/>
  <c r="J91" i="10"/>
  <c r="J44" i="10"/>
  <c r="J28" i="10"/>
  <c r="J49" i="10"/>
  <c r="J64" i="10"/>
  <c r="I647" i="10" l="1"/>
  <c r="I21" i="10"/>
  <c r="I496" i="10"/>
  <c r="I631" i="10"/>
  <c r="O5" i="11"/>
  <c r="P8" i="11"/>
  <c r="P9" i="11" s="1"/>
  <c r="I696" i="10"/>
  <c r="I310" i="10"/>
  <c r="R8" i="11"/>
  <c r="R9" i="11" s="1"/>
  <c r="R5" i="11"/>
  <c r="R6" i="11" s="1"/>
  <c r="P5" i="11"/>
  <c r="P6" i="11" s="1"/>
  <c r="Q5" i="11"/>
  <c r="Q6" i="11" s="1"/>
  <c r="Q8" i="11"/>
  <c r="Q9" i="11" s="1"/>
  <c r="O8" i="11"/>
  <c r="O9" i="11" s="1"/>
  <c r="K45" i="10"/>
  <c r="O6" i="11"/>
  <c r="I90" i="10"/>
  <c r="I701" i="10"/>
  <c r="I591" i="10"/>
  <c r="I369" i="10"/>
  <c r="I709" i="10"/>
  <c r="I610" i="10"/>
  <c r="I319" i="10"/>
  <c r="I677" i="10"/>
  <c r="I208" i="10"/>
  <c r="I281" i="10"/>
  <c r="I643" i="10"/>
  <c r="I630" i="10"/>
  <c r="I513" i="10"/>
  <c r="I603" i="10"/>
  <c r="I285" i="10"/>
  <c r="I587" i="10"/>
  <c r="I279" i="10"/>
  <c r="I461" i="10"/>
  <c r="I88" i="10"/>
  <c r="I672" i="10"/>
  <c r="I448" i="10"/>
  <c r="I235" i="10"/>
  <c r="I716" i="10"/>
  <c r="I658" i="10"/>
  <c r="I62" i="10"/>
  <c r="I520" i="10"/>
  <c r="I327" i="10"/>
  <c r="I135" i="10"/>
  <c r="I595" i="10"/>
  <c r="I86" i="10"/>
  <c r="I528" i="10"/>
  <c r="I342" i="10"/>
  <c r="I142" i="10"/>
  <c r="I535" i="10"/>
  <c r="I118" i="10"/>
  <c r="I536" i="10"/>
  <c r="I349" i="10"/>
  <c r="I149" i="10"/>
  <c r="I541" i="10"/>
  <c r="I566" i="10"/>
  <c r="I416" i="10"/>
  <c r="I200" i="10"/>
  <c r="I652" i="10"/>
  <c r="I25" i="10"/>
  <c r="I620" i="10"/>
  <c r="I407" i="10"/>
  <c r="I402" i="10"/>
  <c r="I129" i="10"/>
  <c r="I661" i="10"/>
  <c r="I428" i="10"/>
  <c r="I185" i="10"/>
  <c r="I740" i="10"/>
  <c r="I650" i="10"/>
  <c r="I519" i="10"/>
  <c r="I346" i="10"/>
  <c r="I440" i="10"/>
  <c r="I334" i="10"/>
  <c r="I390" i="10"/>
  <c r="I148" i="10"/>
  <c r="I70" i="10"/>
  <c r="I103" i="10"/>
  <c r="I57" i="10"/>
  <c r="I323" i="10"/>
  <c r="I269" i="10"/>
  <c r="I729" i="10"/>
  <c r="I707" i="10"/>
  <c r="I286" i="10"/>
  <c r="I550" i="10"/>
  <c r="I734" i="10"/>
  <c r="I458" i="10"/>
  <c r="I130" i="10"/>
  <c r="I556" i="10"/>
  <c r="I304" i="10"/>
  <c r="I723" i="10"/>
  <c r="I146" i="10"/>
  <c r="I569" i="10"/>
  <c r="I332" i="10"/>
  <c r="I84" i="10"/>
  <c r="I713" i="10"/>
  <c r="I659" i="10"/>
  <c r="I110" i="10"/>
  <c r="I71" i="10"/>
  <c r="I675" i="10"/>
  <c r="I270" i="10"/>
  <c r="I447" i="10"/>
  <c r="I412" i="10"/>
  <c r="I131" i="10"/>
  <c r="I685" i="10"/>
  <c r="I622" i="10"/>
  <c r="I395" i="10"/>
  <c r="I33" i="10"/>
  <c r="I42" i="10"/>
  <c r="I399" i="10"/>
  <c r="I662" i="10"/>
  <c r="I466" i="10"/>
  <c r="I504" i="10"/>
  <c r="I697" i="10"/>
  <c r="I454" i="10"/>
  <c r="I539" i="10"/>
  <c r="I503" i="10"/>
  <c r="I671" i="10"/>
  <c r="I97" i="10"/>
  <c r="I15" i="10"/>
  <c r="I237" i="10"/>
  <c r="I400" i="10"/>
  <c r="I405" i="10"/>
  <c r="I432" i="10"/>
  <c r="I737" i="10"/>
  <c r="I214" i="10"/>
  <c r="I288" i="10"/>
  <c r="I158" i="10"/>
  <c r="I567" i="10"/>
  <c r="I96" i="10"/>
  <c r="I530" i="10"/>
  <c r="I618" i="10"/>
  <c r="I362" i="10"/>
  <c r="I681" i="10"/>
  <c r="I14" i="10"/>
  <c r="I396" i="10"/>
  <c r="I34" i="10"/>
  <c r="I717" i="10"/>
  <c r="I529" i="10"/>
  <c r="I5" i="10"/>
  <c r="I700" i="10"/>
  <c r="I47" i="10"/>
  <c r="I548" i="10"/>
  <c r="I260" i="10"/>
  <c r="I721" i="10"/>
  <c r="I680" i="10"/>
  <c r="I368" i="10"/>
  <c r="I664" i="10"/>
  <c r="I423" i="10"/>
  <c r="I324" i="10"/>
  <c r="I476" i="10"/>
  <c r="I192" i="10"/>
  <c r="I665" i="10"/>
  <c r="I446" i="10"/>
  <c r="I215" i="10"/>
  <c r="I296" i="10"/>
  <c r="I653" i="10"/>
  <c r="I386" i="10"/>
  <c r="I487" i="10"/>
  <c r="I523" i="10"/>
  <c r="I359" i="10"/>
  <c r="I358" i="10"/>
  <c r="I125" i="10"/>
  <c r="I705" i="10"/>
  <c r="I457" i="10"/>
  <c r="I379" i="10"/>
  <c r="I293" i="10"/>
  <c r="I572" i="10"/>
  <c r="I649" i="10"/>
  <c r="I666" i="10"/>
  <c r="I660" i="10"/>
  <c r="I220" i="10"/>
  <c r="I231" i="10"/>
  <c r="I335" i="10"/>
  <c r="I628" i="10"/>
  <c r="I230" i="10"/>
  <c r="I382" i="10"/>
  <c r="I689" i="10"/>
  <c r="I123" i="10"/>
  <c r="I172" i="10"/>
  <c r="I633" i="10"/>
  <c r="I687" i="10"/>
  <c r="I506" i="10"/>
  <c r="I165" i="10"/>
  <c r="I646" i="10"/>
  <c r="I48" i="10"/>
  <c r="I161" i="10"/>
  <c r="I239" i="10"/>
  <c r="I684" i="10"/>
  <c r="I9" i="10"/>
  <c r="I673" i="10"/>
  <c r="I139" i="10"/>
  <c r="I692" i="10"/>
  <c r="I132" i="10"/>
  <c r="I56" i="10"/>
  <c r="I422" i="10"/>
  <c r="I348" i="10"/>
  <c r="I168" i="10"/>
  <c r="I564" i="10"/>
  <c r="I238" i="10"/>
  <c r="I612" i="10"/>
  <c r="I417" i="10"/>
  <c r="I236" i="10"/>
  <c r="I638" i="10"/>
  <c r="I258" i="10"/>
  <c r="I640" i="10"/>
  <c r="I425" i="10"/>
  <c r="I242" i="10"/>
  <c r="I654" i="10"/>
  <c r="I275" i="10"/>
  <c r="I676" i="10"/>
  <c r="I433" i="10"/>
  <c r="I249" i="10"/>
  <c r="I670" i="10"/>
  <c r="I28" i="10"/>
  <c r="I339" i="10"/>
  <c r="I320" i="10"/>
  <c r="I141" i="10"/>
  <c r="I532" i="10"/>
  <c r="I413" i="10"/>
  <c r="I289" i="10"/>
  <c r="I585" i="10"/>
  <c r="I526" i="10"/>
  <c r="I639" i="10"/>
  <c r="I278" i="10"/>
  <c r="I470" i="10"/>
  <c r="I36" i="10"/>
  <c r="I488" i="10"/>
  <c r="I634" i="10"/>
  <c r="I501" i="10"/>
  <c r="I475" i="10"/>
  <c r="I338" i="10"/>
  <c r="I568" i="10"/>
  <c r="I171" i="10"/>
  <c r="I560" i="10"/>
  <c r="I404" i="10"/>
  <c r="I46" i="10"/>
  <c r="I738" i="10"/>
  <c r="I102" i="10"/>
  <c r="I106" i="10"/>
  <c r="I602" i="10"/>
  <c r="I311" i="10"/>
  <c r="I741" i="10"/>
  <c r="I450" i="10"/>
  <c r="I50" i="10"/>
  <c r="I328" i="10"/>
  <c r="I605" i="10"/>
  <c r="I641" i="10"/>
  <c r="I718" i="10"/>
  <c r="I377" i="10"/>
  <c r="I222" i="10"/>
  <c r="I415" i="10"/>
  <c r="I727" i="10"/>
  <c r="I637" i="10"/>
  <c r="I583" i="10"/>
  <c r="I430" i="10"/>
  <c r="I420" i="10"/>
  <c r="I138" i="10"/>
  <c r="I725" i="10"/>
  <c r="I228" i="10"/>
  <c r="I429" i="10"/>
  <c r="I154" i="10"/>
  <c r="I99" i="10"/>
  <c r="I540" i="10"/>
  <c r="I254" i="10"/>
  <c r="I542" i="10"/>
  <c r="I145" i="10"/>
  <c r="I537" i="10"/>
  <c r="I357" i="10"/>
  <c r="I80" i="10"/>
  <c r="I706" i="10"/>
  <c r="I711" i="10"/>
  <c r="I271" i="10"/>
  <c r="I394" i="10"/>
  <c r="I178" i="10"/>
  <c r="I243" i="10"/>
  <c r="I527" i="10"/>
  <c r="I693" i="10"/>
  <c r="I91" i="10"/>
  <c r="I6" i="10"/>
  <c r="I584" i="10"/>
  <c r="I478" i="10"/>
  <c r="I351" i="10"/>
  <c r="I83" i="10"/>
  <c r="I8" i="10"/>
  <c r="I206" i="10"/>
  <c r="I607" i="10"/>
  <c r="I419" i="10"/>
  <c r="I514" i="10"/>
  <c r="I203" i="10"/>
  <c r="I679" i="10"/>
  <c r="I227" i="10"/>
  <c r="I32" i="10"/>
  <c r="I98" i="10"/>
  <c r="I58" i="10"/>
  <c r="I645" i="10"/>
  <c r="I521" i="10"/>
  <c r="I10" i="10"/>
  <c r="I442" i="10"/>
  <c r="I39" i="10"/>
  <c r="I182" i="10"/>
  <c r="I360" i="10"/>
  <c r="I169" i="10"/>
  <c r="I210" i="10"/>
  <c r="I736" i="10"/>
  <c r="I85" i="10"/>
  <c r="I306" i="10"/>
  <c r="I596" i="10"/>
  <c r="I663" i="10"/>
  <c r="I73" i="10"/>
  <c r="I695" i="10"/>
  <c r="I531" i="10"/>
  <c r="I376" i="10"/>
  <c r="I739" i="10"/>
  <c r="I341" i="10"/>
  <c r="I551" i="10"/>
  <c r="I221" i="10"/>
  <c r="I309" i="10"/>
  <c r="I668" i="10"/>
  <c r="I601" i="10"/>
  <c r="I720" i="10"/>
  <c r="I719" i="10"/>
  <c r="I733" i="10"/>
  <c r="I703" i="10"/>
  <c r="I655" i="10"/>
  <c r="I199" i="10"/>
  <c r="I667" i="10"/>
  <c r="I250" i="10"/>
  <c r="I704" i="10"/>
  <c r="I177" i="10"/>
  <c r="I12" i="10"/>
  <c r="I588" i="10"/>
  <c r="I213" i="10"/>
  <c r="I101" i="10"/>
  <c r="I615" i="10"/>
  <c r="I538" i="10"/>
  <c r="I427" i="10"/>
  <c r="I315" i="10"/>
  <c r="I183" i="10"/>
  <c r="I197" i="10"/>
  <c r="I40" i="10"/>
  <c r="I611" i="10"/>
  <c r="I219" i="10"/>
  <c r="I108" i="10"/>
  <c r="I623" i="10"/>
  <c r="I546" i="10"/>
  <c r="I435" i="10"/>
  <c r="I322" i="10"/>
  <c r="I137" i="10"/>
  <c r="I212" i="10"/>
  <c r="I45" i="10"/>
  <c r="I629" i="10"/>
  <c r="I226" i="10"/>
  <c r="I114" i="10"/>
  <c r="I632" i="10"/>
  <c r="I554" i="10"/>
  <c r="I443" i="10"/>
  <c r="I329" i="10"/>
  <c r="I621" i="10"/>
  <c r="I26" i="10"/>
  <c r="I455" i="10"/>
  <c r="I318" i="10"/>
  <c r="I120" i="10"/>
  <c r="I614" i="10"/>
  <c r="I505" i="10"/>
  <c r="I434" i="10"/>
  <c r="I321" i="10"/>
  <c r="I223" i="10"/>
  <c r="I517" i="10"/>
  <c r="I112" i="10"/>
  <c r="I580" i="10"/>
  <c r="I111" i="10"/>
  <c r="I724" i="10"/>
  <c r="I579" i="10"/>
  <c r="I72" i="10"/>
  <c r="I308" i="10"/>
  <c r="I232" i="10"/>
  <c r="I345" i="10"/>
  <c r="I150" i="10"/>
  <c r="I19" i="10"/>
  <c r="I276" i="10"/>
  <c r="I167" i="10"/>
  <c r="I728" i="10"/>
  <c r="I600" i="10"/>
  <c r="I162" i="10"/>
  <c r="K49" i="10"/>
  <c r="I43" i="10"/>
  <c r="I218" i="10"/>
  <c r="I52" i="10"/>
  <c r="I589" i="10"/>
  <c r="I512" i="10"/>
  <c r="I409" i="10"/>
  <c r="I313" i="10"/>
  <c r="I229" i="10"/>
  <c r="I128" i="10"/>
  <c r="I626" i="10"/>
  <c r="I216" i="10"/>
  <c r="I392" i="10"/>
  <c r="I259" i="10"/>
  <c r="I95" i="10"/>
  <c r="I590" i="10"/>
  <c r="I481" i="10"/>
  <c r="I410" i="10"/>
  <c r="I299" i="10"/>
  <c r="I196" i="10"/>
  <c r="I245" i="10"/>
  <c r="I164" i="10"/>
  <c r="I414" i="10"/>
  <c r="I282" i="10"/>
  <c r="I100" i="10"/>
  <c r="I598" i="10"/>
  <c r="I489" i="10"/>
  <c r="I418" i="10"/>
  <c r="I307" i="10"/>
  <c r="I202" i="10"/>
  <c r="I144" i="10"/>
  <c r="I55" i="10"/>
  <c r="I437" i="10"/>
  <c r="I301" i="10"/>
  <c r="I107" i="10"/>
  <c r="I606" i="10"/>
  <c r="I497" i="10"/>
  <c r="I426" i="10"/>
  <c r="I314" i="10"/>
  <c r="I209" i="10"/>
  <c r="I573" i="10"/>
  <c r="I59" i="10"/>
  <c r="I113" i="10"/>
  <c r="I24" i="10"/>
  <c r="I509" i="10"/>
  <c r="I480" i="10"/>
  <c r="I378" i="10"/>
  <c r="I262" i="10"/>
  <c r="I201" i="10"/>
  <c r="I92" i="10"/>
  <c r="I594" i="10"/>
  <c r="I38" i="10"/>
  <c r="I471" i="10"/>
  <c r="I22" i="10"/>
  <c r="I391" i="10"/>
  <c r="I469" i="10"/>
  <c r="I491" i="10"/>
  <c r="I373" i="10"/>
  <c r="I383" i="10"/>
  <c r="I367" i="10"/>
  <c r="I170" i="10"/>
  <c r="I30" i="10"/>
  <c r="I283" i="10"/>
  <c r="I180" i="10"/>
  <c r="I68" i="10"/>
  <c r="I608" i="10"/>
  <c r="I499" i="10"/>
  <c r="I381" i="10"/>
  <c r="I330" i="10"/>
  <c r="I384" i="10"/>
  <c r="I184" i="10"/>
  <c r="I35" i="10"/>
  <c r="I290" i="10"/>
  <c r="I186" i="10"/>
  <c r="I74" i="10"/>
  <c r="I616" i="10"/>
  <c r="I507" i="10"/>
  <c r="I389" i="10"/>
  <c r="I495" i="10"/>
  <c r="I93" i="10"/>
  <c r="I627" i="10"/>
  <c r="I485" i="10"/>
  <c r="I179" i="10"/>
  <c r="I726" i="10"/>
  <c r="I575" i="10"/>
  <c r="I498" i="10"/>
  <c r="I388" i="10"/>
  <c r="I280" i="10"/>
  <c r="I65" i="10"/>
  <c r="I163" i="10"/>
  <c r="I656" i="10"/>
  <c r="I198" i="10"/>
  <c r="I37" i="10"/>
  <c r="I651" i="10"/>
  <c r="I484" i="10"/>
  <c r="I117" i="10"/>
  <c r="I13" i="10"/>
  <c r="I268" i="10"/>
  <c r="I152" i="10"/>
  <c r="I712" i="10"/>
  <c r="I592" i="10"/>
  <c r="I483" i="10"/>
  <c r="I366" i="10"/>
  <c r="I431" i="10"/>
  <c r="I511" i="10"/>
  <c r="I337" i="10"/>
  <c r="I104" i="10"/>
  <c r="I333" i="10"/>
  <c r="I240" i="10"/>
  <c r="I121" i="10"/>
  <c r="I698" i="10"/>
  <c r="I555" i="10"/>
  <c r="I444" i="10"/>
  <c r="I44" i="10"/>
  <c r="I534" i="10"/>
  <c r="I354" i="10"/>
  <c r="I119" i="10"/>
  <c r="I340" i="10"/>
  <c r="I247" i="10"/>
  <c r="I127" i="10"/>
  <c r="I714" i="10"/>
  <c r="I563" i="10"/>
  <c r="I452" i="10"/>
  <c r="I31" i="10"/>
  <c r="I557" i="10"/>
  <c r="I375" i="10"/>
  <c r="I136" i="10"/>
  <c r="I347" i="10"/>
  <c r="I255" i="10"/>
  <c r="I549" i="10"/>
  <c r="I619" i="10"/>
  <c r="I7" i="10"/>
  <c r="I316" i="10"/>
  <c r="I699" i="10"/>
  <c r="I635" i="10"/>
  <c r="I715" i="10"/>
  <c r="I683" i="10"/>
  <c r="I277" i="10"/>
  <c r="I735" i="10"/>
  <c r="I300" i="10"/>
  <c r="I191" i="10"/>
  <c r="I731" i="10"/>
  <c r="I669" i="10"/>
  <c r="K91" i="10"/>
  <c r="I133" i="10"/>
  <c r="I730" i="10"/>
  <c r="I570" i="10"/>
  <c r="I460" i="10"/>
  <c r="I94" i="10"/>
  <c r="I251" i="10"/>
  <c r="I51" i="10"/>
  <c r="I674" i="10"/>
  <c r="I233" i="10"/>
  <c r="I126" i="10"/>
  <c r="I648" i="10"/>
  <c r="I562" i="10"/>
  <c r="I451" i="10"/>
  <c r="I336" i="10"/>
  <c r="I63" i="10"/>
  <c r="I211" i="10"/>
  <c r="I20" i="10"/>
  <c r="I303" i="10"/>
  <c r="I66" i="10"/>
  <c r="I153" i="10"/>
  <c r="I465" i="10"/>
  <c r="I4" i="10"/>
  <c r="I492" i="10"/>
  <c r="I387" i="10"/>
  <c r="I246" i="10"/>
  <c r="I644" i="10"/>
  <c r="I287" i="10"/>
  <c r="I493" i="10"/>
  <c r="I317" i="10"/>
  <c r="I87" i="10"/>
  <c r="I325" i="10"/>
  <c r="I234" i="10"/>
  <c r="I115" i="10"/>
  <c r="I682" i="10"/>
  <c r="I547" i="10"/>
  <c r="I436" i="10"/>
  <c r="I60" i="10"/>
  <c r="I11" i="10"/>
  <c r="I502" i="10"/>
  <c r="I244" i="10"/>
  <c r="I393" i="10"/>
  <c r="I298" i="10"/>
  <c r="I181" i="10"/>
  <c r="I116" i="10"/>
  <c r="I617" i="10"/>
  <c r="I508" i="10"/>
  <c r="I688" i="10"/>
  <c r="I17" i="10"/>
  <c r="I525" i="10"/>
  <c r="I265" i="10"/>
  <c r="I401" i="10"/>
  <c r="I305" i="10"/>
  <c r="I187" i="10"/>
  <c r="I122" i="10"/>
  <c r="I625" i="10"/>
  <c r="I516" i="10"/>
  <c r="I597" i="10"/>
  <c r="I23" i="10"/>
  <c r="I543" i="10"/>
  <c r="I302" i="10"/>
  <c r="I408" i="10"/>
  <c r="I312" i="10"/>
  <c r="I194" i="10"/>
  <c r="I134" i="10"/>
  <c r="I636" i="10"/>
  <c r="I524" i="10"/>
  <c r="I274" i="10"/>
  <c r="I406" i="10"/>
  <c r="I204" i="10"/>
  <c r="I41" i="10"/>
  <c r="I297" i="10"/>
  <c r="I193" i="10"/>
  <c r="I79" i="10"/>
  <c r="I624" i="10"/>
  <c r="I515" i="10"/>
  <c r="I397" i="10"/>
  <c r="I559" i="10"/>
  <c r="I253" i="10"/>
  <c r="I344" i="10"/>
  <c r="I642" i="10"/>
  <c r="I157" i="10"/>
  <c r="I599" i="10"/>
  <c r="I411" i="10"/>
  <c r="I438" i="10"/>
  <c r="I702" i="10"/>
  <c r="I657" i="10"/>
  <c r="I467" i="10"/>
  <c r="I326" i="10"/>
  <c r="I205" i="10"/>
  <c r="I343" i="10"/>
  <c r="I160" i="10"/>
  <c r="I78" i="10"/>
  <c r="I267" i="10"/>
  <c r="I494" i="10"/>
  <c r="I690" i="10"/>
  <c r="I479" i="10"/>
  <c r="I225" i="10"/>
  <c r="I385" i="10"/>
  <c r="I291" i="10"/>
  <c r="I174" i="10"/>
  <c r="I109" i="10"/>
  <c r="I609" i="10"/>
  <c r="I500" i="10"/>
  <c r="I273" i="10"/>
  <c r="I61" i="10"/>
  <c r="I708" i="10"/>
  <c r="I445" i="10"/>
  <c r="I456" i="10"/>
  <c r="I356" i="10"/>
  <c r="I241" i="10"/>
  <c r="I175" i="10"/>
  <c r="I732" i="10"/>
  <c r="I571" i="10"/>
  <c r="I217" i="10"/>
  <c r="I67" i="10"/>
  <c r="I3" i="10"/>
  <c r="I463" i="10"/>
  <c r="I464" i="10"/>
  <c r="I363" i="10"/>
  <c r="I248" i="10"/>
  <c r="I188" i="10"/>
  <c r="I75" i="10"/>
  <c r="I578" i="10"/>
  <c r="I176" i="10"/>
  <c r="I82" i="10"/>
  <c r="I18" i="10"/>
  <c r="I486" i="10"/>
  <c r="I472" i="10"/>
  <c r="I371" i="10"/>
  <c r="I256" i="10"/>
  <c r="I195" i="10"/>
  <c r="I81" i="10"/>
  <c r="I586" i="10"/>
  <c r="I16" i="10"/>
  <c r="I574" i="10"/>
  <c r="I398" i="10"/>
  <c r="I156" i="10"/>
  <c r="I355" i="10"/>
  <c r="I261" i="10"/>
  <c r="I140" i="10"/>
  <c r="I69" i="10"/>
  <c r="I577" i="10"/>
  <c r="I468" i="10"/>
  <c r="I352" i="10"/>
  <c r="I361" i="10"/>
  <c r="I453" i="10"/>
  <c r="I49" i="10"/>
  <c r="I252" i="10"/>
  <c r="I143" i="10"/>
  <c r="I593" i="10"/>
  <c r="I522" i="10"/>
  <c r="I449" i="10"/>
  <c r="I370" i="10"/>
  <c r="I576" i="10"/>
  <c r="I424" i="10"/>
  <c r="I353" i="10"/>
  <c r="I459" i="10"/>
  <c r="I284" i="10"/>
  <c r="I190" i="10"/>
  <c r="I27" i="10"/>
  <c r="I266" i="10"/>
  <c r="I374" i="10"/>
  <c r="I224" i="10"/>
  <c r="I89" i="10"/>
  <c r="I582" i="10"/>
  <c r="I473" i="10"/>
  <c r="I403" i="10"/>
  <c r="I292" i="10"/>
  <c r="I189" i="10"/>
  <c r="I294" i="10"/>
  <c r="I54" i="10"/>
  <c r="I565" i="10"/>
  <c r="I421" i="10"/>
  <c r="I159" i="10"/>
  <c r="I678" i="10"/>
  <c r="I545" i="10"/>
  <c r="I474" i="10"/>
  <c r="I365" i="10"/>
  <c r="I257" i="10"/>
  <c r="I613" i="10"/>
  <c r="I64" i="10"/>
  <c r="I581" i="10"/>
  <c r="I439" i="10"/>
  <c r="I166" i="10"/>
  <c r="I694" i="10"/>
  <c r="I553" i="10"/>
  <c r="I482" i="10"/>
  <c r="I372" i="10"/>
  <c r="I264" i="10"/>
  <c r="I558" i="10"/>
  <c r="I77" i="10"/>
  <c r="I604" i="10"/>
  <c r="I462" i="10"/>
  <c r="I173" i="10"/>
  <c r="I710" i="10"/>
  <c r="I561" i="10"/>
  <c r="I490" i="10"/>
  <c r="I380" i="10"/>
  <c r="I272" i="10"/>
  <c r="I105" i="10"/>
  <c r="I477" i="10"/>
  <c r="I295" i="10"/>
  <c r="I151" i="10"/>
  <c r="I722" i="10"/>
  <c r="I544" i="10"/>
  <c r="I441" i="10"/>
  <c r="I364" i="10"/>
  <c r="I263" i="10"/>
  <c r="I155" i="10"/>
  <c r="I686" i="10"/>
  <c r="I76" i="10"/>
  <c r="I533" i="10"/>
  <c r="I53" i="10"/>
  <c r="I510" i="10"/>
  <c r="I518" i="10"/>
  <c r="I552" i="10"/>
  <c r="K44" i="10"/>
  <c r="K312" i="10"/>
  <c r="K120" i="10"/>
  <c r="K7" i="10"/>
  <c r="K106" i="10"/>
  <c r="K21" i="10"/>
  <c r="K13" i="10"/>
  <c r="K8" i="10"/>
  <c r="K70" i="10"/>
  <c r="K369" i="10"/>
  <c r="K22" i="10"/>
  <c r="K126" i="10"/>
  <c r="K164" i="10"/>
  <c r="K196" i="10"/>
  <c r="K228" i="10"/>
  <c r="K465" i="10"/>
  <c r="K47" i="10"/>
  <c r="K377" i="10"/>
  <c r="K42" i="10"/>
  <c r="K124" i="10"/>
  <c r="K382" i="10"/>
  <c r="K24" i="10"/>
  <c r="K95" i="10"/>
  <c r="K81" i="10"/>
  <c r="K202" i="10"/>
  <c r="K451" i="10"/>
  <c r="K388" i="10"/>
  <c r="K162" i="10"/>
  <c r="K335" i="10"/>
  <c r="K282" i="10"/>
  <c r="K397" i="10"/>
  <c r="K353" i="10"/>
  <c r="K483" i="10"/>
  <c r="K182" i="10"/>
  <c r="K246" i="10"/>
  <c r="K310" i="10"/>
  <c r="K389" i="10"/>
  <c r="K260" i="10"/>
  <c r="K324" i="10"/>
  <c r="K384" i="10"/>
  <c r="K660" i="10"/>
  <c r="K459" i="10"/>
  <c r="K362" i="10"/>
  <c r="K99" i="10"/>
  <c r="K115" i="10"/>
  <c r="K131" i="10"/>
  <c r="K147" i="10"/>
  <c r="K163" i="10"/>
  <c r="K179" i="10"/>
  <c r="K195" i="10"/>
  <c r="K211" i="10"/>
  <c r="K227" i="10"/>
  <c r="K243" i="10"/>
  <c r="K259" i="10"/>
  <c r="K275" i="10"/>
  <c r="K291" i="10"/>
  <c r="K307" i="10"/>
  <c r="K323" i="10"/>
  <c r="K356" i="10"/>
  <c r="K394" i="10"/>
  <c r="K482" i="10"/>
  <c r="K438" i="10"/>
  <c r="K524" i="10"/>
  <c r="K468" i="10"/>
  <c r="K616" i="10"/>
  <c r="K447" i="10"/>
  <c r="K544" i="10"/>
  <c r="K421" i="10"/>
  <c r="K498" i="10"/>
  <c r="K692" i="10"/>
  <c r="K545" i="10"/>
  <c r="K543" i="10"/>
  <c r="K489" i="10"/>
  <c r="K541" i="10"/>
  <c r="K656" i="10"/>
  <c r="K519" i="10"/>
  <c r="K588" i="10"/>
  <c r="K596" i="10"/>
  <c r="K682" i="10"/>
  <c r="K610" i="10"/>
  <c r="K718" i="10"/>
  <c r="K684" i="10"/>
  <c r="K622" i="10"/>
  <c r="K575" i="10"/>
  <c r="K591" i="10"/>
  <c r="K607" i="10"/>
  <c r="K623" i="10"/>
  <c r="K639" i="10"/>
  <c r="K655" i="10"/>
  <c r="K671" i="10"/>
  <c r="K687" i="10"/>
  <c r="K703" i="10"/>
  <c r="K719" i="10"/>
  <c r="K735" i="10"/>
  <c r="K351" i="10"/>
  <c r="K366" i="10"/>
  <c r="K12" i="10"/>
  <c r="K130" i="10"/>
  <c r="K25" i="10"/>
  <c r="K17" i="10"/>
  <c r="K10" i="10"/>
  <c r="K76" i="10"/>
  <c r="K552" i="10"/>
  <c r="K30" i="10"/>
  <c r="K136" i="10"/>
  <c r="K168" i="10"/>
  <c r="K200" i="10"/>
  <c r="K232" i="10"/>
  <c r="K508" i="10"/>
  <c r="K55" i="10"/>
  <c r="K381" i="10"/>
  <c r="K50" i="10"/>
  <c r="K266" i="10"/>
  <c r="K395" i="10"/>
  <c r="K32" i="10"/>
  <c r="K98" i="10"/>
  <c r="K90" i="10"/>
  <c r="K218" i="10"/>
  <c r="K488" i="10"/>
  <c r="K426" i="10"/>
  <c r="K57" i="10"/>
  <c r="K178" i="10"/>
  <c r="K350" i="10"/>
  <c r="K314" i="10"/>
  <c r="K432" i="10"/>
  <c r="K367" i="10"/>
  <c r="K540" i="10"/>
  <c r="K190" i="10"/>
  <c r="K254" i="10"/>
  <c r="K318" i="10"/>
  <c r="K396" i="10"/>
  <c r="K268" i="10"/>
  <c r="K332" i="10"/>
  <c r="K387" i="10"/>
  <c r="K398" i="10"/>
  <c r="K466" i="10"/>
  <c r="K414" i="10"/>
  <c r="K101" i="10"/>
  <c r="K117" i="10"/>
  <c r="K133" i="10"/>
  <c r="K149" i="10"/>
  <c r="K165" i="10"/>
  <c r="K181" i="10"/>
  <c r="K197" i="10"/>
  <c r="K213" i="10"/>
  <c r="K229" i="10"/>
  <c r="K245" i="10"/>
  <c r="K261" i="10"/>
  <c r="K277" i="10"/>
  <c r="K293" i="10"/>
  <c r="K309" i="10"/>
  <c r="K325" i="10"/>
  <c r="K365" i="10"/>
  <c r="K415" i="10"/>
  <c r="K537" i="10"/>
  <c r="K446" i="10"/>
  <c r="K546" i="10"/>
  <c r="K476" i="10"/>
  <c r="K642" i="10"/>
  <c r="K455" i="10"/>
  <c r="K569" i="10"/>
  <c r="K429" i="10"/>
  <c r="K501" i="10"/>
  <c r="K472" i="10"/>
  <c r="K570" i="10"/>
  <c r="K550" i="10"/>
  <c r="K491" i="10"/>
  <c r="K548" i="10"/>
  <c r="K672" i="10"/>
  <c r="K526" i="10"/>
  <c r="K632" i="10"/>
  <c r="K604" i="10"/>
  <c r="K698" i="10"/>
  <c r="K618" i="10"/>
  <c r="K734" i="10"/>
  <c r="K700" i="10"/>
  <c r="K630" i="10"/>
  <c r="K577" i="10"/>
  <c r="K593" i="10"/>
  <c r="K609" i="10"/>
  <c r="K625" i="10"/>
  <c r="K641" i="10"/>
  <c r="K657" i="10"/>
  <c r="K673" i="10"/>
  <c r="K689" i="10"/>
  <c r="K705" i="10"/>
  <c r="K721" i="10"/>
  <c r="K737" i="10"/>
  <c r="K486" i="10"/>
  <c r="K29" i="10"/>
  <c r="K582" i="10"/>
  <c r="K67" i="10"/>
  <c r="K63" i="10"/>
  <c r="K52" i="10"/>
  <c r="K3" i="10"/>
  <c r="K87" i="10"/>
  <c r="K38" i="10"/>
  <c r="K140" i="10"/>
  <c r="K172" i="10"/>
  <c r="K204" i="10"/>
  <c r="K236" i="10"/>
  <c r="K69" i="10"/>
  <c r="K405" i="10"/>
  <c r="K61" i="10"/>
  <c r="K272" i="10"/>
  <c r="K413" i="10"/>
  <c r="K40" i="10"/>
  <c r="K108" i="10"/>
  <c r="K100" i="10"/>
  <c r="K234" i="10"/>
  <c r="K256" i="10"/>
  <c r="K560" i="10"/>
  <c r="K66" i="10"/>
  <c r="K194" i="10"/>
  <c r="K364" i="10"/>
  <c r="K354" i="10"/>
  <c r="K460" i="10"/>
  <c r="K399" i="10"/>
  <c r="K547" i="10"/>
  <c r="K198" i="10"/>
  <c r="K262" i="10"/>
  <c r="K326" i="10"/>
  <c r="K419" i="10"/>
  <c r="K276" i="10"/>
  <c r="K343" i="10"/>
  <c r="K390" i="10"/>
  <c r="K420" i="10"/>
  <c r="K475" i="10"/>
  <c r="K449" i="10"/>
  <c r="K103" i="10"/>
  <c r="K119" i="10"/>
  <c r="K135" i="10"/>
  <c r="K151" i="10"/>
  <c r="K167" i="10"/>
  <c r="K183" i="10"/>
  <c r="K199" i="10"/>
  <c r="K215" i="10"/>
  <c r="K231" i="10"/>
  <c r="K247" i="10"/>
  <c r="K263" i="10"/>
  <c r="K279" i="10"/>
  <c r="K295" i="10"/>
  <c r="K311" i="10"/>
  <c r="K327" i="10"/>
  <c r="K370" i="10"/>
  <c r="K418" i="10"/>
  <c r="K724" i="10"/>
  <c r="K454" i="10"/>
  <c r="K549" i="10"/>
  <c r="K484" i="10"/>
  <c r="K676" i="10"/>
  <c r="K463" i="10"/>
  <c r="K572" i="10"/>
  <c r="K437" i="10"/>
  <c r="K507" i="10"/>
  <c r="K480" i="10"/>
  <c r="K495" i="10"/>
  <c r="K559" i="10"/>
  <c r="K493" i="10"/>
  <c r="K557" i="10"/>
  <c r="K688" i="10"/>
  <c r="K535" i="10"/>
  <c r="K648" i="10"/>
  <c r="K612" i="10"/>
  <c r="K714" i="10"/>
  <c r="K626" i="10"/>
  <c r="K712" i="10"/>
  <c r="K716" i="10"/>
  <c r="K646" i="10"/>
  <c r="K579" i="10"/>
  <c r="K595" i="10"/>
  <c r="K611" i="10"/>
  <c r="K627" i="10"/>
  <c r="K643" i="10"/>
  <c r="K659" i="10"/>
  <c r="K675" i="10"/>
  <c r="K691" i="10"/>
  <c r="K707" i="10"/>
  <c r="K723" i="10"/>
  <c r="K739" i="10"/>
  <c r="K33" i="10"/>
  <c r="K296" i="10"/>
  <c r="K77" i="10"/>
  <c r="K60" i="10"/>
  <c r="K19" i="10"/>
  <c r="K102" i="10"/>
  <c r="K46" i="10"/>
  <c r="K144" i="10"/>
  <c r="K176" i="10"/>
  <c r="K208" i="10"/>
  <c r="K240" i="10"/>
  <c r="K80" i="10"/>
  <c r="K412" i="10"/>
  <c r="K72" i="10"/>
  <c r="K352" i="10"/>
  <c r="K441" i="10"/>
  <c r="K48" i="10"/>
  <c r="K298" i="10"/>
  <c r="K132" i="10"/>
  <c r="K258" i="10"/>
  <c r="K288" i="10"/>
  <c r="K73" i="10"/>
  <c r="K210" i="10"/>
  <c r="K372" i="10"/>
  <c r="K385" i="10"/>
  <c r="K481" i="10"/>
  <c r="K403" i="10"/>
  <c r="K142" i="10"/>
  <c r="K206" i="10"/>
  <c r="K270" i="10"/>
  <c r="K345" i="10"/>
  <c r="K448" i="10"/>
  <c r="K284" i="10"/>
  <c r="K357" i="10"/>
  <c r="K408" i="10"/>
  <c r="K424" i="10"/>
  <c r="K505" i="10"/>
  <c r="K490" i="10"/>
  <c r="K105" i="10"/>
  <c r="K121" i="10"/>
  <c r="K137" i="10"/>
  <c r="K153" i="10"/>
  <c r="K169" i="10"/>
  <c r="K185" i="10"/>
  <c r="K201" i="10"/>
  <c r="K217" i="10"/>
  <c r="K233" i="10"/>
  <c r="K249" i="10"/>
  <c r="K265" i="10"/>
  <c r="K281" i="10"/>
  <c r="K297" i="10"/>
  <c r="K313" i="10"/>
  <c r="K329" i="10"/>
  <c r="K375" i="10"/>
  <c r="K436" i="10"/>
  <c r="K401" i="10"/>
  <c r="K462" i="10"/>
  <c r="K555" i="10"/>
  <c r="K506" i="10"/>
  <c r="K404" i="10"/>
  <c r="K471" i="10"/>
  <c r="K690" i="10"/>
  <c r="K445" i="10"/>
  <c r="K520" i="10"/>
  <c r="K492" i="10"/>
  <c r="K502" i="10"/>
  <c r="K566" i="10"/>
  <c r="K500" i="10"/>
  <c r="K564" i="10"/>
  <c r="K704" i="10"/>
  <c r="K542" i="10"/>
  <c r="K664" i="10"/>
  <c r="K620" i="10"/>
  <c r="K730" i="10"/>
  <c r="K638" i="10"/>
  <c r="K728" i="10"/>
  <c r="K732" i="10"/>
  <c r="K662" i="10"/>
  <c r="K581" i="10"/>
  <c r="K597" i="10"/>
  <c r="K613" i="10"/>
  <c r="K629" i="10"/>
  <c r="K645" i="10"/>
  <c r="K661" i="10"/>
  <c r="K677" i="10"/>
  <c r="K693" i="10"/>
  <c r="K709" i="10"/>
  <c r="K725" i="10"/>
  <c r="K741" i="10"/>
  <c r="K11" i="10"/>
  <c r="K20" i="10"/>
  <c r="K54" i="10"/>
  <c r="K361" i="10"/>
  <c r="K85" i="10"/>
  <c r="K118" i="10"/>
  <c r="K27" i="10"/>
  <c r="K112" i="10"/>
  <c r="K62" i="10"/>
  <c r="K148" i="10"/>
  <c r="K180" i="10"/>
  <c r="K212" i="10"/>
  <c r="K330" i="10"/>
  <c r="K15" i="10"/>
  <c r="K83" i="10"/>
  <c r="K425" i="10"/>
  <c r="K75" i="10"/>
  <c r="K358" i="10"/>
  <c r="K571" i="10"/>
  <c r="K56" i="10"/>
  <c r="K304" i="10"/>
  <c r="K138" i="10"/>
  <c r="K290" i="10"/>
  <c r="K320" i="10"/>
  <c r="K82" i="10"/>
  <c r="K226" i="10"/>
  <c r="K393" i="10"/>
  <c r="K428" i="10"/>
  <c r="K538" i="10"/>
  <c r="K406" i="10"/>
  <c r="K150" i="10"/>
  <c r="K214" i="10"/>
  <c r="K278" i="10"/>
  <c r="K348" i="10"/>
  <c r="K512" i="10"/>
  <c r="K292" i="10"/>
  <c r="K360" i="10"/>
  <c r="K444" i="10"/>
  <c r="K427" i="10"/>
  <c r="K539" i="10"/>
  <c r="K561" i="10"/>
  <c r="K107" i="10"/>
  <c r="K123" i="10"/>
  <c r="K139" i="10"/>
  <c r="K155" i="10"/>
  <c r="K171" i="10"/>
  <c r="K187" i="10"/>
  <c r="K203" i="10"/>
  <c r="K219" i="10"/>
  <c r="K235" i="10"/>
  <c r="K251" i="10"/>
  <c r="K267" i="10"/>
  <c r="K283" i="10"/>
  <c r="K299" i="10"/>
  <c r="K315" i="10"/>
  <c r="K331" i="10"/>
  <c r="K378" i="10"/>
  <c r="K440" i="10"/>
  <c r="K410" i="10"/>
  <c r="K470" i="10"/>
  <c r="K568" i="10"/>
  <c r="K515" i="10"/>
  <c r="K411" i="10"/>
  <c r="K479" i="10"/>
  <c r="K720" i="10"/>
  <c r="K453" i="10"/>
  <c r="K529" i="10"/>
  <c r="K514" i="10"/>
  <c r="K511" i="10"/>
  <c r="K590" i="10"/>
  <c r="K509" i="10"/>
  <c r="K573" i="10"/>
  <c r="K738" i="10"/>
  <c r="K551" i="10"/>
  <c r="K680" i="10"/>
  <c r="K628" i="10"/>
  <c r="K740" i="10"/>
  <c r="K654" i="10"/>
  <c r="K586" i="10"/>
  <c r="K584" i="10"/>
  <c r="K678" i="10"/>
  <c r="K583" i="10"/>
  <c r="K599" i="10"/>
  <c r="K615" i="10"/>
  <c r="K631" i="10"/>
  <c r="K647" i="10"/>
  <c r="K663" i="10"/>
  <c r="K679" i="10"/>
  <c r="K695" i="10"/>
  <c r="K711" i="10"/>
  <c r="K727" i="10"/>
  <c r="K64" i="10"/>
  <c r="K110" i="10"/>
  <c r="K36" i="10"/>
  <c r="K37" i="10"/>
  <c r="K71" i="10"/>
  <c r="K392" i="10"/>
  <c r="K35" i="10"/>
  <c r="K122" i="10"/>
  <c r="K68" i="10"/>
  <c r="K152" i="10"/>
  <c r="K184" i="10"/>
  <c r="K216" i="10"/>
  <c r="K336" i="10"/>
  <c r="K23" i="10"/>
  <c r="K134" i="10"/>
  <c r="K474" i="10"/>
  <c r="K18" i="10"/>
  <c r="K94" i="10"/>
  <c r="K248" i="10"/>
  <c r="K600" i="10"/>
  <c r="K59" i="10"/>
  <c r="K58" i="10"/>
  <c r="K154" i="10"/>
  <c r="K322" i="10"/>
  <c r="K338" i="10"/>
  <c r="K89" i="10"/>
  <c r="K242" i="10"/>
  <c r="K402" i="10"/>
  <c r="K467" i="10"/>
  <c r="K562" i="10"/>
  <c r="K433" i="10"/>
  <c r="K158" i="10"/>
  <c r="K222" i="10"/>
  <c r="K286" i="10"/>
  <c r="K359" i="10"/>
  <c r="K644" i="10"/>
  <c r="K300" i="10"/>
  <c r="K368" i="10"/>
  <c r="K464" i="10"/>
  <c r="K434" i="10"/>
  <c r="K339" i="10"/>
  <c r="K565" i="10"/>
  <c r="K109" i="10"/>
  <c r="K125" i="10"/>
  <c r="K141" i="10"/>
  <c r="K157" i="10"/>
  <c r="K173" i="10"/>
  <c r="K189" i="10"/>
  <c r="K205" i="10"/>
  <c r="K221" i="10"/>
  <c r="K237" i="10"/>
  <c r="K253" i="10"/>
  <c r="K269" i="10"/>
  <c r="K285" i="10"/>
  <c r="K301" i="10"/>
  <c r="K317" i="10"/>
  <c r="K333" i="10"/>
  <c r="K383" i="10"/>
  <c r="K443" i="10"/>
  <c r="K417" i="10"/>
  <c r="K478" i="10"/>
  <c r="K624" i="10"/>
  <c r="K528" i="10"/>
  <c r="K423" i="10"/>
  <c r="K497" i="10"/>
  <c r="K400" i="10"/>
  <c r="K461" i="10"/>
  <c r="K554" i="10"/>
  <c r="K517" i="10"/>
  <c r="K518" i="10"/>
  <c r="K722" i="10"/>
  <c r="K516" i="10"/>
  <c r="K594" i="10"/>
  <c r="K494" i="10"/>
  <c r="K558" i="10"/>
  <c r="K696" i="10"/>
  <c r="K634" i="10"/>
  <c r="K576" i="10"/>
  <c r="K670" i="10"/>
  <c r="K636" i="10"/>
  <c r="K598" i="10"/>
  <c r="K694" i="10"/>
  <c r="K585" i="10"/>
  <c r="K601" i="10"/>
  <c r="K617" i="10"/>
  <c r="K633" i="10"/>
  <c r="K649" i="10"/>
  <c r="K665" i="10"/>
  <c r="K681" i="10"/>
  <c r="K697" i="10"/>
  <c r="K713" i="10"/>
  <c r="K729" i="10"/>
  <c r="K28" i="10"/>
  <c r="K337" i="10"/>
  <c r="K53" i="10"/>
  <c r="K41" i="10"/>
  <c r="K88" i="10"/>
  <c r="K43" i="10"/>
  <c r="K264" i="10"/>
  <c r="K6" i="10"/>
  <c r="K79" i="10"/>
  <c r="K156" i="10"/>
  <c r="K188" i="10"/>
  <c r="K220" i="10"/>
  <c r="K379" i="10"/>
  <c r="K31" i="10"/>
  <c r="K328" i="10"/>
  <c r="K533" i="10"/>
  <c r="K26" i="10"/>
  <c r="K104" i="10"/>
  <c r="K344" i="10"/>
  <c r="K9" i="10"/>
  <c r="K78" i="10"/>
  <c r="K65" i="10"/>
  <c r="K170" i="10"/>
  <c r="K409" i="10"/>
  <c r="K341" i="10"/>
  <c r="K116" i="10"/>
  <c r="K274" i="10"/>
  <c r="K504" i="10"/>
  <c r="K499" i="10"/>
  <c r="K334" i="10"/>
  <c r="K442" i="10"/>
  <c r="K166" i="10"/>
  <c r="K230" i="10"/>
  <c r="K294" i="10"/>
  <c r="K373" i="10"/>
  <c r="K244" i="10"/>
  <c r="K308" i="10"/>
  <c r="K371" i="10"/>
  <c r="K513" i="10"/>
  <c r="K452" i="10"/>
  <c r="K346" i="10"/>
  <c r="K708" i="10"/>
  <c r="K111" i="10"/>
  <c r="K127" i="10"/>
  <c r="K143" i="10"/>
  <c r="K159" i="10"/>
  <c r="K175" i="10"/>
  <c r="K191" i="10"/>
  <c r="K207" i="10"/>
  <c r="K223" i="10"/>
  <c r="K239" i="10"/>
  <c r="K255" i="10"/>
  <c r="K271" i="10"/>
  <c r="K287" i="10"/>
  <c r="K303" i="10"/>
  <c r="K319" i="10"/>
  <c r="K340" i="10"/>
  <c r="K386" i="10"/>
  <c r="K450" i="10"/>
  <c r="K422" i="10"/>
  <c r="K496" i="10"/>
  <c r="K674" i="10"/>
  <c r="K553" i="10"/>
  <c r="K431" i="10"/>
  <c r="K522" i="10"/>
  <c r="K407" i="10"/>
  <c r="K469" i="10"/>
  <c r="K563" i="10"/>
  <c r="K523" i="10"/>
  <c r="K527" i="10"/>
  <c r="K485" i="10"/>
  <c r="K525" i="10"/>
  <c r="K608" i="10"/>
  <c r="K503" i="10"/>
  <c r="K567" i="10"/>
  <c r="K706" i="10"/>
  <c r="K650" i="10"/>
  <c r="K592" i="10"/>
  <c r="K686" i="10"/>
  <c r="K652" i="10"/>
  <c r="K606" i="10"/>
  <c r="K710" i="10"/>
  <c r="K587" i="10"/>
  <c r="K603" i="10"/>
  <c r="K619" i="10"/>
  <c r="K635" i="10"/>
  <c r="K651" i="10"/>
  <c r="K667" i="10"/>
  <c r="K683" i="10"/>
  <c r="K699" i="10"/>
  <c r="K715" i="10"/>
  <c r="K731" i="10"/>
  <c r="K86" i="10"/>
  <c r="K96" i="10"/>
  <c r="K92" i="10"/>
  <c r="K4" i="10"/>
  <c r="K5" i="10"/>
  <c r="K51" i="10"/>
  <c r="K280" i="10"/>
  <c r="K14" i="10"/>
  <c r="K93" i="10"/>
  <c r="K160" i="10"/>
  <c r="K192" i="10"/>
  <c r="K224" i="10"/>
  <c r="K458" i="10"/>
  <c r="K39" i="10"/>
  <c r="K347" i="10"/>
  <c r="K34" i="10"/>
  <c r="K114" i="10"/>
  <c r="K363" i="10"/>
  <c r="K16" i="10"/>
  <c r="K84" i="10"/>
  <c r="K74" i="10"/>
  <c r="K186" i="10"/>
  <c r="K435" i="10"/>
  <c r="K376" i="10"/>
  <c r="K146" i="10"/>
  <c r="K306" i="10"/>
  <c r="K250" i="10"/>
  <c r="K578" i="10"/>
  <c r="K342" i="10"/>
  <c r="K457" i="10"/>
  <c r="K174" i="10"/>
  <c r="K238" i="10"/>
  <c r="K302" i="10"/>
  <c r="K380" i="10"/>
  <c r="K252" i="10"/>
  <c r="K316" i="10"/>
  <c r="K374" i="10"/>
  <c r="K530" i="10"/>
  <c r="K456" i="10"/>
  <c r="K355" i="10"/>
  <c r="K97" i="10"/>
  <c r="K113" i="10"/>
  <c r="K129" i="10"/>
  <c r="K145" i="10"/>
  <c r="K161" i="10"/>
  <c r="K177" i="10"/>
  <c r="K193" i="10"/>
  <c r="K209" i="10"/>
  <c r="K225" i="10"/>
  <c r="K241" i="10"/>
  <c r="K257" i="10"/>
  <c r="K273" i="10"/>
  <c r="K289" i="10"/>
  <c r="K305" i="10"/>
  <c r="K321" i="10"/>
  <c r="K349" i="10"/>
  <c r="K391" i="10"/>
  <c r="K473" i="10"/>
  <c r="K430" i="10"/>
  <c r="K521" i="10"/>
  <c r="K736" i="10"/>
  <c r="K556" i="10"/>
  <c r="K439" i="10"/>
  <c r="K531" i="10"/>
  <c r="K416" i="10"/>
  <c r="K477" i="10"/>
  <c r="K658" i="10"/>
  <c r="K536" i="10"/>
  <c r="K534" i="10"/>
  <c r="K487" i="10"/>
  <c r="K532" i="10"/>
  <c r="K640" i="10"/>
  <c r="K510" i="10"/>
  <c r="K574" i="10"/>
  <c r="K580" i="10"/>
  <c r="K666" i="10"/>
  <c r="K602" i="10"/>
  <c r="K702" i="10"/>
  <c r="K668" i="10"/>
  <c r="K614" i="10"/>
  <c r="K726" i="10"/>
  <c r="K589" i="10"/>
  <c r="K605" i="10"/>
  <c r="K621" i="10"/>
  <c r="K637" i="10"/>
  <c r="K653" i="10"/>
  <c r="K669" i="10"/>
  <c r="K685" i="10"/>
  <c r="K701" i="10"/>
  <c r="K717" i="10"/>
  <c r="K733"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<sst xmlns="http://schemas.openxmlformats.org/spreadsheetml/2006/main" count="607" uniqueCount="130">
  <si>
    <t>Date</t>
  </si>
  <si>
    <t>Beta</t>
  </si>
  <si>
    <t>BASF</t>
  </si>
  <si>
    <t>Variable</t>
  </si>
  <si>
    <t>Abbreviation</t>
  </si>
  <si>
    <t>CAPM Model Used (Assumption)</t>
  </si>
  <si>
    <t>Risk Free Rate</t>
  </si>
  <si>
    <t>Rf</t>
  </si>
  <si>
    <t>Annual Return</t>
  </si>
  <si>
    <t>Rp</t>
  </si>
  <si>
    <t>σ</t>
  </si>
  <si>
    <t>Sharpe Ratio</t>
  </si>
  <si>
    <t>2021-2022</t>
  </si>
  <si>
    <t>2022-2023</t>
  </si>
  <si>
    <t>2023-2024</t>
  </si>
  <si>
    <t>2021-2024</t>
  </si>
  <si>
    <t xml:space="preserve">SUNPHARMA </t>
  </si>
  <si>
    <t>LT</t>
  </si>
  <si>
    <t>RELAINCE</t>
  </si>
  <si>
    <t>HDFCBANK</t>
  </si>
  <si>
    <t>SUNPHARMA</t>
  </si>
  <si>
    <t>PORTFOLIO1 VALUE</t>
  </si>
  <si>
    <t>Portfolio1 Returns</t>
  </si>
  <si>
    <t>Portfolio2 Value</t>
  </si>
  <si>
    <t>Portfolio2 Retuns</t>
  </si>
  <si>
    <t>Portfolio Based on Price Index</t>
  </si>
  <si>
    <t>Portfolio Based on Correlation Matrix</t>
  </si>
  <si>
    <t>Stock</t>
  </si>
  <si>
    <t>Price</t>
  </si>
  <si>
    <t>Weight</t>
  </si>
  <si>
    <t>RELIANCE</t>
  </si>
  <si>
    <t>Let’s see some practical example and take some well know stocks from the market.</t>
  </si>
  <si>
    <t>Sum of all the stocks is calculated as:</t>
  </si>
  <si>
    <t>Sum of all the Stocks</t>
  </si>
  <si>
    <t>Number of stocks</t>
  </si>
  <si>
    <t>Price Index is calculated using formula given below</t>
  </si>
  <si>
    <t>Price Index = Sum of all the prices of Stocks which are part of Index / Number of Stocks in the Index</t>
  </si>
  <si>
    <t>Price Index</t>
  </si>
  <si>
    <t>SUNPHARMA Daily Price Change</t>
  </si>
  <si>
    <t>LOGARITHMIC PRICE CHANGES</t>
  </si>
  <si>
    <t>Logarithmic Price Change</t>
  </si>
  <si>
    <t>BASF logarithmic daily price change</t>
  </si>
  <si>
    <t>RELIANCE logarithmic daily Price Change</t>
  </si>
  <si>
    <t>HDFCBANK logarithmic daily Price Change</t>
  </si>
  <si>
    <t>SUNPHARMA logarithmic Daily Price Change</t>
  </si>
  <si>
    <t>LT Logarithmic Daily Price Change</t>
  </si>
  <si>
    <t>Daily Mean Returns</t>
  </si>
  <si>
    <t>Annualised Mean Returns</t>
  </si>
  <si>
    <t>Daily Std Dev</t>
  </si>
  <si>
    <t>Annual Std Dev</t>
  </si>
  <si>
    <t>Coefficient of Variation</t>
  </si>
  <si>
    <t>Ranking Based on:</t>
  </si>
  <si>
    <t>Risk</t>
  </si>
  <si>
    <t>Return</t>
  </si>
  <si>
    <t>Weights</t>
  </si>
  <si>
    <t>Sum of Weights</t>
  </si>
  <si>
    <t>PORTFOLIO VALUE</t>
  </si>
  <si>
    <t>Daily Return</t>
  </si>
  <si>
    <t>Average Daily Return:</t>
  </si>
  <si>
    <t>Annual Daily Return:</t>
  </si>
  <si>
    <t>Annual Std Dev:</t>
  </si>
  <si>
    <t>Daily Std Dev:</t>
  </si>
  <si>
    <t>M.Cap (in Cr)</t>
  </si>
  <si>
    <t>Sum of all the Values</t>
  </si>
  <si>
    <t>NIFTY 50</t>
  </si>
  <si>
    <t>Daily Return of Portfolio</t>
  </si>
  <si>
    <r>
      <rPr>
        <sz val="22"/>
        <rFont val="Calibri"/>
        <family val="2"/>
      </rPr>
      <t>BASF</t>
    </r>
    <r>
      <rPr>
        <b/>
        <sz val="22"/>
        <rFont val="Calibri"/>
        <family val="2"/>
      </rPr>
      <t xml:space="preserve"> </t>
    </r>
    <r>
      <rPr>
        <sz val="22"/>
        <rFont val="Calibri"/>
        <family val="2"/>
      </rPr>
      <t>Daily Price Change</t>
    </r>
  </si>
  <si>
    <t>Reliance Daily Price Change</t>
  </si>
  <si>
    <t>HDFCBANK Daily Price Change</t>
  </si>
  <si>
    <t>LT Daily Price Change</t>
  </si>
  <si>
    <t>NIFTY Daily Price Change</t>
  </si>
  <si>
    <t>Market Variance:</t>
  </si>
  <si>
    <t>Covariance:</t>
  </si>
  <si>
    <t>Beta:</t>
  </si>
  <si>
    <t xml:space="preserve">LT </t>
  </si>
  <si>
    <t xml:space="preserve">HDFCBANK </t>
  </si>
  <si>
    <t xml:space="preserve">RELIANCE </t>
  </si>
  <si>
    <t xml:space="preserve">BASF </t>
  </si>
  <si>
    <t>Annual Standard Deviation</t>
  </si>
  <si>
    <t>Portfolio</t>
  </si>
  <si>
    <t>*Sharpe Ratio = (Rp - Rf) / σ</t>
  </si>
  <si>
    <t xml:space="preserve">Risk Free Rate </t>
  </si>
  <si>
    <t>BASF Daily Returns</t>
  </si>
  <si>
    <t>RELIANCE Daily Returns</t>
  </si>
  <si>
    <t>SUNPHARMA Daily Returns</t>
  </si>
  <si>
    <t>LT Daily Returns</t>
  </si>
  <si>
    <t>HDFC BANK Daily Returns</t>
  </si>
  <si>
    <t>Reliance</t>
  </si>
  <si>
    <t>HDFC</t>
  </si>
  <si>
    <t>COVARIANCE MATRIX</t>
  </si>
  <si>
    <t>Portfolio Variance Using MMULT</t>
  </si>
  <si>
    <t xml:space="preserve">Average Daily Returns </t>
  </si>
  <si>
    <t>Expected Returns of Portfolio</t>
  </si>
  <si>
    <t>Portfolio Risk</t>
  </si>
  <si>
    <t xml:space="preserve"> HDFC SunPharma LT</t>
  </si>
  <si>
    <t>SunPharma</t>
  </si>
  <si>
    <t xml:space="preserve"> LT</t>
  </si>
  <si>
    <r>
      <t>Portfolio</t>
    </r>
    <r>
      <rPr>
        <sz val="22"/>
        <color rgb="FF000000"/>
        <rFont val="Calibri"/>
        <family val="2"/>
        <scheme val="minor"/>
      </rPr>
      <t xml:space="preserve"> </t>
    </r>
  </si>
  <si>
    <t>Expected Returns of Portfolios</t>
  </si>
  <si>
    <t>PORTFOLIO RISK</t>
  </si>
  <si>
    <t>PORTFOLIO VARIANCE</t>
  </si>
  <si>
    <t>Beta Weighted Portfolio</t>
  </si>
  <si>
    <t>Value Weighted Portfolio</t>
  </si>
  <si>
    <t>Equally Weighted Portfolio</t>
  </si>
  <si>
    <t>Price Weighted Portfolio</t>
  </si>
  <si>
    <t>AVERAGE DAILY RETURNS OF STOCKS</t>
  </si>
  <si>
    <t>Performance Analysis
    Price Weighted Portfolio
    The Price Weighted Portfolio demonstrates an impressive annualized return of 87.52%, significantly outperforming the market. However, this comes with a high annualized risk of 46.96%, resulting in a relatively modest Sharpe Ratio of 1.757. This portfolio is suitable for aggressive, risk-tolerant investors seeking high returns despite volatility. The high risk likely stems from the over-reliance on the prices of higher-value stocks, amplifying exposure to market fluctuations.
    Value Weighted Portfolio
    The Value Weighted Portfolio stands out for its 61.01% return and remarkably low risk of 3.70%, which results in an exceptionally high Sharpe Ratio of 15.138, the second-best among all portfolios. This indicates superior risk-adjusted performance, making it ideal for conservative investors who prefer stability and consistent gains. The performance reflects the weighting of stocks based on market capitalization, reducing the portfolio's exposure to small, volatile stocks.
    Equal Weighted Portfolio
    With an annualized return of 79.51% and a very low risk of 3.57%, the Equal Weighted Portfolio achieves the highest Sharpe Ratio of 20.871. This portfolio's equal allocation among all stocks balances risk and reward exceptionally well, providing steady growth. It is the most efficient portfolio for investors seeking strong returns with minimal volatility.
    Beta Weighted Portfolio
    The Beta Weighted Portfolio delivers a high return of 72.10% with a risk of 38.13%, resulting in a Sharpe Ratio of 1.760. While the returns are competitive, the elevated risk makes it less attractive compared to value and equal-weighted portfolios. This portfolio’s performance reflects the influence of stocks with higher beta, which tend to amplify market movements and increase volatility.
    Market Portfolio
    The Market Portfolio serves as the benchmark with a modest annualized return of 11.20% and a risk of 14.19%, resulting in a Sharpe Ratio of 0.300. This portfolio represents average market performance and lacks the optimization observed in the custom portfolios.</t>
  </si>
  <si>
    <t>Market</t>
  </si>
  <si>
    <t>Beta Weighted</t>
  </si>
  <si>
    <t>Equal Weighted</t>
  </si>
  <si>
    <t>Value Weighted</t>
  </si>
  <si>
    <t>Price Weighted</t>
  </si>
  <si>
    <t>Annualized Risk(%)</t>
  </si>
  <si>
    <t>Annualized Return(%)</t>
  </si>
  <si>
    <t>Name</t>
  </si>
  <si>
    <t>BITS ID</t>
  </si>
  <si>
    <t>Keya Shah</t>
  </si>
  <si>
    <t>2022ABPS1080P</t>
  </si>
  <si>
    <t>Sulakshya Mishra</t>
  </si>
  <si>
    <t>2022B4TS1522P</t>
  </si>
  <si>
    <t>Anshuman Gupta</t>
  </si>
  <si>
    <t>2022B3TS1519P</t>
  </si>
  <si>
    <t>Pranjal Jayaswal</t>
  </si>
  <si>
    <t>2022B2TS1533P</t>
  </si>
  <si>
    <t>Renaissance Mukhopadhyay</t>
  </si>
  <si>
    <t>2022A1PS0824P</t>
  </si>
  <si>
    <t>Jay Mittal</t>
  </si>
  <si>
    <t>2021B4A41356P</t>
  </si>
  <si>
    <t>RISK</t>
  </si>
  <si>
    <t>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</si>
</sst>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64" formatCode="0.000"/>
    <numFmt numFmtId="165" formatCode="0.000000000000000%"/>
    <numFmt numFmtId="166" formatCode="&quot;$&quot;#,##0.00"/>
    <numFmt numFmtId="167" formatCode="0.00000000000000%"/>
    <numFmt numFmtId="168" formatCode="0.0000"/>
    <numFmt numFmtId="169" formatCode="0.000000"/>
    <numFmt numFmtId="170" formatCode="0.00000000"/>
    <numFmt numFmtId="171" formatCode="0.0000%"/>
    <numFmt numFmtId="172" formatCode="0.0000000"/>
    <numFmt numFmtId="173" formatCode="0.0000000000"/>
    <numFmt numFmtId="174" formatCode="0.000000000"/>
    <numFmt numFmtId="175" formatCode="0.00000"/>
    <numFmt numFmtId="176" formatCode="_ * #,##0.00_ ;_ * \-#,##0.00_ ;_ * &quot;-&quot;??_ ;_ @_ "/>
  </numFmts>
  <fonts count="16">
    <font>
      <sz val="22"/>
      <name val="Calibri"/>
      <scheme val="minor"/>
    </font>
    <font>
      <sz val="22"/>
      <name val="Calibri"/>
      <family val="2"/>
    </font>
    <font>
      <sz val="22"/>
      <name val="Calibri"/>
      <family val="2"/>
    </font>
    <font>
      <b/>
      <sz val="22"/>
      <name val="Calibri"/>
      <family val="2"/>
    </font>
    <font>
      <b/>
      <sz val="11"/>
      <name val="Calibri"/>
      <family val="2"/>
    </font>
    <font>
      <b/>
      <sz val="22"/>
      <name val="Calibri"/>
      <family val="2"/>
    </font>
    <font>
      <sz val="22"/>
      <name val="Calibri"/>
      <family val="2"/>
    </font>
    <font>
      <sz val="22"/>
      <name val="Calibri"/>
      <family val="2"/>
      <scheme val="minor"/>
    </font>
    <font>
      <sz val="22"/>
      <color rgb="FF000000"/>
      <name val="Calibri"/>
      <family val="2"/>
      <scheme val="minor"/>
    </font>
    <font>
      <i/>
      <sz val="22"/>
      <name val="Calibri"/>
      <family val="2"/>
      <scheme val="minor"/>
    </font>
    <font>
      <b/>
      <sz val="22"/>
      <name val="Calibri"/>
      <family val="2"/>
      <scheme val="minor"/>
    </font>
    <font>
      <sz val="22"/>
      <color rgb="FF0E0E0E"/>
      <name val="Calibri"/>
      <family val="2"/>
      <scheme val="minor"/>
    </font>
    <font>
      <sz val="15"/>
      <color rgb="FF000000"/>
      <name val=".AppleSystemUIFontMonospaced"/>
    </font>
    <font>
      <sz val="26"/>
      <name val="Calibri"/>
      <family val="2"/>
      <scheme val="minor"/>
    </font>
    <font>
      <sz val="11"/>
      <color theme="1"/>
      <name val="Calibri"/>
      <family val="2"/>
      <scheme val="minor"/>
    </font>
    <font>
      <sz val="12"/>
      <color theme="1"/>
      <name val="Calibri"/>
      <family val="2"/>
    </font>
  </fonts>
  <fills count="18">
    <fill>
      <patternFill patternType="none"/>
    </fill>
    <fill>
      <patternFill patternType="gray125"/>
    </fill>
    <fill>
      <patternFill patternType="solid">
        <fgColor rgb="FFD9E2F3"/>
        <bgColor rgb="FFD9E2F3"/>
      </patternFill>
    </fill>
    <fill>
      <patternFill patternType="solid">
        <fgColor rgb="FFAEABAB"/>
        <bgColor rgb="FFAEABAB"/>
      </patternFill>
    </fill>
    <fill>
      <patternFill patternType="solid">
        <fgColor rgb="FFF4B083"/>
        <bgColor rgb="FFF4B083"/>
      </patternFill>
    </fill>
    <fill>
      <patternFill patternType="solid">
        <fgColor rgb="FFFFC000"/>
        <bgColor rgb="FFFFC000"/>
      </patternFill>
    </fill>
    <fill>
      <patternFill patternType="solid">
        <fgColor rgb="FF00B0F0"/>
        <bgColor rgb="FF00B0F0"/>
      </patternFill>
    </fill>
    <fill>
      <patternFill patternType="solid">
        <fgColor theme="5" tint="0.39997558519241921"/>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rgb="FFFF99FF"/>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B4C6E7"/>
        <bgColor rgb="FFB4C6E7"/>
      </patternFill>
    </fill>
    <fill>
      <patternFill patternType="solid">
        <fgColor theme="7"/>
        <bgColor indexed="64"/>
      </patternFill>
    </fill>
    <fill>
      <patternFill patternType="solid">
        <fgColor rgb="FFFFC000"/>
        <bgColor indexed="64"/>
      </patternFill>
    </fill>
    <fill>
      <patternFill patternType="solid">
        <fgColor theme="7" tint="0.59999389629810485"/>
        <bgColor indexed="64"/>
      </patternFill>
    </fill>
  </fills>
  <borders count="20">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5">
    <xf numFmtId="0" fontId="0" fillId="0" borderId="0"/>
    <xf numFmtId="0" fontId="7" fillId="0" borderId="1"/>
    <xf numFmtId="176" fontId="7" fillId="0" borderId="1" applyFont="0" applyFill="0" applyBorder="0" applyAlignment="0" applyProtection="0"/>
    <xf numFmtId="9" fontId="7" fillId="0" borderId="1" applyFont="0" applyFill="0" applyBorder="0" applyAlignment="0" applyProtection="0"/>
    <xf numFmtId="0" fontId="14" fillId="0" borderId="1"/>
  </cellStyleXfs>
  <cellXfs count="164">
    <xf numFmtId="0" fontId="0" fillId="0" borderId="0" xfId="0"/>
    <xf numFmtId="0" fontId="1" fillId="0" borderId="0" xfId="0" applyFont="1"/>
    <xf numFmtId="10" fontId="2" fillId="0" borderId="0" xfId="0" applyNumberFormat="1" applyFont="1"/>
    <xf numFmtId="0" fontId="2" fillId="3" borderId="1" xfId="0" applyFont="1" applyFill="1" applyBorder="1"/>
    <xf numFmtId="14" fontId="2" fillId="4" borderId="1" xfId="0" applyNumberFormat="1" applyFont="1" applyFill="1" applyBorder="1"/>
    <xf numFmtId="0" fontId="2" fillId="4" borderId="1" xfId="0" applyFont="1" applyFill="1" applyBorder="1"/>
    <xf numFmtId="10" fontId="2" fillId="4" borderId="1" xfId="0" applyNumberFormat="1" applyFont="1" applyFill="1" applyBorder="1"/>
    <xf numFmtId="0" fontId="4" fillId="5" borderId="2" xfId="0" applyFont="1" applyFill="1" applyBorder="1" applyAlignment="1">
      <alignment horizontal="center"/>
    </xf>
    <xf numFmtId="10" fontId="0" fillId="0" borderId="0" xfId="0" applyNumberFormat="1"/>
    <xf numFmtId="0" fontId="6" fillId="0" borderId="1" xfId="0" applyFont="1" applyBorder="1" applyAlignment="1">
      <alignment horizontal="left"/>
    </xf>
    <xf numFmtId="0" fontId="7" fillId="0" borderId="0" xfId="0" applyFont="1"/>
    <xf numFmtId="0" fontId="6" fillId="0" borderId="0" xfId="0" applyFont="1" applyAlignment="1">
      <alignment horizontal="center"/>
    </xf>
    <xf numFmtId="0" fontId="6" fillId="0" borderId="0" xfId="0" applyFont="1" applyAlignment="1">
      <alignment vertical="center"/>
    </xf>
    <xf numFmtId="0" fontId="6" fillId="0" borderId="0" xfId="0" applyFont="1"/>
    <xf numFmtId="0" fontId="6" fillId="5" borderId="2" xfId="0" applyFont="1" applyFill="1" applyBorder="1" applyAlignment="1">
      <alignment horizontal="center"/>
    </xf>
    <xf numFmtId="0" fontId="6" fillId="6" borderId="2" xfId="0" applyFont="1" applyFill="1" applyBorder="1"/>
    <xf numFmtId="0" fontId="6" fillId="0" borderId="0" xfId="0" applyFont="1" applyAlignment="1">
      <alignment vertical="center" wrapText="1"/>
    </xf>
    <xf numFmtId="0" fontId="7" fillId="0" borderId="0" xfId="0" applyFont="1" applyAlignment="1">
      <alignment horizontal="right"/>
    </xf>
    <xf numFmtId="0" fontId="6" fillId="5" borderId="2" xfId="0" applyFont="1" applyFill="1" applyBorder="1" applyAlignment="1">
      <alignment horizontal="right"/>
    </xf>
    <xf numFmtId="0" fontId="6" fillId="0" borderId="1" xfId="0" applyFont="1" applyBorder="1" applyAlignment="1">
      <alignment horizontal="right"/>
    </xf>
    <xf numFmtId="166" fontId="6" fillId="0" borderId="0" xfId="0" applyNumberFormat="1" applyFont="1" applyAlignment="1">
      <alignment horizontal="right"/>
    </xf>
    <xf numFmtId="166" fontId="6" fillId="0" borderId="2" xfId="0" applyNumberFormat="1" applyFont="1" applyBorder="1" applyAlignment="1">
      <alignment horizontal="right"/>
    </xf>
    <xf numFmtId="0" fontId="6" fillId="0" borderId="2" xfId="0" applyFont="1" applyBorder="1" applyAlignment="1">
      <alignment horizontal="right"/>
    </xf>
    <xf numFmtId="0" fontId="6" fillId="0" borderId="0" xfId="0" applyFont="1" applyAlignment="1">
      <alignment horizontal="right"/>
    </xf>
    <xf numFmtId="0" fontId="6" fillId="0" borderId="2" xfId="0" applyFont="1" applyBorder="1"/>
    <xf numFmtId="164" fontId="6" fillId="0" borderId="2" xfId="0" applyNumberFormat="1" applyFont="1" applyBorder="1" applyAlignment="1">
      <alignment horizontal="right"/>
    </xf>
    <xf numFmtId="2" fontId="6" fillId="0" borderId="2" xfId="0" applyNumberFormat="1" applyFont="1" applyBorder="1" applyAlignment="1">
      <alignment horizontal="right"/>
    </xf>
    <xf numFmtId="0" fontId="6" fillId="3" borderId="1" xfId="0" applyFont="1" applyFill="1" applyBorder="1"/>
    <xf numFmtId="10" fontId="7" fillId="0" borderId="0" xfId="0" applyNumberFormat="1" applyFont="1"/>
    <xf numFmtId="14" fontId="6" fillId="4" borderId="1" xfId="0" applyNumberFormat="1" applyFont="1" applyFill="1" applyBorder="1"/>
    <xf numFmtId="0" fontId="6" fillId="4" borderId="1" xfId="0" applyFont="1" applyFill="1" applyBorder="1"/>
    <xf numFmtId="3" fontId="8" fillId="0" borderId="0" xfId="0" applyNumberFormat="1" applyFont="1"/>
    <xf numFmtId="0" fontId="6" fillId="7" borderId="0" xfId="0" applyFont="1" applyFill="1"/>
    <xf numFmtId="0" fontId="7" fillId="7" borderId="0" xfId="0" applyFont="1" applyFill="1"/>
    <xf numFmtId="0" fontId="6" fillId="8" borderId="1" xfId="0" applyFont="1" applyFill="1" applyBorder="1"/>
    <xf numFmtId="10" fontId="5" fillId="3" borderId="1" xfId="0" applyNumberFormat="1" applyFont="1" applyFill="1" applyBorder="1"/>
    <xf numFmtId="0" fontId="8" fillId="0" borderId="0" xfId="0" applyFont="1"/>
    <xf numFmtId="0" fontId="0" fillId="0" borderId="1" xfId="0" applyBorder="1"/>
    <xf numFmtId="0" fontId="0" fillId="0" borderId="3" xfId="0" applyBorder="1"/>
    <xf numFmtId="0" fontId="9" fillId="0" borderId="4" xfId="0" applyFont="1" applyBorder="1" applyAlignment="1">
      <alignment horizontal="center"/>
    </xf>
    <xf numFmtId="0" fontId="6" fillId="0" borderId="1" xfId="0" applyFont="1" applyBorder="1"/>
    <xf numFmtId="164" fontId="6" fillId="0" borderId="1" xfId="0" applyNumberFormat="1" applyFont="1" applyBorder="1" applyAlignment="1">
      <alignment horizontal="right"/>
    </xf>
    <xf numFmtId="0" fontId="7" fillId="0" borderId="1" xfId="0" applyFont="1" applyBorder="1"/>
    <xf numFmtId="0" fontId="7" fillId="0" borderId="1" xfId="0" applyFont="1" applyBorder="1" applyAlignment="1">
      <alignment horizontal="right"/>
    </xf>
    <xf numFmtId="0" fontId="6" fillId="0" borderId="1" xfId="0" applyFont="1" applyBorder="1" applyAlignment="1">
      <alignment vertical="center"/>
    </xf>
    <xf numFmtId="0" fontId="6" fillId="0" borderId="1" xfId="0" applyFont="1" applyBorder="1" applyAlignment="1">
      <alignment vertical="center" wrapText="1"/>
    </xf>
    <xf numFmtId="166" fontId="6" fillId="0" borderId="1" xfId="0" applyNumberFormat="1" applyFont="1" applyBorder="1" applyAlignment="1">
      <alignment horizontal="right"/>
    </xf>
    <xf numFmtId="0" fontId="7" fillId="9" borderId="0" xfId="0" applyFont="1" applyFill="1"/>
    <xf numFmtId="0" fontId="7" fillId="10" borderId="5" xfId="0" applyFont="1" applyFill="1" applyBorder="1"/>
    <xf numFmtId="167" fontId="7" fillId="0" borderId="0" xfId="0" applyNumberFormat="1" applyFont="1"/>
    <xf numFmtId="0" fontId="7" fillId="9" borderId="0" xfId="0" applyFont="1" applyFill="1" applyAlignment="1">
      <alignment horizontal="right"/>
    </xf>
    <xf numFmtId="165" fontId="7" fillId="0" borderId="0" xfId="0" applyNumberFormat="1" applyFont="1"/>
    <xf numFmtId="0" fontId="7" fillId="11" borderId="0" xfId="0" applyFont="1" applyFill="1"/>
    <xf numFmtId="0" fontId="6" fillId="5" borderId="8" xfId="0" applyFont="1" applyFill="1" applyBorder="1" applyAlignment="1">
      <alignment horizontal="center"/>
    </xf>
    <xf numFmtId="170" fontId="6" fillId="0" borderId="7" xfId="0" applyNumberFormat="1" applyFont="1" applyBorder="1" applyAlignment="1">
      <alignment horizontal="right"/>
    </xf>
    <xf numFmtId="0" fontId="6" fillId="0" borderId="6" xfId="0" applyFont="1" applyBorder="1" applyAlignment="1">
      <alignment horizontal="left"/>
    </xf>
    <xf numFmtId="0" fontId="7" fillId="0" borderId="6" xfId="0" applyFont="1" applyBorder="1"/>
    <xf numFmtId="0" fontId="7" fillId="9" borderId="6" xfId="0" applyFont="1" applyFill="1" applyBorder="1" applyAlignment="1">
      <alignment horizontal="right"/>
    </xf>
    <xf numFmtId="0" fontId="7" fillId="9" borderId="6" xfId="0" applyFont="1" applyFill="1" applyBorder="1"/>
    <xf numFmtId="169" fontId="7" fillId="0" borderId="6" xfId="0" applyNumberFormat="1" applyFont="1" applyBorder="1"/>
    <xf numFmtId="10" fontId="7" fillId="0" borderId="6" xfId="0" applyNumberFormat="1" applyFont="1" applyBorder="1"/>
    <xf numFmtId="14" fontId="2" fillId="4" borderId="6" xfId="0" applyNumberFormat="1" applyFont="1" applyFill="1" applyBorder="1"/>
    <xf numFmtId="168" fontId="2" fillId="4" borderId="6" xfId="0" applyNumberFormat="1" applyFont="1" applyFill="1" applyBorder="1"/>
    <xf numFmtId="0" fontId="7" fillId="11" borderId="6" xfId="0" applyFont="1" applyFill="1" applyBorder="1"/>
    <xf numFmtId="0" fontId="7" fillId="11" borderId="9" xfId="0" applyFont="1" applyFill="1" applyBorder="1"/>
    <xf numFmtId="0" fontId="7" fillId="9" borderId="10" xfId="0" applyFont="1" applyFill="1" applyBorder="1"/>
    <xf numFmtId="0" fontId="7" fillId="0" borderId="10" xfId="0" applyFont="1" applyBorder="1"/>
    <xf numFmtId="0" fontId="6" fillId="0" borderId="10" xfId="0" applyFont="1" applyBorder="1" applyAlignment="1">
      <alignment horizontal="left"/>
    </xf>
    <xf numFmtId="0" fontId="2" fillId="13" borderId="6" xfId="0" applyFont="1" applyFill="1" applyBorder="1" applyAlignment="1">
      <alignment horizontal="center" vertical="center"/>
    </xf>
    <xf numFmtId="0" fontId="6" fillId="13" borderId="6" xfId="0" applyFont="1" applyFill="1" applyBorder="1" applyAlignment="1">
      <alignment horizontal="center" vertical="center"/>
    </xf>
    <xf numFmtId="0" fontId="6" fillId="5" borderId="8" xfId="0" applyFont="1" applyFill="1" applyBorder="1" applyAlignment="1">
      <alignment horizontal="right"/>
    </xf>
    <xf numFmtId="0" fontId="6" fillId="0" borderId="6" xfId="0" applyFont="1" applyBorder="1" applyAlignment="1">
      <alignment horizontal="right"/>
    </xf>
    <xf numFmtId="0" fontId="7" fillId="0" borderId="6" xfId="0" applyFont="1" applyBorder="1" applyAlignment="1">
      <alignment horizontal="right"/>
    </xf>
    <xf numFmtId="171" fontId="7" fillId="12" borderId="6" xfId="0" applyNumberFormat="1" applyFont="1" applyFill="1" applyBorder="1"/>
    <xf numFmtId="0" fontId="7" fillId="0" borderId="9" xfId="0" applyFont="1" applyBorder="1"/>
    <xf numFmtId="170" fontId="6" fillId="0" borderId="11" xfId="0" applyNumberFormat="1" applyFont="1" applyBorder="1" applyAlignment="1">
      <alignment horizontal="right"/>
    </xf>
    <xf numFmtId="0" fontId="7" fillId="11" borderId="6" xfId="0" applyFont="1" applyFill="1" applyBorder="1" applyAlignment="1">
      <alignment horizontal="right"/>
    </xf>
    <xf numFmtId="0" fontId="9" fillId="0" borderId="1" xfId="0" applyFont="1" applyBorder="1" applyAlignment="1">
      <alignment horizontal="center"/>
    </xf>
    <xf numFmtId="169" fontId="2" fillId="4" borderId="1" xfId="0" applyNumberFormat="1" applyFont="1" applyFill="1" applyBorder="1"/>
    <xf numFmtId="169" fontId="0" fillId="0" borderId="0" xfId="0" applyNumberFormat="1"/>
    <xf numFmtId="10" fontId="2" fillId="0" borderId="7" xfId="0" applyNumberFormat="1" applyFont="1" applyBorder="1" applyAlignment="1">
      <alignment horizontal="center"/>
    </xf>
    <xf numFmtId="0" fontId="4" fillId="5" borderId="8" xfId="0" applyFont="1" applyFill="1" applyBorder="1" applyAlignment="1">
      <alignment horizontal="center"/>
    </xf>
    <xf numFmtId="0" fontId="0" fillId="0" borderId="6" xfId="0" applyBorder="1"/>
    <xf numFmtId="10" fontId="2" fillId="0" borderId="6" xfId="0" applyNumberFormat="1" applyFont="1" applyBorder="1" applyAlignment="1">
      <alignment horizontal="center"/>
    </xf>
    <xf numFmtId="10" fontId="2" fillId="0" borderId="11" xfId="0" applyNumberFormat="1" applyFont="1" applyBorder="1" applyAlignment="1">
      <alignment horizontal="center"/>
    </xf>
    <xf numFmtId="10" fontId="3" fillId="0" borderId="6" xfId="0" applyNumberFormat="1" applyFont="1" applyBorder="1" applyAlignment="1">
      <alignment horizontal="center"/>
    </xf>
    <xf numFmtId="0" fontId="1" fillId="0" borderId="6" xfId="0" applyFont="1" applyBorder="1"/>
    <xf numFmtId="14" fontId="2" fillId="0" borderId="6" xfId="0" applyNumberFormat="1" applyFont="1" applyBorder="1"/>
    <xf numFmtId="168" fontId="1" fillId="0" borderId="6" xfId="0" applyNumberFormat="1" applyFont="1" applyBorder="1"/>
    <xf numFmtId="14" fontId="7" fillId="2" borderId="6" xfId="0" applyNumberFormat="1" applyFont="1" applyFill="1" applyBorder="1"/>
    <xf numFmtId="168" fontId="7" fillId="2" borderId="6" xfId="0" applyNumberFormat="1" applyFont="1" applyFill="1" applyBorder="1"/>
    <xf numFmtId="14" fontId="7" fillId="14" borderId="6" xfId="0" applyNumberFormat="1" applyFont="1" applyFill="1" applyBorder="1"/>
    <xf numFmtId="168" fontId="7" fillId="14" borderId="6" xfId="0" applyNumberFormat="1" applyFont="1" applyFill="1" applyBorder="1"/>
    <xf numFmtId="0" fontId="7" fillId="2" borderId="6" xfId="0" applyFont="1" applyFill="1" applyBorder="1"/>
    <xf numFmtId="10" fontId="7" fillId="14" borderId="6" xfId="0" applyNumberFormat="1" applyFont="1" applyFill="1" applyBorder="1"/>
    <xf numFmtId="0" fontId="10" fillId="0" borderId="6" xfId="0" applyFont="1" applyBorder="1" applyAlignment="1">
      <alignment horizontal="center"/>
    </xf>
    <xf numFmtId="172" fontId="0" fillId="0" borderId="1" xfId="0" applyNumberFormat="1" applyBorder="1"/>
    <xf numFmtId="0" fontId="9" fillId="0" borderId="6" xfId="0" applyFont="1" applyBorder="1" applyAlignment="1">
      <alignment horizontal="center"/>
    </xf>
    <xf numFmtId="172" fontId="0" fillId="0" borderId="6" xfId="0" applyNumberFormat="1" applyBorder="1"/>
    <xf numFmtId="0" fontId="0" fillId="0" borderId="0" xfId="0" applyAlignment="1">
      <alignment horizontal="center"/>
    </xf>
    <xf numFmtId="0" fontId="6" fillId="0" borderId="6" xfId="0" applyFont="1" applyBorder="1"/>
    <xf numFmtId="0" fontId="7" fillId="15" borderId="6" xfId="0" applyFont="1" applyFill="1" applyBorder="1" applyAlignment="1">
      <alignment horizontal="center"/>
    </xf>
    <xf numFmtId="0" fontId="7" fillId="15" borderId="6" xfId="0" applyFont="1" applyFill="1" applyBorder="1" applyAlignment="1">
      <alignment horizontal="center" vertical="center"/>
    </xf>
    <xf numFmtId="0" fontId="7" fillId="15" borderId="6" xfId="0" applyFont="1" applyFill="1" applyBorder="1"/>
    <xf numFmtId="0" fontId="10" fillId="13" borderId="6" xfId="0" applyFont="1" applyFill="1" applyBorder="1"/>
    <xf numFmtId="0" fontId="6" fillId="0" borderId="12" xfId="0" applyFont="1" applyBorder="1" applyAlignment="1">
      <alignment horizontal="left"/>
    </xf>
    <xf numFmtId="173" fontId="0" fillId="0" borderId="6" xfId="0" applyNumberFormat="1" applyBorder="1"/>
    <xf numFmtId="0" fontId="1" fillId="5" borderId="8" xfId="0" applyFont="1" applyFill="1" applyBorder="1" applyAlignment="1">
      <alignment horizontal="center"/>
    </xf>
    <xf numFmtId="0" fontId="10" fillId="13" borderId="6" xfId="0" applyFont="1" applyFill="1" applyBorder="1" applyAlignment="1">
      <alignment horizontal="center"/>
    </xf>
    <xf numFmtId="0" fontId="7" fillId="16" borderId="6" xfId="0" applyFont="1" applyFill="1" applyBorder="1" applyAlignment="1">
      <alignment horizontal="center"/>
    </xf>
    <xf numFmtId="0" fontId="7" fillId="0" borderId="1" xfId="0" applyFont="1" applyBorder="1" applyAlignment="1">
      <alignment horizontal="center"/>
    </xf>
    <xf numFmtId="0" fontId="10" fillId="0" borderId="1" xfId="0" applyFont="1" applyBorder="1"/>
    <xf numFmtId="174" fontId="0" fillId="0" borderId="6" xfId="0" applyNumberFormat="1" applyBorder="1"/>
    <xf numFmtId="0" fontId="10" fillId="16" borderId="6" xfId="0" applyFont="1" applyFill="1" applyBorder="1"/>
    <xf numFmtId="0" fontId="10" fillId="16" borderId="6" xfId="0" applyFont="1" applyFill="1" applyBorder="1" applyAlignment="1">
      <alignment horizontal="left"/>
    </xf>
    <xf numFmtId="0" fontId="0" fillId="15" borderId="6" xfId="0" applyFill="1" applyBorder="1"/>
    <xf numFmtId="2" fontId="11" fillId="0" borderId="0" xfId="0" applyNumberFormat="1" applyFont="1"/>
    <xf numFmtId="2" fontId="11" fillId="0" borderId="6" xfId="0" applyNumberFormat="1" applyFont="1" applyBorder="1"/>
    <xf numFmtId="2" fontId="11" fillId="0" borderId="6" xfId="0" applyNumberFormat="1" applyFont="1" applyBorder="1" applyAlignment="1">
      <alignment horizontal="right"/>
    </xf>
    <xf numFmtId="2" fontId="7" fillId="0" borderId="6" xfId="0" applyNumberFormat="1" applyFont="1" applyBorder="1"/>
    <xf numFmtId="2" fontId="0" fillId="0" borderId="1" xfId="0" applyNumberFormat="1" applyBorder="1"/>
    <xf numFmtId="173" fontId="7" fillId="0" borderId="6" xfId="0" applyNumberFormat="1" applyFont="1" applyBorder="1"/>
    <xf numFmtId="0" fontId="12" fillId="0" borderId="0" xfId="0" applyFont="1"/>
    <xf numFmtId="174" fontId="0" fillId="0" borderId="1" xfId="0" applyNumberFormat="1" applyBorder="1"/>
    <xf numFmtId="172" fontId="0" fillId="0" borderId="1" xfId="0" applyNumberFormat="1" applyBorder="1" applyAlignment="1">
      <alignment vertical="center"/>
    </xf>
    <xf numFmtId="0" fontId="0" fillId="0" borderId="1" xfId="0" applyBorder="1" applyAlignment="1">
      <alignment vertical="center"/>
    </xf>
    <xf numFmtId="0" fontId="12" fillId="0" borderId="1" xfId="0" applyFont="1" applyBorder="1"/>
    <xf numFmtId="0" fontId="0" fillId="0" borderId="6" xfId="0" applyBorder="1" applyAlignment="1">
      <alignment vertical="center"/>
    </xf>
    <xf numFmtId="0" fontId="7" fillId="15" borderId="6" xfId="0" applyFont="1" applyFill="1" applyBorder="1" applyAlignment="1">
      <alignment vertical="center"/>
    </xf>
    <xf numFmtId="0" fontId="0" fillId="15" borderId="6" xfId="0" applyFill="1" applyBorder="1" applyAlignment="1">
      <alignment horizontal="center"/>
    </xf>
    <xf numFmtId="0" fontId="11" fillId="15" borderId="6" xfId="0" applyFont="1" applyFill="1" applyBorder="1" applyAlignment="1">
      <alignment horizontal="center"/>
    </xf>
    <xf numFmtId="0" fontId="6" fillId="0" borderId="7" xfId="0" applyFont="1" applyBorder="1" applyAlignment="1">
      <alignment horizontal="right"/>
    </xf>
    <xf numFmtId="0" fontId="6" fillId="0" borderId="11" xfId="0" applyFont="1" applyBorder="1" applyAlignment="1">
      <alignment horizontal="right"/>
    </xf>
    <xf numFmtId="172" fontId="7" fillId="0" borderId="6" xfId="0" applyNumberFormat="1" applyFont="1" applyBorder="1" applyAlignment="1">
      <alignment horizontal="right"/>
    </xf>
    <xf numFmtId="0" fontId="10" fillId="13" borderId="6" xfId="0" applyFont="1" applyFill="1" applyBorder="1" applyAlignment="1">
      <alignment horizontal="left"/>
    </xf>
    <xf numFmtId="169" fontId="6" fillId="0" borderId="2" xfId="0" applyNumberFormat="1" applyFont="1" applyBorder="1" applyAlignment="1">
      <alignment horizontal="right"/>
    </xf>
    <xf numFmtId="168" fontId="6" fillId="0" borderId="2" xfId="0" applyNumberFormat="1" applyFont="1" applyBorder="1" applyAlignment="1">
      <alignment horizontal="right"/>
    </xf>
    <xf numFmtId="168" fontId="6" fillId="0" borderId="7" xfId="0" applyNumberFormat="1" applyFont="1" applyBorder="1" applyAlignment="1">
      <alignment horizontal="right"/>
    </xf>
    <xf numFmtId="175" fontId="6" fillId="0" borderId="7" xfId="0" applyNumberFormat="1" applyFont="1" applyBorder="1" applyAlignment="1">
      <alignment horizontal="right"/>
    </xf>
    <xf numFmtId="0" fontId="10" fillId="0" borderId="6" xfId="0" applyFont="1" applyBorder="1"/>
    <xf numFmtId="0" fontId="7" fillId="0" borderId="1" xfId="1"/>
    <xf numFmtId="10" fontId="7" fillId="0" borderId="1" xfId="1" applyNumberFormat="1"/>
    <xf numFmtId="164" fontId="0" fillId="0" borderId="6" xfId="2" applyNumberFormat="1" applyFont="1" applyBorder="1" applyAlignment="1">
      <alignment horizontal="center" vertical="center"/>
    </xf>
    <xf numFmtId="10" fontId="7" fillId="0" borderId="6" xfId="1" applyNumberFormat="1" applyBorder="1" applyAlignment="1">
      <alignment horizontal="center" vertical="center"/>
    </xf>
    <xf numFmtId="0" fontId="7" fillId="0" borderId="6" xfId="1" applyBorder="1" applyAlignment="1">
      <alignment horizontal="center" vertical="center"/>
    </xf>
    <xf numFmtId="10" fontId="0" fillId="0" borderId="6" xfId="3" applyNumberFormat="1" applyFont="1" applyBorder="1" applyAlignment="1">
      <alignment horizontal="center" vertical="center"/>
    </xf>
    <xf numFmtId="0" fontId="7" fillId="17" borderId="6" xfId="1" applyFill="1" applyBorder="1" applyAlignment="1">
      <alignment horizontal="center" wrapText="1"/>
    </xf>
    <xf numFmtId="0" fontId="7" fillId="17" borderId="6" xfId="1" applyFill="1" applyBorder="1" applyAlignment="1">
      <alignment horizontal="center"/>
    </xf>
    <xf numFmtId="0" fontId="14" fillId="0" borderId="1" xfId="4"/>
    <xf numFmtId="0" fontId="15" fillId="0" borderId="0" xfId="0" applyFont="1"/>
    <xf numFmtId="0" fontId="15" fillId="13" borderId="0" xfId="0" applyFont="1" applyFill="1"/>
    <xf numFmtId="0" fontId="0" fillId="13" borderId="6" xfId="0" applyFill="1" applyBorder="1"/>
    <xf numFmtId="0" fontId="10" fillId="15" borderId="6" xfId="0" applyFont="1" applyFill="1" applyBorder="1"/>
    <xf numFmtId="0" fontId="10" fillId="15" borderId="9" xfId="0" applyFont="1" applyFill="1" applyBorder="1"/>
    <xf numFmtId="0" fontId="0" fillId="0" borderId="9" xfId="0" applyBorder="1"/>
    <xf numFmtId="0" fontId="13" fillId="0" borderId="19" xfId="1" applyFont="1" applyBorder="1" applyAlignment="1">
      <alignment horizontal="left" vertical="center" wrapText="1"/>
    </xf>
    <xf numFmtId="0" fontId="13" fillId="0" borderId="18" xfId="1" applyFont="1" applyBorder="1" applyAlignment="1">
      <alignment horizontal="left" vertical="center"/>
    </xf>
    <xf numFmtId="0" fontId="13" fillId="0" borderId="17" xfId="1" applyFont="1" applyBorder="1" applyAlignment="1">
      <alignment horizontal="left" vertical="center"/>
    </xf>
    <xf numFmtId="0" fontId="13" fillId="0" borderId="16" xfId="1" applyFont="1" applyBorder="1" applyAlignment="1">
      <alignment horizontal="left" vertical="center"/>
    </xf>
    <xf numFmtId="0" fontId="13" fillId="0" borderId="1" xfId="1" applyFont="1" applyAlignment="1">
      <alignment horizontal="left" vertical="center"/>
    </xf>
    <xf numFmtId="0" fontId="13" fillId="0" borderId="15" xfId="1" applyFont="1" applyBorder="1" applyAlignment="1">
      <alignment horizontal="left" vertical="center"/>
    </xf>
    <xf numFmtId="0" fontId="13" fillId="0" borderId="14" xfId="1" applyFont="1" applyBorder="1" applyAlignment="1">
      <alignment horizontal="left" vertical="center"/>
    </xf>
    <xf numFmtId="0" fontId="13" fillId="0" borderId="3" xfId="1" applyFont="1" applyBorder="1" applyAlignment="1">
      <alignment horizontal="left" vertical="center"/>
    </xf>
    <xf numFmtId="0" fontId="13" fillId="0" borderId="13" xfId="1" applyFont="1" applyBorder="1" applyAlignment="1">
      <alignment horizontal="left" vertical="center"/>
    </xf>
  </cellXfs>
  <cellStyles count="5">
    <cellStyle name="Comma 2" xfId="2" xr:uid="{4651FF09-56AC-1F45-9D97-4F21E697C05F}"/>
    <cellStyle name="Normal" xfId="0" builtinId="0"/>
    <cellStyle name="Normal 2" xfId="1" xr:uid="{AD487078-DDF1-5F41-B025-5E7D871401B7}"/>
    <cellStyle name="Normal 3" xfId="4" xr:uid="{FC954A89-6D40-3046-8911-E47595A8E0F9}"/>
    <cellStyle name="Per cent 2" xfId="3" xr:uid="{70FA3155-4252-F04B-BB86-636A3D45FB86}"/>
  </cellStyles>
  <dxfs count="24">
    <dxf>
      <numFmt numFmtId="168" formatCode="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B4C6E7"/>
          <bgColor rgb="FFB4C6E7"/>
        </patternFill>
      </fill>
    </dxf>
    <dxf>
      <fill>
        <patternFill patternType="solid">
          <fgColor rgb="FFD9E2F3"/>
          <bgColor rgb="FFD9E2F3"/>
        </patternFill>
      </fill>
    </dxf>
    <dxf>
      <fill>
        <patternFill patternType="none"/>
      </fill>
    </dxf>
    <dxf>
      <fill>
        <patternFill patternType="solid">
          <fgColor rgb="FFB4C6E7"/>
          <bgColor rgb="FFB4C6E7"/>
        </patternFill>
      </fill>
    </dxf>
    <dxf>
      <fill>
        <patternFill patternType="solid">
          <fgColor rgb="FFE2EFD9"/>
          <bgColor rgb="FFE2EFD9"/>
        </patternFill>
      </fill>
    </dxf>
    <dxf>
      <fill>
        <patternFill patternType="none"/>
      </fill>
    </dxf>
    <dxf>
      <fill>
        <patternFill patternType="solid">
          <fgColor rgb="FFB4C6E7"/>
          <bgColor rgb="FFB4C6E7"/>
        </patternFill>
      </fill>
    </dxf>
    <dxf>
      <fill>
        <patternFill patternType="solid">
          <fgColor rgb="FFE2EFD9"/>
          <bgColor rgb="FFE2EFD9"/>
        </patternFill>
      </fill>
    </dxf>
    <dxf>
      <fill>
        <patternFill patternType="none"/>
      </fill>
    </dxf>
    <dxf>
      <fill>
        <patternFill patternType="solid">
          <fgColor rgb="FFB4C6E7"/>
          <bgColor rgb="FFB4C6E7"/>
        </patternFill>
      </fill>
    </dxf>
    <dxf>
      <fill>
        <patternFill patternType="solid">
          <fgColor rgb="FFE2EFD9"/>
          <bgColor rgb="FFE2EFD9"/>
        </patternFill>
      </fill>
    </dxf>
    <dxf>
      <fill>
        <patternFill patternType="none"/>
      </fill>
    </dxf>
    <dxf>
      <fill>
        <patternFill patternType="solid">
          <fgColor rgb="FFB4C6E7"/>
          <bgColor rgb="FFB4C6E7"/>
        </patternFill>
      </fill>
    </dxf>
    <dxf>
      <fill>
        <patternFill patternType="solid">
          <fgColor rgb="FFE2EFD9"/>
          <bgColor rgb="FFE2EFD9"/>
        </patternFill>
      </fill>
    </dxf>
    <dxf>
      <fill>
        <patternFill patternType="none"/>
      </fill>
    </dxf>
    <dxf>
      <fill>
        <patternFill patternType="solid">
          <fgColor rgb="FFB4C6E7"/>
          <bgColor rgb="FFB4C6E7"/>
        </patternFill>
      </fill>
    </dxf>
    <dxf>
      <fill>
        <patternFill patternType="solid">
          <fgColor rgb="FFE2EFD9"/>
          <bgColor rgb="FFE2EFD9"/>
        </patternFill>
      </fill>
    </dxf>
    <dxf>
      <fill>
        <patternFill patternType="none"/>
      </fill>
    </dxf>
  </dxfs>
  <tableStyles count="6">
    <tableStyle name="2.a+c Sharpe Ratio-style" pivot="0" count="3" xr9:uid="{00000000-0011-0000-FFFF-FFFF00000000}">
      <tableStyleElement type="headerRow" dxfId="23"/>
      <tableStyleElement type="firstRowStripe" dxfId="22"/>
      <tableStyleElement type="secondRowStripe" dxfId="21"/>
    </tableStyle>
    <tableStyle name="2.a+c Sharpe Ratio-style 2" pivot="0" count="3" xr9:uid="{00000000-0011-0000-FFFF-FFFF01000000}">
      <tableStyleElement type="headerRow" dxfId="20"/>
      <tableStyleElement type="firstRowStripe" dxfId="19"/>
      <tableStyleElement type="secondRowStripe" dxfId="18"/>
    </tableStyle>
    <tableStyle name="2.a+c Sharpe Ratio-style 3" pivot="0" count="3" xr9:uid="{00000000-0011-0000-FFFF-FFFF02000000}">
      <tableStyleElement type="headerRow" dxfId="17"/>
      <tableStyleElement type="firstRowStripe" dxfId="16"/>
      <tableStyleElement type="secondRowStripe" dxfId="15"/>
    </tableStyle>
    <tableStyle name="2.a+c Sharpe Ratio-style 4" pivot="0" count="3" xr9:uid="{00000000-0011-0000-FFFF-FFFF03000000}">
      <tableStyleElement type="headerRow" dxfId="14"/>
      <tableStyleElement type="firstRowStripe" dxfId="13"/>
      <tableStyleElement type="secondRowStripe" dxfId="12"/>
    </tableStyle>
    <tableStyle name="2.a+c Sharpe Ratio-style 5" pivot="0" count="3" xr9:uid="{00000000-0011-0000-FFFF-FFFF04000000}">
      <tableStyleElement type="headerRow" dxfId="11"/>
      <tableStyleElement type="firstRowStripe" dxfId="10"/>
      <tableStyleElement type="secondRowStripe" dxfId="9"/>
    </tableStyle>
    <tableStyle name="Raw Data and Daily Price Change-style" pivot="0" count="3" xr9:uid="{00000000-0011-0000-FFFF-FFFF05000000}">
      <tableStyleElement type="headerRow" dxfId="8"/>
      <tableStyleElement type="firstRowStripe" dxfId="7"/>
      <tableStyleElement type="secondRowStripe" dxfId="6"/>
    </tableStyle>
  </tableStyles>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5.7524044458851918E-2"/>
          <c:y val="4.7235493107596595E-2"/>
          <c:w val="0.93402587866404085"/>
          <c:h val="0.87085008953775078"/>
        </c:manualLayout>
      </c:layout>
      <c:lineChart>
        <c:grouping val="standard"/>
        <c:varyColors val="0"/>
        <c:ser>
          <c:idx val="0"/>
          <c:order val="0"/>
          <c:tx>
            <c:v>PORTFOLIO1 VALUE</c:v>
          </c:tx>
          <c:spPr>
            <a:ln w="28575" cmpd="sng">
              <a:solidFill>
                <a:srgbClr val="4285F4"/>
              </a:solidFill>
            </a:ln>
          </c:spPr>
          <c:marker>
            <c:symbol val="none"/>
          </c:marker>
          <c:val>
            <c:numRef>
              <c:f>'2.b Portfolios Daily Value'!$H$2:$H$741</c:f>
              <c:numCache>
                <c:formatCode>0.000000</c:formatCode>
                <c:ptCount val="740"/>
                <c:pt idx="0">
                  <c:v>1807.1464852295182</c:v>
                </c:pt>
                <c:pt idx="1">
                  <c:v>1764.1896267999575</c:v>
                </c:pt>
                <c:pt idx="2">
                  <c:v>1776.5403950585246</c:v>
                </c:pt>
                <c:pt idx="3">
                  <c:v>1779.4942411751231</c:v>
                </c:pt>
                <c:pt idx="4">
                  <c:v>1781.7316452108407</c:v>
                </c:pt>
                <c:pt idx="5">
                  <c:v>1765.8565428059603</c:v>
                </c:pt>
                <c:pt idx="6">
                  <c:v>1692.4031489751962</c:v>
                </c:pt>
                <c:pt idx="7">
                  <c:v>1746.7545733409577</c:v>
                </c:pt>
                <c:pt idx="8">
                  <c:v>1749.0311398630138</c:v>
                </c:pt>
                <c:pt idx="9">
                  <c:v>1751.09709925527</c:v>
                </c:pt>
                <c:pt idx="10">
                  <c:v>1710.515150686557</c:v>
                </c:pt>
                <c:pt idx="11">
                  <c:v>1709.1672620474021</c:v>
                </c:pt>
                <c:pt idx="12">
                  <c:v>1709.255824961745</c:v>
                </c:pt>
                <c:pt idx="13">
                  <c:v>1694.2318710482741</c:v>
                </c:pt>
                <c:pt idx="14">
                  <c:v>1709.5080103241821</c:v>
                </c:pt>
                <c:pt idx="15">
                  <c:v>1741.5279414833535</c:v>
                </c:pt>
                <c:pt idx="16">
                  <c:v>1764.5300840575683</c:v>
                </c:pt>
                <c:pt idx="17">
                  <c:v>1786.0901206732242</c:v>
                </c:pt>
                <c:pt idx="18">
                  <c:v>1814.4894105971703</c:v>
                </c:pt>
                <c:pt idx="19">
                  <c:v>1810.0148199194284</c:v>
                </c:pt>
                <c:pt idx="20">
                  <c:v>1795.9988967671288</c:v>
                </c:pt>
                <c:pt idx="21">
                  <c:v>1812.0159572695648</c:v>
                </c:pt>
                <c:pt idx="22">
                  <c:v>1808.8044935109169</c:v>
                </c:pt>
                <c:pt idx="23">
                  <c:v>1856.9806294392224</c:v>
                </c:pt>
                <c:pt idx="24">
                  <c:v>1866.9694522930522</c:v>
                </c:pt>
                <c:pt idx="25">
                  <c:v>1876.2318343482434</c:v>
                </c:pt>
                <c:pt idx="26">
                  <c:v>1842.9926585862731</c:v>
                </c:pt>
                <c:pt idx="27">
                  <c:v>1870.6730455495372</c:v>
                </c:pt>
                <c:pt idx="28">
                  <c:v>1859.4927574902056</c:v>
                </c:pt>
                <c:pt idx="29">
                  <c:v>1905.1074169565748</c:v>
                </c:pt>
                <c:pt idx="30">
                  <c:v>1898.8437479599222</c:v>
                </c:pt>
                <c:pt idx="31">
                  <c:v>1894.8297498835841</c:v>
                </c:pt>
                <c:pt idx="32">
                  <c:v>1894.3680292873532</c:v>
                </c:pt>
                <c:pt idx="33">
                  <c:v>1882.3017566718067</c:v>
                </c:pt>
                <c:pt idx="34">
                  <c:v>1879.2894064392001</c:v>
                </c:pt>
                <c:pt idx="35">
                  <c:v>1861.0733202274112</c:v>
                </c:pt>
                <c:pt idx="36">
                  <c:v>1874.6161846312534</c:v>
                </c:pt>
                <c:pt idx="37">
                  <c:v>1917.0529905877274</c:v>
                </c:pt>
                <c:pt idx="38">
                  <c:v>1959.0483192039519</c:v>
                </c:pt>
                <c:pt idx="39">
                  <c:v>1974.2763021659275</c:v>
                </c:pt>
                <c:pt idx="40">
                  <c:v>1998.7930778165171</c:v>
                </c:pt>
                <c:pt idx="41">
                  <c:v>2011.203608677393</c:v>
                </c:pt>
                <c:pt idx="42">
                  <c:v>2001.2414959500604</c:v>
                </c:pt>
                <c:pt idx="43">
                  <c:v>2013.480517992321</c:v>
                </c:pt>
                <c:pt idx="44">
                  <c:v>2020.0768776474979</c:v>
                </c:pt>
                <c:pt idx="45">
                  <c:v>1999.4294128081997</c:v>
                </c:pt>
                <c:pt idx="46">
                  <c:v>2003.7654790357881</c:v>
                </c:pt>
                <c:pt idx="47">
                  <c:v>2013.2290943880535</c:v>
                </c:pt>
                <c:pt idx="48">
                  <c:v>2026.6239552104105</c:v>
                </c:pt>
                <c:pt idx="49">
                  <c:v>2036.7404392062024</c:v>
                </c:pt>
                <c:pt idx="50">
                  <c:v>2086.9967639793454</c:v>
                </c:pt>
                <c:pt idx="51">
                  <c:v>2059.0023033041434</c:v>
                </c:pt>
                <c:pt idx="52">
                  <c:v>2049.9398834340977</c:v>
                </c:pt>
                <c:pt idx="53">
                  <c:v>2029.8556372670698</c:v>
                </c:pt>
                <c:pt idx="54">
                  <c:v>2039.1120728827768</c:v>
                </c:pt>
                <c:pt idx="55">
                  <c:v>2031.1733034561782</c:v>
                </c:pt>
                <c:pt idx="56">
                  <c:v>1999.9125380712217</c:v>
                </c:pt>
                <c:pt idx="57">
                  <c:v>1995.024354443917</c:v>
                </c:pt>
                <c:pt idx="58">
                  <c:v>1981.2022084558637</c:v>
                </c:pt>
                <c:pt idx="59">
                  <c:v>1970.184447613859</c:v>
                </c:pt>
                <c:pt idx="60">
                  <c:v>1998.4854902489296</c:v>
                </c:pt>
                <c:pt idx="61">
                  <c:v>1988.2432731443641</c:v>
                </c:pt>
                <c:pt idx="62">
                  <c:v>2011.2415902291245</c:v>
                </c:pt>
                <c:pt idx="63">
                  <c:v>2011.3561459242808</c:v>
                </c:pt>
                <c:pt idx="64">
                  <c:v>2002.3130258947876</c:v>
                </c:pt>
                <c:pt idx="65">
                  <c:v>2009.2487782153639</c:v>
                </c:pt>
                <c:pt idx="66">
                  <c:v>1992.4444974301709</c:v>
                </c:pt>
                <c:pt idx="67">
                  <c:v>1978.9807797945543</c:v>
                </c:pt>
                <c:pt idx="68">
                  <c:v>1993.094963560651</c:v>
                </c:pt>
                <c:pt idx="69">
                  <c:v>1999.0797465489211</c:v>
                </c:pt>
                <c:pt idx="70">
                  <c:v>2002.3292585775282</c:v>
                </c:pt>
                <c:pt idx="71">
                  <c:v>2030.9414424296081</c:v>
                </c:pt>
                <c:pt idx="72">
                  <c:v>2050.2995306588873</c:v>
                </c:pt>
                <c:pt idx="73">
                  <c:v>2040.9844088323903</c:v>
                </c:pt>
                <c:pt idx="74">
                  <c:v>2025.9219607195209</c:v>
                </c:pt>
                <c:pt idx="75">
                  <c:v>2043.8067157282946</c:v>
                </c:pt>
                <c:pt idx="76">
                  <c:v>2048.9463421513992</c:v>
                </c:pt>
                <c:pt idx="77">
                  <c:v>2060.4706277653145</c:v>
                </c:pt>
                <c:pt idx="78">
                  <c:v>2049.7079907211219</c:v>
                </c:pt>
                <c:pt idx="79">
                  <c:v>2064.0974619625749</c:v>
                </c:pt>
                <c:pt idx="80">
                  <c:v>2051.4126082427892</c:v>
                </c:pt>
                <c:pt idx="81">
                  <c:v>2067.7769725486005</c:v>
                </c:pt>
                <c:pt idx="82">
                  <c:v>2098.4082930793702</c:v>
                </c:pt>
                <c:pt idx="83">
                  <c:v>2096.7291659219236</c:v>
                </c:pt>
                <c:pt idx="84">
                  <c:v>2102.4847192343477</c:v>
                </c:pt>
                <c:pt idx="85">
                  <c:v>2111.1123618734014</c:v>
                </c:pt>
                <c:pt idx="86">
                  <c:v>2249.0648555114112</c:v>
                </c:pt>
                <c:pt idx="87">
                  <c:v>2332.9912982031615</c:v>
                </c:pt>
                <c:pt idx="88">
                  <c:v>2371.9673140163254</c:v>
                </c:pt>
                <c:pt idx="89">
                  <c:v>2393.9741912888417</c:v>
                </c:pt>
                <c:pt idx="90">
                  <c:v>2367.5704301281171</c:v>
                </c:pt>
                <c:pt idx="91">
                  <c:v>2358.6112737914036</c:v>
                </c:pt>
                <c:pt idx="92">
                  <c:v>2373.3827285792127</c:v>
                </c:pt>
                <c:pt idx="93">
                  <c:v>2346.2873933935502</c:v>
                </c:pt>
                <c:pt idx="94">
                  <c:v>2323.4152532588055</c:v>
                </c:pt>
                <c:pt idx="95">
                  <c:v>2318.4047927515821</c:v>
                </c:pt>
                <c:pt idx="96">
                  <c:v>2292.3023185846137</c:v>
                </c:pt>
                <c:pt idx="97">
                  <c:v>2325.0072330892408</c:v>
                </c:pt>
                <c:pt idx="98">
                  <c:v>2325.5257775864702</c:v>
                </c:pt>
                <c:pt idx="99">
                  <c:v>2321.6741886074933</c:v>
                </c:pt>
                <c:pt idx="100">
                  <c:v>2321.1837315220555</c:v>
                </c:pt>
                <c:pt idx="101">
                  <c:v>2395.7006749043994</c:v>
                </c:pt>
                <c:pt idx="102">
                  <c:v>2389.9923999544485</c:v>
                </c:pt>
                <c:pt idx="103">
                  <c:v>2395.5559001225001</c:v>
                </c:pt>
                <c:pt idx="104">
                  <c:v>2422.7963777311752</c:v>
                </c:pt>
                <c:pt idx="105">
                  <c:v>2456.7779186802172</c:v>
                </c:pt>
                <c:pt idx="106">
                  <c:v>2461.7200979365671</c:v>
                </c:pt>
                <c:pt idx="107">
                  <c:v>2441.0269273410117</c:v>
                </c:pt>
                <c:pt idx="108">
                  <c:v>2415.8183556403055</c:v>
                </c:pt>
                <c:pt idx="109">
                  <c:v>2400.4180131059438</c:v>
                </c:pt>
                <c:pt idx="110">
                  <c:v>2382.3806812252906</c:v>
                </c:pt>
                <c:pt idx="111">
                  <c:v>2378.2315699509236</c:v>
                </c:pt>
                <c:pt idx="112">
                  <c:v>2404.5503492444573</c:v>
                </c:pt>
                <c:pt idx="113">
                  <c:v>2422.7660117716882</c:v>
                </c:pt>
                <c:pt idx="114">
                  <c:v>2398.2709575734693</c:v>
                </c:pt>
                <c:pt idx="115">
                  <c:v>2379.9865209040449</c:v>
                </c:pt>
                <c:pt idx="116">
                  <c:v>2375.3846834162023</c:v>
                </c:pt>
                <c:pt idx="117">
                  <c:v>2402.8530139413633</c:v>
                </c:pt>
                <c:pt idx="118">
                  <c:v>2435.5552393846947</c:v>
                </c:pt>
                <c:pt idx="119">
                  <c:v>2432.8239053284015</c:v>
                </c:pt>
                <c:pt idx="120">
                  <c:v>2443.3421989364324</c:v>
                </c:pt>
                <c:pt idx="121">
                  <c:v>2449.4083253151975</c:v>
                </c:pt>
                <c:pt idx="122">
                  <c:v>2442.8209828440918</c:v>
                </c:pt>
                <c:pt idx="123">
                  <c:v>2455.670964173019</c:v>
                </c:pt>
                <c:pt idx="124">
                  <c:v>2460.4657062524175</c:v>
                </c:pt>
                <c:pt idx="125">
                  <c:v>2506.7046118989533</c:v>
                </c:pt>
                <c:pt idx="126">
                  <c:v>2535.8362149968975</c:v>
                </c:pt>
                <c:pt idx="127">
                  <c:v>2499.7972104874516</c:v>
                </c:pt>
                <c:pt idx="128">
                  <c:v>2500.6806920865997</c:v>
                </c:pt>
                <c:pt idx="129">
                  <c:v>2538.0892932772631</c:v>
                </c:pt>
                <c:pt idx="130">
                  <c:v>2527.6300781318196</c:v>
                </c:pt>
                <c:pt idx="131">
                  <c:v>2518.3284432159517</c:v>
                </c:pt>
                <c:pt idx="132">
                  <c:v>2529.8011556428619</c:v>
                </c:pt>
                <c:pt idx="133">
                  <c:v>2587.9775384104528</c:v>
                </c:pt>
                <c:pt idx="134">
                  <c:v>2614.4803712039125</c:v>
                </c:pt>
                <c:pt idx="135">
                  <c:v>2602.7148966578748</c:v>
                </c:pt>
                <c:pt idx="136">
                  <c:v>2588.3062157189952</c:v>
                </c:pt>
                <c:pt idx="137">
                  <c:v>2527.4778497480183</c:v>
                </c:pt>
                <c:pt idx="138">
                  <c:v>2492.3218533923373</c:v>
                </c:pt>
                <c:pt idx="139">
                  <c:v>2437.0282497489607</c:v>
                </c:pt>
                <c:pt idx="140">
                  <c:v>2486.5380384311184</c:v>
                </c:pt>
                <c:pt idx="141">
                  <c:v>2476.0578255833707</c:v>
                </c:pt>
                <c:pt idx="142">
                  <c:v>2446.2613355780513</c:v>
                </c:pt>
                <c:pt idx="143">
                  <c:v>2416.3600885781161</c:v>
                </c:pt>
                <c:pt idx="144">
                  <c:v>2407.4072639779383</c:v>
                </c:pt>
                <c:pt idx="145">
                  <c:v>2392.3199694637365</c:v>
                </c:pt>
                <c:pt idx="146">
                  <c:v>2381.6602355669515</c:v>
                </c:pt>
                <c:pt idx="147">
                  <c:v>2408.7928342831251</c:v>
                </c:pt>
                <c:pt idx="148">
                  <c:v>2394.7931474791599</c:v>
                </c:pt>
                <c:pt idx="149">
                  <c:v>2393.7597731089336</c:v>
                </c:pt>
                <c:pt idx="150">
                  <c:v>2373.418233997646</c:v>
                </c:pt>
                <c:pt idx="151">
                  <c:v>2365.7019669676379</c:v>
                </c:pt>
                <c:pt idx="152">
                  <c:v>2371.9683285280385</c:v>
                </c:pt>
                <c:pt idx="153">
                  <c:v>2340.8492059634495</c:v>
                </c:pt>
                <c:pt idx="154">
                  <c:v>2321.1128518933197</c:v>
                </c:pt>
                <c:pt idx="155">
                  <c:v>2292.318388081469</c:v>
                </c:pt>
                <c:pt idx="156">
                  <c:v>2280.4641554128298</c:v>
                </c:pt>
                <c:pt idx="157">
                  <c:v>2205.075217352387</c:v>
                </c:pt>
                <c:pt idx="158">
                  <c:v>2217.6334430378724</c:v>
                </c:pt>
                <c:pt idx="159">
                  <c:v>2210.5376297303874</c:v>
                </c:pt>
                <c:pt idx="160">
                  <c:v>2263.0701190896511</c:v>
                </c:pt>
                <c:pt idx="161">
                  <c:v>2198.288286563818</c:v>
                </c:pt>
                <c:pt idx="162">
                  <c:v>2203.9860301148069</c:v>
                </c:pt>
                <c:pt idx="163">
                  <c:v>2187.2939063652129</c:v>
                </c:pt>
                <c:pt idx="164">
                  <c:v>2214.6689812256955</c:v>
                </c:pt>
                <c:pt idx="165">
                  <c:v>2252.6887765653655</c:v>
                </c:pt>
                <c:pt idx="166">
                  <c:v>2249.3265078538129</c:v>
                </c:pt>
                <c:pt idx="167">
                  <c:v>2213.1903625392929</c:v>
                </c:pt>
                <c:pt idx="168">
                  <c:v>2236.9241053575961</c:v>
                </c:pt>
                <c:pt idx="169">
                  <c:v>2259.5434398838202</c:v>
                </c:pt>
                <c:pt idx="170">
                  <c:v>2271.6347539328826</c:v>
                </c:pt>
                <c:pt idx="171">
                  <c:v>2273.6949672986243</c:v>
                </c:pt>
                <c:pt idx="172">
                  <c:v>2264.999474125324</c:v>
                </c:pt>
                <c:pt idx="173">
                  <c:v>2248.0026070307613</c:v>
                </c:pt>
                <c:pt idx="174">
                  <c:v>2235.1883199177068</c:v>
                </c:pt>
                <c:pt idx="175">
                  <c:v>2242.1394963629969</c:v>
                </c:pt>
                <c:pt idx="176">
                  <c:v>2203.3343699382658</c:v>
                </c:pt>
                <c:pt idx="177">
                  <c:v>2154.2691284610755</c:v>
                </c:pt>
                <c:pt idx="178">
                  <c:v>2180.5803889695089</c:v>
                </c:pt>
                <c:pt idx="179">
                  <c:v>2206.9769288125844</c:v>
                </c:pt>
                <c:pt idx="180">
                  <c:v>2214.3816225895107</c:v>
                </c:pt>
                <c:pt idx="181">
                  <c:v>2208.1455964082584</c:v>
                </c:pt>
                <c:pt idx="182">
                  <c:v>2207.3449889644007</c:v>
                </c:pt>
                <c:pt idx="183">
                  <c:v>2251.7633442456809</c:v>
                </c:pt>
                <c:pt idx="184">
                  <c:v>2312.7553997097548</c:v>
                </c:pt>
                <c:pt idx="185">
                  <c:v>2271.2460047769314</c:v>
                </c:pt>
                <c:pt idx="186">
                  <c:v>2291.6050891347472</c:v>
                </c:pt>
                <c:pt idx="187">
                  <c:v>2300.3259458105167</c:v>
                </c:pt>
                <c:pt idx="188">
                  <c:v>2319.8507450967627</c:v>
                </c:pt>
                <c:pt idx="189">
                  <c:v>2317.0222012239178</c:v>
                </c:pt>
                <c:pt idx="190">
                  <c:v>2296.5010146183031</c:v>
                </c:pt>
                <c:pt idx="191">
                  <c:v>2300.6723501793031</c:v>
                </c:pt>
                <c:pt idx="192">
                  <c:v>2306.4332921365085</c:v>
                </c:pt>
                <c:pt idx="193">
                  <c:v>2384.4797275846477</c:v>
                </c:pt>
                <c:pt idx="194">
                  <c:v>2424.1961129814745</c:v>
                </c:pt>
                <c:pt idx="195">
                  <c:v>2410.3788424992176</c:v>
                </c:pt>
                <c:pt idx="196">
                  <c:v>2415.3498915212035</c:v>
                </c:pt>
                <c:pt idx="197">
                  <c:v>2438.6937845863604</c:v>
                </c:pt>
                <c:pt idx="198">
                  <c:v>2435.5427754486514</c:v>
                </c:pt>
                <c:pt idx="199">
                  <c:v>2415.5065348517705</c:v>
                </c:pt>
                <c:pt idx="200">
                  <c:v>2400.9127423040954</c:v>
                </c:pt>
                <c:pt idx="201">
                  <c:v>2403.101689642494</c:v>
                </c:pt>
                <c:pt idx="202">
                  <c:v>2298.3731033356053</c:v>
                </c:pt>
                <c:pt idx="203">
                  <c:v>2290.288751630851</c:v>
                </c:pt>
                <c:pt idx="204">
                  <c:v>2301.7721065428623</c:v>
                </c:pt>
                <c:pt idx="205">
                  <c:v>2305.9494337332371</c:v>
                </c:pt>
                <c:pt idx="206">
                  <c:v>2312.0768665371047</c:v>
                </c:pt>
                <c:pt idx="207">
                  <c:v>2325.9562161310596</c:v>
                </c:pt>
                <c:pt idx="208">
                  <c:v>2367.4436474693598</c:v>
                </c:pt>
                <c:pt idx="209">
                  <c:v>2338.0432979980956</c:v>
                </c:pt>
                <c:pt idx="210">
                  <c:v>2335.1877193367163</c:v>
                </c:pt>
                <c:pt idx="211">
                  <c:v>2308.6084759995611</c:v>
                </c:pt>
                <c:pt idx="212">
                  <c:v>2330.5633001572187</c:v>
                </c:pt>
                <c:pt idx="213">
                  <c:v>2281.3668949626062</c:v>
                </c:pt>
                <c:pt idx="214">
                  <c:v>2255.823459418863</c:v>
                </c:pt>
                <c:pt idx="215">
                  <c:v>2238.3597972085086</c:v>
                </c:pt>
                <c:pt idx="216">
                  <c:v>2183.6018972047113</c:v>
                </c:pt>
                <c:pt idx="217">
                  <c:v>2210.4652446280074</c:v>
                </c:pt>
                <c:pt idx="218">
                  <c:v>2254.9119803721865</c:v>
                </c:pt>
                <c:pt idx="219">
                  <c:v>2255.496364265995</c:v>
                </c:pt>
                <c:pt idx="220">
                  <c:v>2232.719861881134</c:v>
                </c:pt>
                <c:pt idx="221">
                  <c:v>2219.356842412185</c:v>
                </c:pt>
                <c:pt idx="222">
                  <c:v>2207.9429709689321</c:v>
                </c:pt>
                <c:pt idx="223">
                  <c:v>2220.3528361600602</c:v>
                </c:pt>
                <c:pt idx="224">
                  <c:v>2119.7021400642625</c:v>
                </c:pt>
                <c:pt idx="225">
                  <c:v>2167.1417822751569</c:v>
                </c:pt>
                <c:pt idx="226">
                  <c:v>2185.3025418426964</c:v>
                </c:pt>
                <c:pt idx="227">
                  <c:v>2194.4783715495964</c:v>
                </c:pt>
                <c:pt idx="228">
                  <c:v>2201.1360950743915</c:v>
                </c:pt>
                <c:pt idx="229">
                  <c:v>2143.8565467365106</c:v>
                </c:pt>
                <c:pt idx="230">
                  <c:v>2077.46276043936</c:v>
                </c:pt>
                <c:pt idx="231">
                  <c:v>2078.5551674038111</c:v>
                </c:pt>
                <c:pt idx="232">
                  <c:v>2175.7696951669432</c:v>
                </c:pt>
                <c:pt idx="233">
                  <c:v>2226.7936343621755</c:v>
                </c:pt>
                <c:pt idx="234">
                  <c:v>2243.046533364884</c:v>
                </c:pt>
                <c:pt idx="235">
                  <c:v>2282.0203162352846</c:v>
                </c:pt>
                <c:pt idx="236">
                  <c:v>2225.3405144714638</c:v>
                </c:pt>
                <c:pt idx="237">
                  <c:v>2239.1829704475258</c:v>
                </c:pt>
                <c:pt idx="238">
                  <c:v>2284.2610752684959</c:v>
                </c:pt>
                <c:pt idx="239">
                  <c:v>2288.3464631892043</c:v>
                </c:pt>
                <c:pt idx="240">
                  <c:v>2315.0163690978088</c:v>
                </c:pt>
                <c:pt idx="241">
                  <c:v>2331.3006612314621</c:v>
                </c:pt>
                <c:pt idx="242">
                  <c:v>2334.7580797032515</c:v>
                </c:pt>
                <c:pt idx="243">
                  <c:v>2338.0302420002081</c:v>
                </c:pt>
                <c:pt idx="244">
                  <c:v>2354.8055253920761</c:v>
                </c:pt>
                <c:pt idx="245">
                  <c:v>2365.7717932207165</c:v>
                </c:pt>
                <c:pt idx="246">
                  <c:v>2422.6758327327107</c:v>
                </c:pt>
                <c:pt idx="247">
                  <c:v>2409.1701572344123</c:v>
                </c:pt>
                <c:pt idx="248">
                  <c:v>2395.8831594382432</c:v>
                </c:pt>
                <c:pt idx="249">
                  <c:v>2403.2125939610619</c:v>
                </c:pt>
                <c:pt idx="250">
                  <c:v>2403.5005910992404</c:v>
                </c:pt>
                <c:pt idx="251">
                  <c:v>2391.4972169075163</c:v>
                </c:pt>
                <c:pt idx="252">
                  <c:v>2349.8527238792663</c:v>
                </c:pt>
                <c:pt idx="253">
                  <c:v>2351.7202916160081</c:v>
                </c:pt>
                <c:pt idx="254">
                  <c:v>2343.8831883546254</c:v>
                </c:pt>
                <c:pt idx="255">
                  <c:v>2295.6173408895675</c:v>
                </c:pt>
                <c:pt idx="256">
                  <c:v>2290.2244231267587</c:v>
                </c:pt>
                <c:pt idx="257">
                  <c:v>2253.4900229403283</c:v>
                </c:pt>
                <c:pt idx="258">
                  <c:v>2284.6430473786504</c:v>
                </c:pt>
                <c:pt idx="259">
                  <c:v>2298.1438711651936</c:v>
                </c:pt>
                <c:pt idx="260">
                  <c:v>2324.3743913428593</c:v>
                </c:pt>
                <c:pt idx="261">
                  <c:v>2317.2284992779214</c:v>
                </c:pt>
                <c:pt idx="262">
                  <c:v>2285.6083136945426</c:v>
                </c:pt>
                <c:pt idx="263">
                  <c:v>2328.2943627768559</c:v>
                </c:pt>
                <c:pt idx="264">
                  <c:v>2314.0624525650474</c:v>
                </c:pt>
                <c:pt idx="265">
                  <c:v>2334.1962797337546</c:v>
                </c:pt>
                <c:pt idx="266">
                  <c:v>2337.5270778382046</c:v>
                </c:pt>
                <c:pt idx="267">
                  <c:v>2311.2670087356614</c:v>
                </c:pt>
                <c:pt idx="268">
                  <c:v>2270.3528925500073</c:v>
                </c:pt>
                <c:pt idx="269">
                  <c:v>2247.4395721799497</c:v>
                </c:pt>
                <c:pt idx="270">
                  <c:v>2216.5225185810441</c:v>
                </c:pt>
                <c:pt idx="271">
                  <c:v>2238.832505444564</c:v>
                </c:pt>
                <c:pt idx="272">
                  <c:v>2178.7910545523755</c:v>
                </c:pt>
                <c:pt idx="273">
                  <c:v>2132.1780375698208</c:v>
                </c:pt>
                <c:pt idx="274">
                  <c:v>2061.7913778092316</c:v>
                </c:pt>
                <c:pt idx="275">
                  <c:v>2087.573001844311</c:v>
                </c:pt>
                <c:pt idx="276">
                  <c:v>2077.8522272931677</c:v>
                </c:pt>
                <c:pt idx="277">
                  <c:v>2131.4845478147167</c:v>
                </c:pt>
                <c:pt idx="278">
                  <c:v>2165.9050269511658</c:v>
                </c:pt>
                <c:pt idx="279">
                  <c:v>2110.4303643704566</c:v>
                </c:pt>
                <c:pt idx="280">
                  <c:v>2178.4843850292705</c:v>
                </c:pt>
                <c:pt idx="281">
                  <c:v>2169.8267060297712</c:v>
                </c:pt>
                <c:pt idx="282">
                  <c:v>2178.2896295837054</c:v>
                </c:pt>
                <c:pt idx="283">
                  <c:v>2157.2619437962362</c:v>
                </c:pt>
                <c:pt idx="284">
                  <c:v>2151.279677832224</c:v>
                </c:pt>
                <c:pt idx="285">
                  <c:v>2151.4630339415794</c:v>
                </c:pt>
                <c:pt idx="286">
                  <c:v>2232.0998525137043</c:v>
                </c:pt>
                <c:pt idx="287">
                  <c:v>2218.8507091749684</c:v>
                </c:pt>
                <c:pt idx="288">
                  <c:v>2223.6977584498409</c:v>
                </c:pt>
                <c:pt idx="289">
                  <c:v>2286.49567018368</c:v>
                </c:pt>
                <c:pt idx="290">
                  <c:v>2319.0178936261091</c:v>
                </c:pt>
                <c:pt idx="291">
                  <c:v>2315.5637061379762</c:v>
                </c:pt>
                <c:pt idx="292">
                  <c:v>2297.8933845790552</c:v>
                </c:pt>
                <c:pt idx="293">
                  <c:v>2257.482767283514</c:v>
                </c:pt>
                <c:pt idx="294">
                  <c:v>2273.603941431456</c:v>
                </c:pt>
                <c:pt idx="295">
                  <c:v>2223.9738379370597</c:v>
                </c:pt>
                <c:pt idx="296">
                  <c:v>2181.3850477978563</c:v>
                </c:pt>
                <c:pt idx="297">
                  <c:v>2164.1750214282301</c:v>
                </c:pt>
                <c:pt idx="298">
                  <c:v>2164.5017043547186</c:v>
                </c:pt>
                <c:pt idx="299">
                  <c:v>2157.6672838409781</c:v>
                </c:pt>
                <c:pt idx="300">
                  <c:v>2149.3044568428622</c:v>
                </c:pt>
                <c:pt idx="301">
                  <c:v>2104.031160319375</c:v>
                </c:pt>
                <c:pt idx="302">
                  <c:v>2147.2691296419034</c:v>
                </c:pt>
                <c:pt idx="303">
                  <c:v>2130.7795906125002</c:v>
                </c:pt>
                <c:pt idx="304">
                  <c:v>2096.5708625412617</c:v>
                </c:pt>
                <c:pt idx="305">
                  <c:v>2112.1737228452589</c:v>
                </c:pt>
                <c:pt idx="306">
                  <c:v>2139.3914163033219</c:v>
                </c:pt>
                <c:pt idx="307">
                  <c:v>2176.2452002827094</c:v>
                </c:pt>
                <c:pt idx="308">
                  <c:v>2210.6364956900029</c:v>
                </c:pt>
                <c:pt idx="309">
                  <c:v>2233.9097325997777</c:v>
                </c:pt>
                <c:pt idx="310">
                  <c:v>2165.5863681061996</c:v>
                </c:pt>
                <c:pt idx="311">
                  <c:v>2152.6789229143628</c:v>
                </c:pt>
                <c:pt idx="312">
                  <c:v>2145.9614023824756</c:v>
                </c:pt>
                <c:pt idx="313">
                  <c:v>2131.1432186517791</c:v>
                </c:pt>
                <c:pt idx="314">
                  <c:v>2151.6701697898875</c:v>
                </c:pt>
                <c:pt idx="315">
                  <c:v>2156.5835894111106</c:v>
                </c:pt>
                <c:pt idx="316">
                  <c:v>2170.2758454656605</c:v>
                </c:pt>
                <c:pt idx="317">
                  <c:v>2165.5836240064809</c:v>
                </c:pt>
                <c:pt idx="318">
                  <c:v>2183.8269365749288</c:v>
                </c:pt>
                <c:pt idx="319">
                  <c:v>2182.940561180822</c:v>
                </c:pt>
                <c:pt idx="320">
                  <c:v>2182.394433877545</c:v>
                </c:pt>
                <c:pt idx="321">
                  <c:v>2208.5084170531154</c:v>
                </c:pt>
                <c:pt idx="322">
                  <c:v>2196.0587841759552</c:v>
                </c:pt>
                <c:pt idx="323">
                  <c:v>2214.2706328017048</c:v>
                </c:pt>
                <c:pt idx="324">
                  <c:v>2205.6392701077916</c:v>
                </c:pt>
                <c:pt idx="325">
                  <c:v>2219.2672279536355</c:v>
                </c:pt>
                <c:pt idx="326">
                  <c:v>2183.4996995313686</c:v>
                </c:pt>
                <c:pt idx="327">
                  <c:v>2194.5917901089897</c:v>
                </c:pt>
                <c:pt idx="328">
                  <c:v>2187.6086346750949</c:v>
                </c:pt>
                <c:pt idx="329">
                  <c:v>2210.4464750403981</c:v>
                </c:pt>
                <c:pt idx="330">
                  <c:v>2245.3501902378443</c:v>
                </c:pt>
                <c:pt idx="331">
                  <c:v>2286.9274252101291</c:v>
                </c:pt>
                <c:pt idx="332">
                  <c:v>2299.4635440612246</c:v>
                </c:pt>
                <c:pt idx="333">
                  <c:v>2326.5903924141121</c:v>
                </c:pt>
                <c:pt idx="334">
                  <c:v>2330.5769805175746</c:v>
                </c:pt>
                <c:pt idx="335">
                  <c:v>2318.4067498828276</c:v>
                </c:pt>
                <c:pt idx="336">
                  <c:v>2379.6502142493709</c:v>
                </c:pt>
                <c:pt idx="337">
                  <c:v>2408.3392154533203</c:v>
                </c:pt>
                <c:pt idx="338">
                  <c:v>2411.2166798486683</c:v>
                </c:pt>
                <c:pt idx="339">
                  <c:v>2413.8025197340526</c:v>
                </c:pt>
                <c:pt idx="340">
                  <c:v>2480.3535252693819</c:v>
                </c:pt>
                <c:pt idx="341">
                  <c:v>2487.3284211243081</c:v>
                </c:pt>
                <c:pt idx="342">
                  <c:v>2490.05407248038</c:v>
                </c:pt>
                <c:pt idx="343">
                  <c:v>2474.2455106528732</c:v>
                </c:pt>
                <c:pt idx="344">
                  <c:v>2460.6121493208766</c:v>
                </c:pt>
                <c:pt idx="345">
                  <c:v>2457.7501219562546</c:v>
                </c:pt>
                <c:pt idx="346">
                  <c:v>2491.6603809386065</c:v>
                </c:pt>
                <c:pt idx="347">
                  <c:v>2500.9792949257289</c:v>
                </c:pt>
                <c:pt idx="348">
                  <c:v>2493.3095576793089</c:v>
                </c:pt>
                <c:pt idx="349">
                  <c:v>2457.5399986817356</c:v>
                </c:pt>
                <c:pt idx="350">
                  <c:v>2488.0284666900734</c:v>
                </c:pt>
                <c:pt idx="351">
                  <c:v>2444.4277495258757</c:v>
                </c:pt>
                <c:pt idx="352">
                  <c:v>2413.6539784208317</c:v>
                </c:pt>
                <c:pt idx="353">
                  <c:v>2428.6826097996118</c:v>
                </c:pt>
                <c:pt idx="354">
                  <c:v>2448.8233775243734</c:v>
                </c:pt>
                <c:pt idx="355">
                  <c:v>2447.941560987646</c:v>
                </c:pt>
                <c:pt idx="356">
                  <c:v>2441.7103274711426</c:v>
                </c:pt>
                <c:pt idx="357">
                  <c:v>2433.5599148196452</c:v>
                </c:pt>
                <c:pt idx="358">
                  <c:v>2438.0821641253242</c:v>
                </c:pt>
                <c:pt idx="359">
                  <c:v>2466.9818164620888</c:v>
                </c:pt>
                <c:pt idx="360">
                  <c:v>2436.0723237612497</c:v>
                </c:pt>
                <c:pt idx="361">
                  <c:v>2425.0886897519058</c:v>
                </c:pt>
                <c:pt idx="362">
                  <c:v>2345.4276035325588</c:v>
                </c:pt>
                <c:pt idx="363">
                  <c:v>2338.8274137686872</c:v>
                </c:pt>
                <c:pt idx="364">
                  <c:v>2347.566753648975</c:v>
                </c:pt>
                <c:pt idx="365">
                  <c:v>2332.5779930425306</c:v>
                </c:pt>
                <c:pt idx="366">
                  <c:v>2313.1957891865122</c:v>
                </c:pt>
                <c:pt idx="367">
                  <c:v>2276.8050336494248</c:v>
                </c:pt>
                <c:pt idx="368">
                  <c:v>2249.2046455796267</c:v>
                </c:pt>
                <c:pt idx="369">
                  <c:v>2265.1618645013923</c:v>
                </c:pt>
                <c:pt idx="370">
                  <c:v>2246.4517780949736</c:v>
                </c:pt>
                <c:pt idx="371">
                  <c:v>2262.1746352931254</c:v>
                </c:pt>
                <c:pt idx="372">
                  <c:v>2277.6775923776127</c:v>
                </c:pt>
                <c:pt idx="373">
                  <c:v>2283.5782339477992</c:v>
                </c:pt>
                <c:pt idx="374">
                  <c:v>2287.8728690613484</c:v>
                </c:pt>
                <c:pt idx="375">
                  <c:v>2304.5638239047535</c:v>
                </c:pt>
                <c:pt idx="376">
                  <c:v>2303.4628473435346</c:v>
                </c:pt>
                <c:pt idx="377">
                  <c:v>2281.8016676208908</c:v>
                </c:pt>
                <c:pt idx="378">
                  <c:v>2245.8017215428904</c:v>
                </c:pt>
                <c:pt idx="379">
                  <c:v>2255.9778694168604</c:v>
                </c:pt>
                <c:pt idx="380">
                  <c:v>2261.8029865936683</c:v>
                </c:pt>
                <c:pt idx="381">
                  <c:v>2260.4911090316559</c:v>
                </c:pt>
                <c:pt idx="382">
                  <c:v>2270.8452134818822</c:v>
                </c:pt>
                <c:pt idx="383">
                  <c:v>2296.3333408407975</c:v>
                </c:pt>
                <c:pt idx="384">
                  <c:v>2305.5843115985399</c:v>
                </c:pt>
                <c:pt idx="385">
                  <c:v>2293.3194605461085</c:v>
                </c:pt>
                <c:pt idx="386">
                  <c:v>2285.3822680180583</c:v>
                </c:pt>
                <c:pt idx="387">
                  <c:v>2308.2547260683496</c:v>
                </c:pt>
                <c:pt idx="388">
                  <c:v>2281.9785573514218</c:v>
                </c:pt>
                <c:pt idx="389">
                  <c:v>2287.1313767276506</c:v>
                </c:pt>
                <c:pt idx="390">
                  <c:v>2298.2622390174847</c:v>
                </c:pt>
                <c:pt idx="391">
                  <c:v>2347.2515568902336</c:v>
                </c:pt>
                <c:pt idx="392">
                  <c:v>2372.9182688038227</c:v>
                </c:pt>
                <c:pt idx="393">
                  <c:v>2365.9323985093079</c:v>
                </c:pt>
                <c:pt idx="394">
                  <c:v>2350.8632590503275</c:v>
                </c:pt>
                <c:pt idx="395">
                  <c:v>2336.1061743041796</c:v>
                </c:pt>
                <c:pt idx="396">
                  <c:v>2338.6495384693903</c:v>
                </c:pt>
                <c:pt idx="397">
                  <c:v>2350.3064865734241</c:v>
                </c:pt>
                <c:pt idx="398">
                  <c:v>2294.5620871046272</c:v>
                </c:pt>
                <c:pt idx="399">
                  <c:v>2326.41959139139</c:v>
                </c:pt>
                <c:pt idx="400">
                  <c:v>2338.1135589855589</c:v>
                </c:pt>
                <c:pt idx="401">
                  <c:v>2320.4293390230823</c:v>
                </c:pt>
                <c:pt idx="402">
                  <c:v>2312.5692102699977</c:v>
                </c:pt>
                <c:pt idx="403">
                  <c:v>2300.6530665047508</c:v>
                </c:pt>
                <c:pt idx="404">
                  <c:v>2314.9466059737952</c:v>
                </c:pt>
                <c:pt idx="405">
                  <c:v>2318.4065175467354</c:v>
                </c:pt>
                <c:pt idx="406">
                  <c:v>2321.877993054221</c:v>
                </c:pt>
                <c:pt idx="407">
                  <c:v>2318.3346057184212</c:v>
                </c:pt>
                <c:pt idx="408">
                  <c:v>2316.3712728216706</c:v>
                </c:pt>
                <c:pt idx="409">
                  <c:v>2335.6536614914603</c:v>
                </c:pt>
                <c:pt idx="410">
                  <c:v>2363.062747560668</c:v>
                </c:pt>
                <c:pt idx="411">
                  <c:v>2361.9686550149163</c:v>
                </c:pt>
                <c:pt idx="412">
                  <c:v>2378.1215609573856</c:v>
                </c:pt>
                <c:pt idx="413">
                  <c:v>2382.8051089038363</c:v>
                </c:pt>
                <c:pt idx="414">
                  <c:v>2381.1470383734631</c:v>
                </c:pt>
                <c:pt idx="415">
                  <c:v>2362.0128523281628</c:v>
                </c:pt>
                <c:pt idx="416">
                  <c:v>2384.7389626878371</c:v>
                </c:pt>
                <c:pt idx="417">
                  <c:v>2372.6902275683942</c:v>
                </c:pt>
                <c:pt idx="418">
                  <c:v>2364.6811707434308</c:v>
                </c:pt>
                <c:pt idx="419">
                  <c:v>2344.0304999766531</c:v>
                </c:pt>
                <c:pt idx="420">
                  <c:v>2358.3282575943099</c:v>
                </c:pt>
                <c:pt idx="421">
                  <c:v>2365.3560640010041</c:v>
                </c:pt>
                <c:pt idx="422">
                  <c:v>2361.8414783705011</c:v>
                </c:pt>
                <c:pt idx="423">
                  <c:v>2346.1546266196874</c:v>
                </c:pt>
                <c:pt idx="424">
                  <c:v>2329.8187625496103</c:v>
                </c:pt>
                <c:pt idx="425">
                  <c:v>2344.6404928767211</c:v>
                </c:pt>
                <c:pt idx="426">
                  <c:v>2352.4805978087225</c:v>
                </c:pt>
                <c:pt idx="427">
                  <c:v>2344.9488848035298</c:v>
                </c:pt>
                <c:pt idx="428">
                  <c:v>2341.5965682075862</c:v>
                </c:pt>
                <c:pt idx="429">
                  <c:v>2298.0622842773764</c:v>
                </c:pt>
                <c:pt idx="430">
                  <c:v>2303.3238772481873</c:v>
                </c:pt>
                <c:pt idx="431">
                  <c:v>2329.8100327218558</c:v>
                </c:pt>
                <c:pt idx="432">
                  <c:v>2344.5625464237401</c:v>
                </c:pt>
                <c:pt idx="433">
                  <c:v>2347.8050339873903</c:v>
                </c:pt>
                <c:pt idx="434">
                  <c:v>2360.8470591641667</c:v>
                </c:pt>
                <c:pt idx="435">
                  <c:v>2362.8178444834266</c:v>
                </c:pt>
                <c:pt idx="436">
                  <c:v>2347.6615404773002</c:v>
                </c:pt>
                <c:pt idx="437">
                  <c:v>2335.1495192926977</c:v>
                </c:pt>
                <c:pt idx="438">
                  <c:v>2334.3588875082446</c:v>
                </c:pt>
                <c:pt idx="439">
                  <c:v>2327.9369702165736</c:v>
                </c:pt>
                <c:pt idx="440">
                  <c:v>2355.2200592060617</c:v>
                </c:pt>
                <c:pt idx="441">
                  <c:v>2343.7244553157516</c:v>
                </c:pt>
                <c:pt idx="442">
                  <c:v>2328.5888014446346</c:v>
                </c:pt>
                <c:pt idx="443">
                  <c:v>2309.7505902055386</c:v>
                </c:pt>
                <c:pt idx="444">
                  <c:v>2316.7020594914179</c:v>
                </c:pt>
                <c:pt idx="445">
                  <c:v>2305.0534059171332</c:v>
                </c:pt>
                <c:pt idx="446">
                  <c:v>2304.6721762705943</c:v>
                </c:pt>
                <c:pt idx="447">
                  <c:v>2300.9538146725663</c:v>
                </c:pt>
                <c:pt idx="448">
                  <c:v>2297.6843809673428</c:v>
                </c:pt>
                <c:pt idx="449">
                  <c:v>2281.5842603305477</c:v>
                </c:pt>
                <c:pt idx="450">
                  <c:v>2279.2714816331554</c:v>
                </c:pt>
                <c:pt idx="451">
                  <c:v>2276.1244028416022</c:v>
                </c:pt>
                <c:pt idx="452">
                  <c:v>2252.5811958445329</c:v>
                </c:pt>
                <c:pt idx="453">
                  <c:v>2220.614307665036</c:v>
                </c:pt>
                <c:pt idx="454">
                  <c:v>2226.2850073761638</c:v>
                </c:pt>
                <c:pt idx="455">
                  <c:v>2174.3775115163539</c:v>
                </c:pt>
                <c:pt idx="456">
                  <c:v>2172.8186706904248</c:v>
                </c:pt>
                <c:pt idx="457">
                  <c:v>2158.7770206260134</c:v>
                </c:pt>
                <c:pt idx="458">
                  <c:v>2142.4847315728111</c:v>
                </c:pt>
                <c:pt idx="459">
                  <c:v>2128.5918037687939</c:v>
                </c:pt>
                <c:pt idx="460">
                  <c:v>2115.4482095119233</c:v>
                </c:pt>
                <c:pt idx="461">
                  <c:v>2153.7838454845155</c:v>
                </c:pt>
                <c:pt idx="462">
                  <c:v>2148.262736264091</c:v>
                </c:pt>
                <c:pt idx="463">
                  <c:v>2133.2089709060565</c:v>
                </c:pt>
                <c:pt idx="464">
                  <c:v>2128.1395299901383</c:v>
                </c:pt>
                <c:pt idx="465">
                  <c:v>2135.0183105504771</c:v>
                </c:pt>
                <c:pt idx="466">
                  <c:v>2145.0996642874939</c:v>
                </c:pt>
                <c:pt idx="467">
                  <c:v>2166.5910360807911</c:v>
                </c:pt>
                <c:pt idx="468">
                  <c:v>2192.1213103645468</c:v>
                </c:pt>
                <c:pt idx="469">
                  <c:v>2184.6397942825629</c:v>
                </c:pt>
                <c:pt idx="470">
                  <c:v>2190.1464456853364</c:v>
                </c:pt>
                <c:pt idx="471">
                  <c:v>2159.0685173245647</c:v>
                </c:pt>
                <c:pt idx="472">
                  <c:v>2147.8830452617535</c:v>
                </c:pt>
                <c:pt idx="473">
                  <c:v>2153.5102629582657</c:v>
                </c:pt>
                <c:pt idx="474">
                  <c:v>2129.9196163137094</c:v>
                </c:pt>
                <c:pt idx="475">
                  <c:v>2108.2374792212513</c:v>
                </c:pt>
                <c:pt idx="476">
                  <c:v>2122.4430215899774</c:v>
                </c:pt>
                <c:pt idx="477">
                  <c:v>2112.6929997496472</c:v>
                </c:pt>
                <c:pt idx="478">
                  <c:v>2135.6629663583476</c:v>
                </c:pt>
                <c:pt idx="479">
                  <c:v>2187.363131249183</c:v>
                </c:pt>
                <c:pt idx="480">
                  <c:v>2185.0247521643382</c:v>
                </c:pt>
                <c:pt idx="481">
                  <c:v>2165.5492752989817</c:v>
                </c:pt>
                <c:pt idx="482">
                  <c:v>2128.776124185792</c:v>
                </c:pt>
                <c:pt idx="483">
                  <c:v>2100.4701824579815</c:v>
                </c:pt>
                <c:pt idx="484">
                  <c:v>2089.3915844215439</c:v>
                </c:pt>
                <c:pt idx="485">
                  <c:v>2071.9508989980422</c:v>
                </c:pt>
                <c:pt idx="486">
                  <c:v>2070.5780744801664</c:v>
                </c:pt>
                <c:pt idx="487">
                  <c:v>2062.464779686507</c:v>
                </c:pt>
                <c:pt idx="488">
                  <c:v>2054.364849792948</c:v>
                </c:pt>
                <c:pt idx="489">
                  <c:v>2115.1079784014173</c:v>
                </c:pt>
                <c:pt idx="490">
                  <c:v>2115.6773793408147</c:v>
                </c:pt>
                <c:pt idx="491">
                  <c:v>2098.226071635414</c:v>
                </c:pt>
                <c:pt idx="492">
                  <c:v>2067.497323905111</c:v>
                </c:pt>
                <c:pt idx="493">
                  <c:v>2072.8406130060698</c:v>
                </c:pt>
                <c:pt idx="494">
                  <c:v>2069.9799734156309</c:v>
                </c:pt>
                <c:pt idx="495">
                  <c:v>2061.4206851518779</c:v>
                </c:pt>
                <c:pt idx="496">
                  <c:v>2112.6172218375123</c:v>
                </c:pt>
                <c:pt idx="497">
                  <c:v>2115.8590356263171</c:v>
                </c:pt>
                <c:pt idx="498">
                  <c:v>2127.300641471717</c:v>
                </c:pt>
                <c:pt idx="499">
                  <c:v>2159.2754096952776</c:v>
                </c:pt>
                <c:pt idx="500">
                  <c:v>2149.6054791813172</c:v>
                </c:pt>
                <c:pt idx="501">
                  <c:v>2156.7339827030096</c:v>
                </c:pt>
                <c:pt idx="502">
                  <c:v>2166.0565261498805</c:v>
                </c:pt>
                <c:pt idx="503">
                  <c:v>2185.6934591644908</c:v>
                </c:pt>
                <c:pt idx="504">
                  <c:v>2187.6929400092909</c:v>
                </c:pt>
                <c:pt idx="505">
                  <c:v>2159.7958263843407</c:v>
                </c:pt>
                <c:pt idx="506">
                  <c:v>2161.2191149883351</c:v>
                </c:pt>
                <c:pt idx="507">
                  <c:v>2152.4567890697281</c:v>
                </c:pt>
                <c:pt idx="508">
                  <c:v>2158.160935463261</c:v>
                </c:pt>
                <c:pt idx="509">
                  <c:v>2157.0089009003968</c:v>
                </c:pt>
                <c:pt idx="510">
                  <c:v>2166.3312501264045</c:v>
                </c:pt>
                <c:pt idx="511">
                  <c:v>2157.9008763234674</c:v>
                </c:pt>
                <c:pt idx="512">
                  <c:v>2173.9098461580461</c:v>
                </c:pt>
                <c:pt idx="513">
                  <c:v>2204.2416356000986</c:v>
                </c:pt>
                <c:pt idx="514">
                  <c:v>2224.7920661364769</c:v>
                </c:pt>
                <c:pt idx="515">
                  <c:v>2214.4347511944388</c:v>
                </c:pt>
                <c:pt idx="516">
                  <c:v>2224.671108805398</c:v>
                </c:pt>
                <c:pt idx="517">
                  <c:v>2228.524871639459</c:v>
                </c:pt>
                <c:pt idx="518">
                  <c:v>2237.5954070170856</c:v>
                </c:pt>
                <c:pt idx="519">
                  <c:v>2242.8824721523897</c:v>
                </c:pt>
                <c:pt idx="520">
                  <c:v>2242.3839302675033</c:v>
                </c:pt>
                <c:pt idx="521">
                  <c:v>2226.4349376100081</c:v>
                </c:pt>
                <c:pt idx="522">
                  <c:v>2223.281850065101</c:v>
                </c:pt>
                <c:pt idx="523">
                  <c:v>2228.5388440406741</c:v>
                </c:pt>
                <c:pt idx="524">
                  <c:v>2228.6213278174118</c:v>
                </c:pt>
                <c:pt idx="525">
                  <c:v>2226.3891321688729</c:v>
                </c:pt>
                <c:pt idx="526">
                  <c:v>2220.2492718141543</c:v>
                </c:pt>
                <c:pt idx="527">
                  <c:v>2208.4418830318332</c:v>
                </c:pt>
                <c:pt idx="528">
                  <c:v>2215.6274198007254</c:v>
                </c:pt>
                <c:pt idx="529">
                  <c:v>2223.2183510790219</c:v>
                </c:pt>
                <c:pt idx="530">
                  <c:v>2219.288225147287</c:v>
                </c:pt>
                <c:pt idx="531">
                  <c:v>2219.3356546597256</c:v>
                </c:pt>
                <c:pt idx="532">
                  <c:v>2251.9409515219063</c:v>
                </c:pt>
                <c:pt idx="533">
                  <c:v>2263.6879126627773</c:v>
                </c:pt>
                <c:pt idx="534">
                  <c:v>2274.2835400136619</c:v>
                </c:pt>
                <c:pt idx="535">
                  <c:v>2250.7359329301203</c:v>
                </c:pt>
                <c:pt idx="536">
                  <c:v>2245.4885450397906</c:v>
                </c:pt>
                <c:pt idx="537">
                  <c:v>2251.9418606190766</c:v>
                </c:pt>
                <c:pt idx="538">
                  <c:v>2258.1641128121655</c:v>
                </c:pt>
                <c:pt idx="539">
                  <c:v>2260.9112193048973</c:v>
                </c:pt>
                <c:pt idx="540">
                  <c:v>2279.2113020224042</c:v>
                </c:pt>
                <c:pt idx="541">
                  <c:v>2288.3589079100616</c:v>
                </c:pt>
                <c:pt idx="542">
                  <c:v>2281.2972729593648</c:v>
                </c:pt>
                <c:pt idx="543">
                  <c:v>2291.8102050323732</c:v>
                </c:pt>
                <c:pt idx="544">
                  <c:v>2302.3531399084609</c:v>
                </c:pt>
                <c:pt idx="545">
                  <c:v>2313.9636674190178</c:v>
                </c:pt>
                <c:pt idx="546">
                  <c:v>2312.7628533827628</c:v>
                </c:pt>
                <c:pt idx="547">
                  <c:v>2324.6640209504285</c:v>
                </c:pt>
                <c:pt idx="548">
                  <c:v>2315.4315733328094</c:v>
                </c:pt>
                <c:pt idx="549">
                  <c:v>2325.1361973355065</c:v>
                </c:pt>
                <c:pt idx="550">
                  <c:v>2332.5745071920787</c:v>
                </c:pt>
                <c:pt idx="551">
                  <c:v>2318.0095358942167</c:v>
                </c:pt>
                <c:pt idx="552">
                  <c:v>2309.5097627766168</c:v>
                </c:pt>
                <c:pt idx="553">
                  <c:v>2301.0493087716409</c:v>
                </c:pt>
                <c:pt idx="554">
                  <c:v>2307.8518675003265</c:v>
                </c:pt>
                <c:pt idx="555">
                  <c:v>2334.1573486972234</c:v>
                </c:pt>
                <c:pt idx="556">
                  <c:v>2352.4484410215068</c:v>
                </c:pt>
                <c:pt idx="557">
                  <c:v>2383.0337487142497</c:v>
                </c:pt>
                <c:pt idx="558">
                  <c:v>2373.9131043711595</c:v>
                </c:pt>
                <c:pt idx="559">
                  <c:v>2361.9357313639475</c:v>
                </c:pt>
                <c:pt idx="560">
                  <c:v>2382.0777856088525</c:v>
                </c:pt>
                <c:pt idx="561">
                  <c:v>2376.3512137830157</c:v>
                </c:pt>
                <c:pt idx="562">
                  <c:v>2422.2263725092039</c:v>
                </c:pt>
                <c:pt idx="563">
                  <c:v>2428.4064608388117</c:v>
                </c:pt>
                <c:pt idx="564">
                  <c:v>2428.3838448901943</c:v>
                </c:pt>
                <c:pt idx="565">
                  <c:v>2419.9863354563527</c:v>
                </c:pt>
                <c:pt idx="566">
                  <c:v>2410.6371802146409</c:v>
                </c:pt>
                <c:pt idx="567">
                  <c:v>2446.4796616099575</c:v>
                </c:pt>
                <c:pt idx="568">
                  <c:v>2457.82279808249</c:v>
                </c:pt>
                <c:pt idx="569">
                  <c:v>2478.1666438519674</c:v>
                </c:pt>
                <c:pt idx="570">
                  <c:v>2483.5132092344606</c:v>
                </c:pt>
                <c:pt idx="571">
                  <c:v>2442.4183389091813</c:v>
                </c:pt>
                <c:pt idx="572">
                  <c:v>2451.5880853264239</c:v>
                </c:pt>
                <c:pt idx="573">
                  <c:v>2444.4534933489804</c:v>
                </c:pt>
                <c:pt idx="574">
                  <c:v>2461.372800214087</c:v>
                </c:pt>
                <c:pt idx="575">
                  <c:v>2471.8723450514472</c:v>
                </c:pt>
                <c:pt idx="576">
                  <c:v>2497.2570047627264</c:v>
                </c:pt>
                <c:pt idx="577">
                  <c:v>2505.1673421490677</c:v>
                </c:pt>
                <c:pt idx="578">
                  <c:v>2500.8992233648592</c:v>
                </c:pt>
                <c:pt idx="579">
                  <c:v>2461.4799502317796</c:v>
                </c:pt>
                <c:pt idx="580">
                  <c:v>2440.3422787463164</c:v>
                </c:pt>
                <c:pt idx="581">
                  <c:v>2444.2655239439005</c:v>
                </c:pt>
                <c:pt idx="582">
                  <c:v>2455.709712781806</c:v>
                </c:pt>
                <c:pt idx="583">
                  <c:v>2445.4052037018141</c:v>
                </c:pt>
                <c:pt idx="584">
                  <c:v>2448.6034027092146</c:v>
                </c:pt>
                <c:pt idx="585">
                  <c:v>2441.9433312235128</c:v>
                </c:pt>
                <c:pt idx="586">
                  <c:v>2442.618629971289</c:v>
                </c:pt>
                <c:pt idx="587">
                  <c:v>2436.4210366796997</c:v>
                </c:pt>
                <c:pt idx="588">
                  <c:v>2438.1923759338893</c:v>
                </c:pt>
                <c:pt idx="589">
                  <c:v>2429.0498552932859</c:v>
                </c:pt>
                <c:pt idx="590">
                  <c:v>2437.6328460827121</c:v>
                </c:pt>
                <c:pt idx="591">
                  <c:v>2412.5695167165477</c:v>
                </c:pt>
                <c:pt idx="592">
                  <c:v>2414.3373281405866</c:v>
                </c:pt>
                <c:pt idx="593">
                  <c:v>2416.4511578270572</c:v>
                </c:pt>
                <c:pt idx="594">
                  <c:v>2409.8520908606283</c:v>
                </c:pt>
                <c:pt idx="595">
                  <c:v>2389.4963230968779</c:v>
                </c:pt>
                <c:pt idx="596">
                  <c:v>2383.1217115444178</c:v>
                </c:pt>
                <c:pt idx="597">
                  <c:v>2397.9579703847398</c:v>
                </c:pt>
                <c:pt idx="598">
                  <c:v>2412.3419507301933</c:v>
                </c:pt>
                <c:pt idx="599">
                  <c:v>2411.2172300537422</c:v>
                </c:pt>
                <c:pt idx="600">
                  <c:v>2410.2450037104359</c:v>
                </c:pt>
                <c:pt idx="601">
                  <c:v>2424.4228129677085</c:v>
                </c:pt>
                <c:pt idx="602">
                  <c:v>2459.1104529800737</c:v>
                </c:pt>
                <c:pt idx="603">
                  <c:v>2482.4576212279794</c:v>
                </c:pt>
                <c:pt idx="604">
                  <c:v>2481.1947962155691</c:v>
                </c:pt>
                <c:pt idx="605">
                  <c:v>2510.5344486449294</c:v>
                </c:pt>
                <c:pt idx="606">
                  <c:v>2521.8935251861999</c:v>
                </c:pt>
                <c:pt idx="607">
                  <c:v>2504.9387540580965</c:v>
                </c:pt>
                <c:pt idx="608">
                  <c:v>2502.9384168413235</c:v>
                </c:pt>
                <c:pt idx="609">
                  <c:v>2509.0738870404657</c:v>
                </c:pt>
                <c:pt idx="610">
                  <c:v>2489.854855653849</c:v>
                </c:pt>
                <c:pt idx="611">
                  <c:v>2478.1372629803745</c:v>
                </c:pt>
                <c:pt idx="612">
                  <c:v>2446.0134652008214</c:v>
                </c:pt>
                <c:pt idx="613">
                  <c:v>2413.1750879530814</c:v>
                </c:pt>
                <c:pt idx="614">
                  <c:v>2397.5131409349779</c:v>
                </c:pt>
                <c:pt idx="615">
                  <c:v>2384.4760647407866</c:v>
                </c:pt>
                <c:pt idx="616">
                  <c:v>2385.6072567083993</c:v>
                </c:pt>
                <c:pt idx="617">
                  <c:v>2390.6961158350064</c:v>
                </c:pt>
                <c:pt idx="618">
                  <c:v>2382.8526370102109</c:v>
                </c:pt>
                <c:pt idx="619">
                  <c:v>2402.8402376861072</c:v>
                </c:pt>
                <c:pt idx="620">
                  <c:v>2398.9679144454617</c:v>
                </c:pt>
                <c:pt idx="621">
                  <c:v>2382.4258631712187</c:v>
                </c:pt>
                <c:pt idx="622">
                  <c:v>2382.5203296117184</c:v>
                </c:pt>
                <c:pt idx="623">
                  <c:v>2384.4246299779188</c:v>
                </c:pt>
                <c:pt idx="624">
                  <c:v>2373.2394658451153</c:v>
                </c:pt>
                <c:pt idx="625">
                  <c:v>2384.3843162083062</c:v>
                </c:pt>
                <c:pt idx="626">
                  <c:v>2407.2805031785692</c:v>
                </c:pt>
                <c:pt idx="627">
                  <c:v>2418.681766527684</c:v>
                </c:pt>
                <c:pt idx="628">
                  <c:v>2419.9985367670301</c:v>
                </c:pt>
                <c:pt idx="629">
                  <c:v>2419.1892126997836</c:v>
                </c:pt>
                <c:pt idx="630">
                  <c:v>2434.4591450487947</c:v>
                </c:pt>
                <c:pt idx="631">
                  <c:v>2410.6868405431042</c:v>
                </c:pt>
                <c:pt idx="632">
                  <c:v>2396.4596635308149</c:v>
                </c:pt>
                <c:pt idx="633">
                  <c:v>2382.0998039693513</c:v>
                </c:pt>
                <c:pt idx="634">
                  <c:v>2338.1775929452224</c:v>
                </c:pt>
                <c:pt idx="635">
                  <c:v>2337.5525272120249</c:v>
                </c:pt>
                <c:pt idx="636">
                  <c:v>2310.3348914162839</c:v>
                </c:pt>
                <c:pt idx="637">
                  <c:v>2323.0884777017609</c:v>
                </c:pt>
                <c:pt idx="638">
                  <c:v>2347.8101265062951</c:v>
                </c:pt>
                <c:pt idx="639">
                  <c:v>2345.6960751549886</c:v>
                </c:pt>
                <c:pt idx="640">
                  <c:v>2349.738603609876</c:v>
                </c:pt>
                <c:pt idx="641">
                  <c:v>2367.6817586873703</c:v>
                </c:pt>
                <c:pt idx="642">
                  <c:v>2372.260542682212</c:v>
                </c:pt>
                <c:pt idx="643">
                  <c:v>2392.1441119743636</c:v>
                </c:pt>
                <c:pt idx="644">
                  <c:v>2406.981718316908</c:v>
                </c:pt>
                <c:pt idx="645">
                  <c:v>2422.233362143234</c:v>
                </c:pt>
                <c:pt idx="646">
                  <c:v>2470.0330811421618</c:v>
                </c:pt>
                <c:pt idx="647">
                  <c:v>2473.6947052353153</c:v>
                </c:pt>
                <c:pt idx="648">
                  <c:v>2483.1505196564199</c:v>
                </c:pt>
                <c:pt idx="649">
                  <c:v>2524.5696505527467</c:v>
                </c:pt>
                <c:pt idx="650">
                  <c:v>2528.1858523984665</c:v>
                </c:pt>
                <c:pt idx="651">
                  <c:v>2523.8171953977467</c:v>
                </c:pt>
                <c:pt idx="652">
                  <c:v>2530.2447577542039</c:v>
                </c:pt>
                <c:pt idx="653">
                  <c:v>2577.2232516179743</c:v>
                </c:pt>
                <c:pt idx="654">
                  <c:v>2553.3611515829539</c:v>
                </c:pt>
                <c:pt idx="655">
                  <c:v>2560.5315265410341</c:v>
                </c:pt>
                <c:pt idx="656">
                  <c:v>2559.03433096869</c:v>
                </c:pt>
                <c:pt idx="657">
                  <c:v>2547.4106652068267</c:v>
                </c:pt>
                <c:pt idx="658">
                  <c:v>2551.964432967804</c:v>
                </c:pt>
                <c:pt idx="659">
                  <c:v>2547.4021112557566</c:v>
                </c:pt>
                <c:pt idx="660">
                  <c:v>2565.9547125840231</c:v>
                </c:pt>
                <c:pt idx="661">
                  <c:v>2602.6329867349641</c:v>
                </c:pt>
                <c:pt idx="662">
                  <c:v>2630.6144040892127</c:v>
                </c:pt>
                <c:pt idx="663">
                  <c:v>2643.0574770765438</c:v>
                </c:pt>
                <c:pt idx="664">
                  <c:v>2649.1229026052538</c:v>
                </c:pt>
                <c:pt idx="665">
                  <c:v>2647.9460760169559</c:v>
                </c:pt>
                <c:pt idx="666">
                  <c:v>2646.9681313244691</c:v>
                </c:pt>
                <c:pt idx="667">
                  <c:v>2611.9798125611997</c:v>
                </c:pt>
                <c:pt idx="668">
                  <c:v>2611.4254158532476</c:v>
                </c:pt>
                <c:pt idx="669">
                  <c:v>2641.053065231788</c:v>
                </c:pt>
                <c:pt idx="670">
                  <c:v>2694.0177920750471</c:v>
                </c:pt>
                <c:pt idx="671">
                  <c:v>2706.579354617822</c:v>
                </c:pt>
                <c:pt idx="672">
                  <c:v>2721.2010036430929</c:v>
                </c:pt>
                <c:pt idx="673">
                  <c:v>2687.9257216638157</c:v>
                </c:pt>
                <c:pt idx="674">
                  <c:v>2702.6352440229443</c:v>
                </c:pt>
                <c:pt idx="675">
                  <c:v>2709.1323552153526</c:v>
                </c:pt>
                <c:pt idx="676">
                  <c:v>2738.1173412964554</c:v>
                </c:pt>
                <c:pt idx="677">
                  <c:v>2743.0022386270512</c:v>
                </c:pt>
                <c:pt idx="678">
                  <c:v>2759.5018096842987</c:v>
                </c:pt>
                <c:pt idx="679">
                  <c:v>2745.5736830804872</c:v>
                </c:pt>
                <c:pt idx="680">
                  <c:v>2751.724828421125</c:v>
                </c:pt>
                <c:pt idx="681">
                  <c:v>2760.4195054510928</c:v>
                </c:pt>
                <c:pt idx="682">
                  <c:v>2731.2857978955753</c:v>
                </c:pt>
                <c:pt idx="683">
                  <c:v>2743.6105586105709</c:v>
                </c:pt>
                <c:pt idx="684">
                  <c:v>2745.5295304977244</c:v>
                </c:pt>
                <c:pt idx="685">
                  <c:v>2747.1601867275185</c:v>
                </c:pt>
                <c:pt idx="686">
                  <c:v>2745.6228701619757</c:v>
                </c:pt>
                <c:pt idx="687">
                  <c:v>2774.8173553940901</c:v>
                </c:pt>
                <c:pt idx="688">
                  <c:v>2800.7188333083373</c:v>
                </c:pt>
                <c:pt idx="689">
                  <c:v>2788.857552859562</c:v>
                </c:pt>
                <c:pt idx="690">
                  <c:v>2821.0431943880367</c:v>
                </c:pt>
                <c:pt idx="691">
                  <c:v>2789.9871543624736</c:v>
                </c:pt>
                <c:pt idx="692">
                  <c:v>2765.3811225931759</c:v>
                </c:pt>
                <c:pt idx="693">
                  <c:v>2771.2308625362239</c:v>
                </c:pt>
                <c:pt idx="694">
                  <c:v>2794.57012555956</c:v>
                </c:pt>
                <c:pt idx="695">
                  <c:v>2752.0387320131472</c:v>
                </c:pt>
                <c:pt idx="696">
                  <c:v>2751.4441624944448</c:v>
                </c:pt>
                <c:pt idx="697">
                  <c:v>2767.7307102455543</c:v>
                </c:pt>
                <c:pt idx="698">
                  <c:v>2853.3714925856402</c:v>
                </c:pt>
                <c:pt idx="699">
                  <c:v>2826.1635230926245</c:v>
                </c:pt>
                <c:pt idx="700">
                  <c:v>2845.0968629501367</c:v>
                </c:pt>
                <c:pt idx="701">
                  <c:v>2843.4692703908981</c:v>
                </c:pt>
                <c:pt idx="702">
                  <c:v>2864.4447712794213</c:v>
                </c:pt>
                <c:pt idx="703">
                  <c:v>2875.7149290654102</c:v>
                </c:pt>
                <c:pt idx="704">
                  <c:v>2872.9327897418211</c:v>
                </c:pt>
                <c:pt idx="705">
                  <c:v>2900.3898355231918</c:v>
                </c:pt>
                <c:pt idx="706">
                  <c:v>2901.3356001686589</c:v>
                </c:pt>
                <c:pt idx="707">
                  <c:v>2913.4919140700231</c:v>
                </c:pt>
                <c:pt idx="708">
                  <c:v>2960.2035682945179</c:v>
                </c:pt>
                <c:pt idx="709">
                  <c:v>2937.6801445195292</c:v>
                </c:pt>
                <c:pt idx="710">
                  <c:v>2961.0395181253775</c:v>
                </c:pt>
                <c:pt idx="711">
                  <c:v>2961.699877258437</c:v>
                </c:pt>
                <c:pt idx="712">
                  <c:v>2955.3545250816769</c:v>
                </c:pt>
                <c:pt idx="713">
                  <c:v>2966.9814298712949</c:v>
                </c:pt>
                <c:pt idx="714">
                  <c:v>2958.3811640998761</c:v>
                </c:pt>
                <c:pt idx="715">
                  <c:v>2943.3875216911092</c:v>
                </c:pt>
                <c:pt idx="716">
                  <c:v>2957.2968805395158</c:v>
                </c:pt>
                <c:pt idx="717">
                  <c:v>2965.0479160693426</c:v>
                </c:pt>
                <c:pt idx="718">
                  <c:v>2980.214340053205</c:v>
                </c:pt>
                <c:pt idx="719">
                  <c:v>2990.8657901866754</c:v>
                </c:pt>
                <c:pt idx="720">
                  <c:v>2965.169710980957</c:v>
                </c:pt>
                <c:pt idx="721">
                  <c:v>2964.1139011163286</c:v>
                </c:pt>
                <c:pt idx="722">
                  <c:v>2994.8068107161625</c:v>
                </c:pt>
                <c:pt idx="723">
                  <c:v>3014.7471224270512</c:v>
                </c:pt>
                <c:pt idx="724">
                  <c:v>2993.503593337326</c:v>
                </c:pt>
                <c:pt idx="725">
                  <c:v>2989.9527752856798</c:v>
                </c:pt>
                <c:pt idx="726">
                  <c:v>2985.4660096883431</c:v>
                </c:pt>
                <c:pt idx="727">
                  <c:v>2978.041845250345</c:v>
                </c:pt>
                <c:pt idx="728">
                  <c:v>2988.0310368446567</c:v>
                </c:pt>
                <c:pt idx="729">
                  <c:v>2921.2111546651204</c:v>
                </c:pt>
                <c:pt idx="730">
                  <c:v>2923.95005836871</c:v>
                </c:pt>
                <c:pt idx="731">
                  <c:v>2919.7371605410617</c:v>
                </c:pt>
                <c:pt idx="732">
                  <c:v>2957.687408518027</c:v>
                </c:pt>
                <c:pt idx="733">
                  <c:v>2930.2907885837162</c:v>
                </c:pt>
                <c:pt idx="734">
                  <c:v>2911.6155033563555</c:v>
                </c:pt>
                <c:pt idx="735">
                  <c:v>2933.9618610818379</c:v>
                </c:pt>
                <c:pt idx="736">
                  <c:v>2952.8744547886131</c:v>
                </c:pt>
                <c:pt idx="737">
                  <c:v>2938.0124387096989</c:v>
                </c:pt>
                <c:pt idx="738">
                  <c:v>3005.5737704423559</c:v>
                </c:pt>
                <c:pt idx="739">
                  <c:v>3032.611449344553</c:v>
                </c:pt>
              </c:numCache>
            </c:numRef>
          </c:val>
          <c:smooth val="0"/>
          <c:extLst>
            <c:ext xmlns:c16="http://schemas.microsoft.com/office/drawing/2014/chart" uri="{C3380CC4-5D6E-409C-BE32-E72D297353CC}">
              <c16:uniqueId val="{00000000-6B6A-4251-AC85-E35EC2F830AB}"/>
            </c:ext>
          </c:extLst>
        </c:ser>
        <c:dLbls>
          <c:showLegendKey val="0"/>
          <c:showVal val="0"/>
          <c:showCatName val="0"/>
          <c:showSerName val="0"/>
          <c:showPercent val="0"/>
          <c:showBubbleSize val="0"/>
        </c:dLbls>
        <c:smooth val="0"/>
        <c:axId val="442529103"/>
        <c:axId val="1704544749"/>
      </c:lineChart>
      <c:catAx>
        <c:axId val="442529103"/>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704544749"/>
        <c:crosses val="autoZero"/>
        <c:auto val="1"/>
        <c:lblAlgn val="ctr"/>
        <c:lblOffset val="100"/>
        <c:noMultiLvlLbl val="1"/>
      </c:catAx>
      <c:valAx>
        <c:axId val="170454474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0.000000" sourceLinked="1"/>
        <c:majorTickMark val="none"/>
        <c:minorTickMark val="none"/>
        <c:tickLblPos val="nextTo"/>
        <c:spPr>
          <a:ln/>
        </c:spPr>
        <c:txPr>
          <a:bodyPr/>
          <a:lstStyle/>
          <a:p>
            <a:pPr lvl="0">
              <a:defRPr sz="900" b="0" i="0">
                <a:solidFill>
                  <a:srgbClr val="000000"/>
                </a:solidFill>
                <a:latin typeface="+mn-lt"/>
              </a:defRPr>
            </a:pPr>
            <a:endParaRPr lang="en-US"/>
          </a:p>
        </c:txPr>
        <c:crossAx val="442529103"/>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pieChart>
        <c:varyColors val="1"/>
        <c:ser>
          <c:idx val="0"/>
          <c:order val="0"/>
          <c:tx>
            <c:strRef>
              <c:f>'2.b Portfolios Daily Value'!$N$5</c:f>
              <c:strCache>
                <c:ptCount val="1"/>
                <c:pt idx="0">
                  <c:v>Price</c:v>
                </c:pt>
              </c:strCache>
            </c:strRef>
          </c:tx>
          <c:dPt>
            <c:idx val="0"/>
            <c:bubble3D val="0"/>
            <c:spPr>
              <a:solidFill>
                <a:srgbClr val="4285F4"/>
              </a:solidFill>
            </c:spPr>
            <c:extLst>
              <c:ext xmlns:c16="http://schemas.microsoft.com/office/drawing/2014/chart" uri="{C3380CC4-5D6E-409C-BE32-E72D297353CC}">
                <c16:uniqueId val="{00000001-F3A4-4A77-B913-6DB2F316D5A6}"/>
              </c:ext>
            </c:extLst>
          </c:dPt>
          <c:dPt>
            <c:idx val="1"/>
            <c:bubble3D val="0"/>
            <c:spPr>
              <a:solidFill>
                <a:srgbClr val="EA4335"/>
              </a:solidFill>
            </c:spPr>
            <c:extLst>
              <c:ext xmlns:c16="http://schemas.microsoft.com/office/drawing/2014/chart" uri="{C3380CC4-5D6E-409C-BE32-E72D297353CC}">
                <c16:uniqueId val="{00000003-F3A4-4A77-B913-6DB2F316D5A6}"/>
              </c:ext>
            </c:extLst>
          </c:dPt>
          <c:dPt>
            <c:idx val="2"/>
            <c:bubble3D val="0"/>
            <c:spPr>
              <a:solidFill>
                <a:srgbClr val="FBBC04"/>
              </a:solidFill>
            </c:spPr>
            <c:extLst>
              <c:ext xmlns:c16="http://schemas.microsoft.com/office/drawing/2014/chart" uri="{C3380CC4-5D6E-409C-BE32-E72D297353CC}">
                <c16:uniqueId val="{00000005-F3A4-4A77-B913-6DB2F316D5A6}"/>
              </c:ext>
            </c:extLst>
          </c:dPt>
          <c:dPt>
            <c:idx val="3"/>
            <c:bubble3D val="0"/>
            <c:spPr>
              <a:solidFill>
                <a:srgbClr val="34A853"/>
              </a:solidFill>
            </c:spPr>
            <c:extLst>
              <c:ext xmlns:c16="http://schemas.microsoft.com/office/drawing/2014/chart" uri="{C3380CC4-5D6E-409C-BE32-E72D297353CC}">
                <c16:uniqueId val="{00000007-F3A4-4A77-B913-6DB2F316D5A6}"/>
              </c:ext>
            </c:extLst>
          </c:dPt>
          <c:dPt>
            <c:idx val="4"/>
            <c:bubble3D val="0"/>
            <c:spPr>
              <a:solidFill>
                <a:srgbClr val="FF6D01"/>
              </a:solidFill>
            </c:spPr>
            <c:extLst>
              <c:ext xmlns:c16="http://schemas.microsoft.com/office/drawing/2014/chart" uri="{C3380CC4-5D6E-409C-BE32-E72D297353CC}">
                <c16:uniqueId val="{00000009-F3A4-4A77-B913-6DB2F316D5A6}"/>
              </c:ext>
            </c:extLst>
          </c:dPt>
          <c:cat>
            <c:strRef>
              <c:f>'2.b Portfolios Daily Value'!$M$6:$M$10</c:f>
              <c:strCache>
                <c:ptCount val="5"/>
                <c:pt idx="0">
                  <c:v>RELIANCE</c:v>
                </c:pt>
                <c:pt idx="1">
                  <c:v>HDFCBANK</c:v>
                </c:pt>
                <c:pt idx="2">
                  <c:v>SUNPHARMA</c:v>
                </c:pt>
                <c:pt idx="3">
                  <c:v>LT</c:v>
                </c:pt>
                <c:pt idx="4">
                  <c:v>BASF</c:v>
                </c:pt>
              </c:strCache>
            </c:strRef>
          </c:cat>
          <c:val>
            <c:numRef>
              <c:f>'2.b Portfolios Daily Value'!$N$6:$N$10</c:f>
              <c:numCache>
                <c:formatCode>0.00%</c:formatCode>
                <c:ptCount val="5"/>
                <c:pt idx="0">
                  <c:v>6.091108548282749E-2</c:v>
                </c:pt>
                <c:pt idx="1">
                  <c:v>8.5454698883294419E-2</c:v>
                </c:pt>
                <c:pt idx="2">
                  <c:v>8.73252510477905E-2</c:v>
                </c:pt>
                <c:pt idx="3">
                  <c:v>0.17282917498804534</c:v>
                </c:pt>
                <c:pt idx="4">
                  <c:v>0.3</c:v>
                </c:pt>
              </c:numCache>
            </c:numRef>
          </c:val>
          <c:extLst>
            <c:ext xmlns:c16="http://schemas.microsoft.com/office/drawing/2014/chart" uri="{C3380CC4-5D6E-409C-BE32-E72D297353CC}">
              <c16:uniqueId val="{0000000A-F3A4-4A77-B913-6DB2F316D5A6}"/>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pieChart>
        <c:varyColors val="1"/>
        <c:ser>
          <c:idx val="0"/>
          <c:order val="0"/>
          <c:tx>
            <c:strRef>
              <c:f>'2.b Portfolios Daily Value'!$Q$5</c:f>
              <c:strCache>
                <c:ptCount val="1"/>
                <c:pt idx="0">
                  <c:v>Weight</c:v>
                </c:pt>
              </c:strCache>
            </c:strRef>
          </c:tx>
          <c:dPt>
            <c:idx val="0"/>
            <c:bubble3D val="0"/>
            <c:spPr>
              <a:solidFill>
                <a:srgbClr val="4285F4"/>
              </a:solidFill>
            </c:spPr>
            <c:extLst>
              <c:ext xmlns:c16="http://schemas.microsoft.com/office/drawing/2014/chart" uri="{C3380CC4-5D6E-409C-BE32-E72D297353CC}">
                <c16:uniqueId val="{00000001-8C47-4CD5-A02D-0B1B00279C18}"/>
              </c:ext>
            </c:extLst>
          </c:dPt>
          <c:dPt>
            <c:idx val="1"/>
            <c:bubble3D val="0"/>
            <c:spPr>
              <a:solidFill>
                <a:srgbClr val="EA4335"/>
              </a:solidFill>
            </c:spPr>
            <c:extLst>
              <c:ext xmlns:c16="http://schemas.microsoft.com/office/drawing/2014/chart" uri="{C3380CC4-5D6E-409C-BE32-E72D297353CC}">
                <c16:uniqueId val="{00000003-8C47-4CD5-A02D-0B1B00279C18}"/>
              </c:ext>
            </c:extLst>
          </c:dPt>
          <c:dPt>
            <c:idx val="2"/>
            <c:bubble3D val="0"/>
            <c:spPr>
              <a:solidFill>
                <a:srgbClr val="FBBC04"/>
              </a:solidFill>
            </c:spPr>
            <c:extLst>
              <c:ext xmlns:c16="http://schemas.microsoft.com/office/drawing/2014/chart" uri="{C3380CC4-5D6E-409C-BE32-E72D297353CC}">
                <c16:uniqueId val="{00000005-8C47-4CD5-A02D-0B1B00279C18}"/>
              </c:ext>
            </c:extLst>
          </c:dPt>
          <c:dPt>
            <c:idx val="3"/>
            <c:bubble3D val="0"/>
            <c:spPr>
              <a:solidFill>
                <a:srgbClr val="34A853"/>
              </a:solidFill>
            </c:spPr>
            <c:extLst>
              <c:ext xmlns:c16="http://schemas.microsoft.com/office/drawing/2014/chart" uri="{C3380CC4-5D6E-409C-BE32-E72D297353CC}">
                <c16:uniqueId val="{00000007-8C47-4CD5-A02D-0B1B00279C18}"/>
              </c:ext>
            </c:extLst>
          </c:dPt>
          <c:dPt>
            <c:idx val="4"/>
            <c:bubble3D val="0"/>
            <c:spPr>
              <a:solidFill>
                <a:srgbClr val="FF6D01"/>
              </a:solidFill>
            </c:spPr>
            <c:extLst>
              <c:ext xmlns:c16="http://schemas.microsoft.com/office/drawing/2014/chart" uri="{C3380CC4-5D6E-409C-BE32-E72D297353CC}">
                <c16:uniqueId val="{00000009-8C47-4CD5-A02D-0B1B00279C18}"/>
              </c:ext>
            </c:extLst>
          </c:dPt>
          <c:cat>
            <c:strRef>
              <c:f>'2.b Portfolios Daily Value'!$P$6:$P$10</c:f>
              <c:strCache>
                <c:ptCount val="5"/>
                <c:pt idx="0">
                  <c:v>RELIANCE</c:v>
                </c:pt>
                <c:pt idx="1">
                  <c:v>HDFCBANK</c:v>
                </c:pt>
                <c:pt idx="2">
                  <c:v>SUNPHARMA</c:v>
                </c:pt>
                <c:pt idx="3">
                  <c:v>LT</c:v>
                </c:pt>
                <c:pt idx="4">
                  <c:v>BASF</c:v>
                </c:pt>
              </c:strCache>
            </c:strRef>
          </c:cat>
          <c:val>
            <c:numRef>
              <c:f>'2.b Portfolios Daily Value'!$Q$6:$Q$10</c:f>
              <c:numCache>
                <c:formatCode>0.00%</c:formatCode>
                <c:ptCount val="5"/>
                <c:pt idx="0">
                  <c:v>6.091108548282749E-2</c:v>
                </c:pt>
                <c:pt idx="1">
                  <c:v>8.73252510477905E-2</c:v>
                </c:pt>
                <c:pt idx="2">
                  <c:v>8.5454698883294419E-2</c:v>
                </c:pt>
                <c:pt idx="3">
                  <c:v>0.17282917498804534</c:v>
                </c:pt>
                <c:pt idx="4">
                  <c:v>0.3</c:v>
                </c:pt>
              </c:numCache>
            </c:numRef>
          </c:val>
          <c:extLst>
            <c:ext xmlns:c16="http://schemas.microsoft.com/office/drawing/2014/chart" uri="{C3380CC4-5D6E-409C-BE32-E72D297353CC}">
              <c16:uniqueId val="{0000000A-8C47-4CD5-A02D-0B1B00279C18}"/>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RETURNS</a:t>
            </a:r>
          </a:p>
        </c:rich>
      </c:tx>
      <c:overlay val="0"/>
    </c:title>
    <c:autoTitleDeleted val="0"/>
    <c:plotArea>
      <c:layout/>
      <c:lineChart>
        <c:grouping val="standard"/>
        <c:varyColors val="1"/>
        <c:ser>
          <c:idx val="0"/>
          <c:order val="0"/>
          <c:tx>
            <c:v>Portfolio1 Returns</c:v>
          </c:tx>
          <c:spPr>
            <a:ln w="28575" cmpd="sng">
              <a:solidFill>
                <a:srgbClr val="4285F4"/>
              </a:solidFill>
            </a:ln>
          </c:spPr>
          <c:marker>
            <c:symbol val="none"/>
          </c:marker>
          <c:cat>
            <c:numRef>
              <c:f>'2.b Portfolios Daily Value'!$A$3:$A$741</c:f>
              <c:numCache>
                <c:formatCode>m/d/yy</c:formatCode>
                <c:ptCount val="739"/>
                <c:pt idx="0">
                  <c:v>44291</c:v>
                </c:pt>
                <c:pt idx="1">
                  <c:v>44292</c:v>
                </c:pt>
                <c:pt idx="2">
                  <c:v>44293</c:v>
                </c:pt>
                <c:pt idx="3">
                  <c:v>44294</c:v>
                </c:pt>
                <c:pt idx="4">
                  <c:v>44295</c:v>
                </c:pt>
                <c:pt idx="5">
                  <c:v>44298</c:v>
                </c:pt>
                <c:pt idx="6">
                  <c:v>44299</c:v>
                </c:pt>
                <c:pt idx="7">
                  <c:v>44301</c:v>
                </c:pt>
                <c:pt idx="8">
                  <c:v>44302</c:v>
                </c:pt>
                <c:pt idx="9">
                  <c:v>44305</c:v>
                </c:pt>
                <c:pt idx="10">
                  <c:v>44306</c:v>
                </c:pt>
                <c:pt idx="11">
                  <c:v>44308</c:v>
                </c:pt>
                <c:pt idx="12">
                  <c:v>44309</c:v>
                </c:pt>
                <c:pt idx="13">
                  <c:v>44312</c:v>
                </c:pt>
                <c:pt idx="14">
                  <c:v>44313</c:v>
                </c:pt>
                <c:pt idx="15">
                  <c:v>44314</c:v>
                </c:pt>
                <c:pt idx="16">
                  <c:v>44315</c:v>
                </c:pt>
                <c:pt idx="17">
                  <c:v>44316</c:v>
                </c:pt>
                <c:pt idx="18">
                  <c:v>44319</c:v>
                </c:pt>
                <c:pt idx="19">
                  <c:v>44320</c:v>
                </c:pt>
                <c:pt idx="20">
                  <c:v>44321</c:v>
                </c:pt>
                <c:pt idx="21">
                  <c:v>44322</c:v>
                </c:pt>
                <c:pt idx="22">
                  <c:v>44323</c:v>
                </c:pt>
                <c:pt idx="23">
                  <c:v>44326</c:v>
                </c:pt>
                <c:pt idx="24">
                  <c:v>44327</c:v>
                </c:pt>
                <c:pt idx="25">
                  <c:v>44328</c:v>
                </c:pt>
                <c:pt idx="26">
                  <c:v>44330</c:v>
                </c:pt>
                <c:pt idx="27">
                  <c:v>44333</c:v>
                </c:pt>
                <c:pt idx="28">
                  <c:v>44334</c:v>
                </c:pt>
                <c:pt idx="29">
                  <c:v>44335</c:v>
                </c:pt>
                <c:pt idx="30">
                  <c:v>44336</c:v>
                </c:pt>
                <c:pt idx="31">
                  <c:v>44337</c:v>
                </c:pt>
                <c:pt idx="32">
                  <c:v>44340</c:v>
                </c:pt>
                <c:pt idx="33">
                  <c:v>44341</c:v>
                </c:pt>
                <c:pt idx="34">
                  <c:v>44342</c:v>
                </c:pt>
                <c:pt idx="35">
                  <c:v>44343</c:v>
                </c:pt>
                <c:pt idx="36">
                  <c:v>44344</c:v>
                </c:pt>
                <c:pt idx="37">
                  <c:v>44347</c:v>
                </c:pt>
                <c:pt idx="38">
                  <c:v>44348</c:v>
                </c:pt>
                <c:pt idx="39">
                  <c:v>44349</c:v>
                </c:pt>
                <c:pt idx="40">
                  <c:v>44350</c:v>
                </c:pt>
                <c:pt idx="41">
                  <c:v>44351</c:v>
                </c:pt>
                <c:pt idx="42">
                  <c:v>44354</c:v>
                </c:pt>
                <c:pt idx="43">
                  <c:v>44355</c:v>
                </c:pt>
                <c:pt idx="44">
                  <c:v>44356</c:v>
                </c:pt>
                <c:pt idx="45">
                  <c:v>44357</c:v>
                </c:pt>
                <c:pt idx="46">
                  <c:v>44358</c:v>
                </c:pt>
                <c:pt idx="47">
                  <c:v>44361</c:v>
                </c:pt>
                <c:pt idx="48">
                  <c:v>44362</c:v>
                </c:pt>
                <c:pt idx="49">
                  <c:v>44363</c:v>
                </c:pt>
                <c:pt idx="50">
                  <c:v>44364</c:v>
                </c:pt>
                <c:pt idx="51">
                  <c:v>44365</c:v>
                </c:pt>
                <c:pt idx="52">
                  <c:v>44368</c:v>
                </c:pt>
                <c:pt idx="53">
                  <c:v>44369</c:v>
                </c:pt>
                <c:pt idx="54">
                  <c:v>44370</c:v>
                </c:pt>
                <c:pt idx="55">
                  <c:v>44371</c:v>
                </c:pt>
                <c:pt idx="56">
                  <c:v>44372</c:v>
                </c:pt>
                <c:pt idx="57">
                  <c:v>44375</c:v>
                </c:pt>
                <c:pt idx="58">
                  <c:v>44376</c:v>
                </c:pt>
                <c:pt idx="59">
                  <c:v>44377</c:v>
                </c:pt>
                <c:pt idx="60">
                  <c:v>44378</c:v>
                </c:pt>
                <c:pt idx="61">
                  <c:v>44379</c:v>
                </c:pt>
                <c:pt idx="62">
                  <c:v>44382</c:v>
                </c:pt>
                <c:pt idx="63">
                  <c:v>44383</c:v>
                </c:pt>
                <c:pt idx="64">
                  <c:v>44384</c:v>
                </c:pt>
                <c:pt idx="65">
                  <c:v>44385</c:v>
                </c:pt>
                <c:pt idx="66">
                  <c:v>44386</c:v>
                </c:pt>
                <c:pt idx="67">
                  <c:v>44389</c:v>
                </c:pt>
                <c:pt idx="68">
                  <c:v>44390</c:v>
                </c:pt>
                <c:pt idx="69">
                  <c:v>44391</c:v>
                </c:pt>
                <c:pt idx="70">
                  <c:v>44392</c:v>
                </c:pt>
                <c:pt idx="71">
                  <c:v>44393</c:v>
                </c:pt>
                <c:pt idx="72">
                  <c:v>44396</c:v>
                </c:pt>
                <c:pt idx="73">
                  <c:v>44397</c:v>
                </c:pt>
                <c:pt idx="74">
                  <c:v>44399</c:v>
                </c:pt>
                <c:pt idx="75">
                  <c:v>44400</c:v>
                </c:pt>
                <c:pt idx="76">
                  <c:v>44403</c:v>
                </c:pt>
                <c:pt idx="77">
                  <c:v>44404</c:v>
                </c:pt>
                <c:pt idx="78">
                  <c:v>44405</c:v>
                </c:pt>
                <c:pt idx="79">
                  <c:v>44406</c:v>
                </c:pt>
                <c:pt idx="80">
                  <c:v>44407</c:v>
                </c:pt>
                <c:pt idx="81">
                  <c:v>44410</c:v>
                </c:pt>
                <c:pt idx="82">
                  <c:v>44411</c:v>
                </c:pt>
                <c:pt idx="83">
                  <c:v>44412</c:v>
                </c:pt>
                <c:pt idx="84">
                  <c:v>44413</c:v>
                </c:pt>
                <c:pt idx="85">
                  <c:v>44414</c:v>
                </c:pt>
                <c:pt idx="86">
                  <c:v>44417</c:v>
                </c:pt>
                <c:pt idx="87">
                  <c:v>44418</c:v>
                </c:pt>
                <c:pt idx="88">
                  <c:v>44419</c:v>
                </c:pt>
                <c:pt idx="89">
                  <c:v>44420</c:v>
                </c:pt>
                <c:pt idx="90">
                  <c:v>44421</c:v>
                </c:pt>
                <c:pt idx="91">
                  <c:v>44424</c:v>
                </c:pt>
                <c:pt idx="92">
                  <c:v>44425</c:v>
                </c:pt>
                <c:pt idx="93">
                  <c:v>44426</c:v>
                </c:pt>
                <c:pt idx="94">
                  <c:v>44428</c:v>
                </c:pt>
                <c:pt idx="95">
                  <c:v>44431</c:v>
                </c:pt>
                <c:pt idx="96">
                  <c:v>44432</c:v>
                </c:pt>
                <c:pt idx="97">
                  <c:v>44433</c:v>
                </c:pt>
                <c:pt idx="98">
                  <c:v>44434</c:v>
                </c:pt>
                <c:pt idx="99">
                  <c:v>44435</c:v>
                </c:pt>
                <c:pt idx="100">
                  <c:v>44438</c:v>
                </c:pt>
                <c:pt idx="101">
                  <c:v>44439</c:v>
                </c:pt>
                <c:pt idx="102">
                  <c:v>44440</c:v>
                </c:pt>
                <c:pt idx="103">
                  <c:v>44441</c:v>
                </c:pt>
                <c:pt idx="104">
                  <c:v>44442</c:v>
                </c:pt>
                <c:pt idx="105">
                  <c:v>44445</c:v>
                </c:pt>
                <c:pt idx="106">
                  <c:v>44446</c:v>
                </c:pt>
                <c:pt idx="107">
                  <c:v>44447</c:v>
                </c:pt>
                <c:pt idx="108">
                  <c:v>44448</c:v>
                </c:pt>
                <c:pt idx="109">
                  <c:v>44452</c:v>
                </c:pt>
                <c:pt idx="110">
                  <c:v>44453</c:v>
                </c:pt>
                <c:pt idx="111">
                  <c:v>44454</c:v>
                </c:pt>
                <c:pt idx="112">
                  <c:v>44455</c:v>
                </c:pt>
                <c:pt idx="113">
                  <c:v>44456</c:v>
                </c:pt>
                <c:pt idx="114">
                  <c:v>44459</c:v>
                </c:pt>
                <c:pt idx="115">
                  <c:v>44460</c:v>
                </c:pt>
                <c:pt idx="116">
                  <c:v>44461</c:v>
                </c:pt>
                <c:pt idx="117">
                  <c:v>44462</c:v>
                </c:pt>
                <c:pt idx="118">
                  <c:v>44463</c:v>
                </c:pt>
                <c:pt idx="119">
                  <c:v>44466</c:v>
                </c:pt>
                <c:pt idx="120">
                  <c:v>44467</c:v>
                </c:pt>
                <c:pt idx="121">
                  <c:v>44468</c:v>
                </c:pt>
                <c:pt idx="122">
                  <c:v>44469</c:v>
                </c:pt>
                <c:pt idx="123">
                  <c:v>44470</c:v>
                </c:pt>
                <c:pt idx="124">
                  <c:v>44473</c:v>
                </c:pt>
                <c:pt idx="125">
                  <c:v>44474</c:v>
                </c:pt>
                <c:pt idx="126">
                  <c:v>44475</c:v>
                </c:pt>
                <c:pt idx="127">
                  <c:v>44476</c:v>
                </c:pt>
                <c:pt idx="128">
                  <c:v>44477</c:v>
                </c:pt>
                <c:pt idx="129">
                  <c:v>44480</c:v>
                </c:pt>
                <c:pt idx="130">
                  <c:v>44481</c:v>
                </c:pt>
                <c:pt idx="131">
                  <c:v>44482</c:v>
                </c:pt>
                <c:pt idx="132">
                  <c:v>44483</c:v>
                </c:pt>
                <c:pt idx="133">
                  <c:v>44487</c:v>
                </c:pt>
                <c:pt idx="134">
                  <c:v>44488</c:v>
                </c:pt>
                <c:pt idx="135">
                  <c:v>44489</c:v>
                </c:pt>
                <c:pt idx="136">
                  <c:v>44490</c:v>
                </c:pt>
                <c:pt idx="137">
                  <c:v>44491</c:v>
                </c:pt>
                <c:pt idx="138">
                  <c:v>44494</c:v>
                </c:pt>
                <c:pt idx="139">
                  <c:v>44495</c:v>
                </c:pt>
                <c:pt idx="140">
                  <c:v>44496</c:v>
                </c:pt>
                <c:pt idx="141">
                  <c:v>44497</c:v>
                </c:pt>
                <c:pt idx="142">
                  <c:v>44498</c:v>
                </c:pt>
                <c:pt idx="143">
                  <c:v>44501</c:v>
                </c:pt>
                <c:pt idx="144">
                  <c:v>44502</c:v>
                </c:pt>
                <c:pt idx="145">
                  <c:v>44503</c:v>
                </c:pt>
                <c:pt idx="146">
                  <c:v>44504</c:v>
                </c:pt>
                <c:pt idx="147">
                  <c:v>44508</c:v>
                </c:pt>
                <c:pt idx="148">
                  <c:v>44509</c:v>
                </c:pt>
                <c:pt idx="149">
                  <c:v>44510</c:v>
                </c:pt>
                <c:pt idx="150">
                  <c:v>44511</c:v>
                </c:pt>
                <c:pt idx="151">
                  <c:v>44512</c:v>
                </c:pt>
                <c:pt idx="152">
                  <c:v>44515</c:v>
                </c:pt>
                <c:pt idx="153">
                  <c:v>44516</c:v>
                </c:pt>
                <c:pt idx="154">
                  <c:v>44517</c:v>
                </c:pt>
                <c:pt idx="155">
                  <c:v>44518</c:v>
                </c:pt>
                <c:pt idx="156">
                  <c:v>44522</c:v>
                </c:pt>
                <c:pt idx="157">
                  <c:v>44523</c:v>
                </c:pt>
                <c:pt idx="158">
                  <c:v>44524</c:v>
                </c:pt>
                <c:pt idx="159">
                  <c:v>44525</c:v>
                </c:pt>
                <c:pt idx="160">
                  <c:v>44526</c:v>
                </c:pt>
                <c:pt idx="161">
                  <c:v>44529</c:v>
                </c:pt>
                <c:pt idx="162">
                  <c:v>44530</c:v>
                </c:pt>
                <c:pt idx="163">
                  <c:v>44531</c:v>
                </c:pt>
                <c:pt idx="164">
                  <c:v>44532</c:v>
                </c:pt>
                <c:pt idx="165">
                  <c:v>44533</c:v>
                </c:pt>
                <c:pt idx="166">
                  <c:v>44536</c:v>
                </c:pt>
                <c:pt idx="167">
                  <c:v>44537</c:v>
                </c:pt>
                <c:pt idx="168">
                  <c:v>44538</c:v>
                </c:pt>
                <c:pt idx="169">
                  <c:v>44539</c:v>
                </c:pt>
                <c:pt idx="170">
                  <c:v>44540</c:v>
                </c:pt>
                <c:pt idx="171">
                  <c:v>44543</c:v>
                </c:pt>
                <c:pt idx="172">
                  <c:v>44544</c:v>
                </c:pt>
                <c:pt idx="173">
                  <c:v>44545</c:v>
                </c:pt>
                <c:pt idx="174">
                  <c:v>44546</c:v>
                </c:pt>
                <c:pt idx="175">
                  <c:v>44547</c:v>
                </c:pt>
                <c:pt idx="176">
                  <c:v>44550</c:v>
                </c:pt>
                <c:pt idx="177">
                  <c:v>44551</c:v>
                </c:pt>
                <c:pt idx="178">
                  <c:v>44552</c:v>
                </c:pt>
                <c:pt idx="179">
                  <c:v>44553</c:v>
                </c:pt>
                <c:pt idx="180">
                  <c:v>44554</c:v>
                </c:pt>
                <c:pt idx="181">
                  <c:v>44557</c:v>
                </c:pt>
                <c:pt idx="182">
                  <c:v>44558</c:v>
                </c:pt>
                <c:pt idx="183">
                  <c:v>44559</c:v>
                </c:pt>
                <c:pt idx="184">
                  <c:v>44560</c:v>
                </c:pt>
                <c:pt idx="185">
                  <c:v>44561</c:v>
                </c:pt>
                <c:pt idx="186">
                  <c:v>44564</c:v>
                </c:pt>
                <c:pt idx="187">
                  <c:v>44565</c:v>
                </c:pt>
                <c:pt idx="188">
                  <c:v>44566</c:v>
                </c:pt>
                <c:pt idx="189">
                  <c:v>44567</c:v>
                </c:pt>
                <c:pt idx="190">
                  <c:v>44568</c:v>
                </c:pt>
                <c:pt idx="191">
                  <c:v>44571</c:v>
                </c:pt>
                <c:pt idx="192">
                  <c:v>44572</c:v>
                </c:pt>
                <c:pt idx="193">
                  <c:v>44573</c:v>
                </c:pt>
                <c:pt idx="194">
                  <c:v>44574</c:v>
                </c:pt>
                <c:pt idx="195">
                  <c:v>44575</c:v>
                </c:pt>
                <c:pt idx="196">
                  <c:v>44578</c:v>
                </c:pt>
                <c:pt idx="197">
                  <c:v>44579</c:v>
                </c:pt>
                <c:pt idx="198">
                  <c:v>44580</c:v>
                </c:pt>
                <c:pt idx="199">
                  <c:v>44581</c:v>
                </c:pt>
                <c:pt idx="200">
                  <c:v>44582</c:v>
                </c:pt>
                <c:pt idx="201">
                  <c:v>44585</c:v>
                </c:pt>
                <c:pt idx="202">
                  <c:v>44586</c:v>
                </c:pt>
                <c:pt idx="203">
                  <c:v>44588</c:v>
                </c:pt>
                <c:pt idx="204">
                  <c:v>44589</c:v>
                </c:pt>
                <c:pt idx="205">
                  <c:v>44592</c:v>
                </c:pt>
                <c:pt idx="206">
                  <c:v>44593</c:v>
                </c:pt>
                <c:pt idx="207">
                  <c:v>44594</c:v>
                </c:pt>
                <c:pt idx="208">
                  <c:v>44595</c:v>
                </c:pt>
                <c:pt idx="209">
                  <c:v>44596</c:v>
                </c:pt>
                <c:pt idx="210">
                  <c:v>44599</c:v>
                </c:pt>
                <c:pt idx="211">
                  <c:v>44600</c:v>
                </c:pt>
                <c:pt idx="212">
                  <c:v>44601</c:v>
                </c:pt>
                <c:pt idx="213">
                  <c:v>44602</c:v>
                </c:pt>
                <c:pt idx="214">
                  <c:v>44603</c:v>
                </c:pt>
                <c:pt idx="215">
                  <c:v>44606</c:v>
                </c:pt>
                <c:pt idx="216">
                  <c:v>44607</c:v>
                </c:pt>
                <c:pt idx="217">
                  <c:v>44608</c:v>
                </c:pt>
                <c:pt idx="218">
                  <c:v>44609</c:v>
                </c:pt>
                <c:pt idx="219">
                  <c:v>44610</c:v>
                </c:pt>
                <c:pt idx="220">
                  <c:v>44613</c:v>
                </c:pt>
                <c:pt idx="221">
                  <c:v>44614</c:v>
                </c:pt>
                <c:pt idx="222">
                  <c:v>44615</c:v>
                </c:pt>
                <c:pt idx="223">
                  <c:v>44616</c:v>
                </c:pt>
                <c:pt idx="224">
                  <c:v>44617</c:v>
                </c:pt>
                <c:pt idx="225">
                  <c:v>44620</c:v>
                </c:pt>
                <c:pt idx="226">
                  <c:v>44622</c:v>
                </c:pt>
                <c:pt idx="227">
                  <c:v>44623</c:v>
                </c:pt>
                <c:pt idx="228">
                  <c:v>44624</c:v>
                </c:pt>
                <c:pt idx="229">
                  <c:v>44627</c:v>
                </c:pt>
                <c:pt idx="230">
                  <c:v>44628</c:v>
                </c:pt>
                <c:pt idx="231">
                  <c:v>44629</c:v>
                </c:pt>
                <c:pt idx="232">
                  <c:v>44630</c:v>
                </c:pt>
                <c:pt idx="233">
                  <c:v>44631</c:v>
                </c:pt>
                <c:pt idx="234">
                  <c:v>44634</c:v>
                </c:pt>
                <c:pt idx="235">
                  <c:v>44635</c:v>
                </c:pt>
                <c:pt idx="236">
                  <c:v>44636</c:v>
                </c:pt>
                <c:pt idx="237">
                  <c:v>44637</c:v>
                </c:pt>
                <c:pt idx="238">
                  <c:v>44641</c:v>
                </c:pt>
                <c:pt idx="239">
                  <c:v>44642</c:v>
                </c:pt>
                <c:pt idx="240">
                  <c:v>44643</c:v>
                </c:pt>
                <c:pt idx="241">
                  <c:v>44644</c:v>
                </c:pt>
                <c:pt idx="242">
                  <c:v>44645</c:v>
                </c:pt>
                <c:pt idx="243">
                  <c:v>44648</c:v>
                </c:pt>
                <c:pt idx="244">
                  <c:v>44649</c:v>
                </c:pt>
                <c:pt idx="245">
                  <c:v>44650</c:v>
                </c:pt>
                <c:pt idx="246">
                  <c:v>44651</c:v>
                </c:pt>
                <c:pt idx="247">
                  <c:v>44652</c:v>
                </c:pt>
                <c:pt idx="248">
                  <c:v>44655</c:v>
                </c:pt>
                <c:pt idx="249">
                  <c:v>44656</c:v>
                </c:pt>
                <c:pt idx="250">
                  <c:v>44657</c:v>
                </c:pt>
                <c:pt idx="251">
                  <c:v>44658</c:v>
                </c:pt>
                <c:pt idx="252">
                  <c:v>44659</c:v>
                </c:pt>
                <c:pt idx="253">
                  <c:v>44662</c:v>
                </c:pt>
                <c:pt idx="254">
                  <c:v>44663</c:v>
                </c:pt>
                <c:pt idx="255">
                  <c:v>44664</c:v>
                </c:pt>
                <c:pt idx="256">
                  <c:v>44669</c:v>
                </c:pt>
                <c:pt idx="257">
                  <c:v>44670</c:v>
                </c:pt>
                <c:pt idx="258">
                  <c:v>44671</c:v>
                </c:pt>
                <c:pt idx="259">
                  <c:v>44672</c:v>
                </c:pt>
                <c:pt idx="260">
                  <c:v>44673</c:v>
                </c:pt>
                <c:pt idx="261">
                  <c:v>44676</c:v>
                </c:pt>
                <c:pt idx="262">
                  <c:v>44677</c:v>
                </c:pt>
                <c:pt idx="263">
                  <c:v>44678</c:v>
                </c:pt>
                <c:pt idx="264">
                  <c:v>44679</c:v>
                </c:pt>
                <c:pt idx="265">
                  <c:v>44680</c:v>
                </c:pt>
                <c:pt idx="266">
                  <c:v>44683</c:v>
                </c:pt>
                <c:pt idx="267">
                  <c:v>44685</c:v>
                </c:pt>
                <c:pt idx="268">
                  <c:v>44686</c:v>
                </c:pt>
                <c:pt idx="269">
                  <c:v>44687</c:v>
                </c:pt>
                <c:pt idx="270">
                  <c:v>44690</c:v>
                </c:pt>
                <c:pt idx="271">
                  <c:v>44691</c:v>
                </c:pt>
                <c:pt idx="272">
                  <c:v>44692</c:v>
                </c:pt>
                <c:pt idx="273">
                  <c:v>44693</c:v>
                </c:pt>
                <c:pt idx="274">
                  <c:v>44694</c:v>
                </c:pt>
                <c:pt idx="275">
                  <c:v>44697</c:v>
                </c:pt>
                <c:pt idx="276">
                  <c:v>44698</c:v>
                </c:pt>
                <c:pt idx="277">
                  <c:v>44699</c:v>
                </c:pt>
                <c:pt idx="278">
                  <c:v>44700</c:v>
                </c:pt>
                <c:pt idx="279">
                  <c:v>44701</c:v>
                </c:pt>
                <c:pt idx="280">
                  <c:v>44704</c:v>
                </c:pt>
                <c:pt idx="281">
                  <c:v>44705</c:v>
                </c:pt>
                <c:pt idx="282">
                  <c:v>44706</c:v>
                </c:pt>
                <c:pt idx="283">
                  <c:v>44707</c:v>
                </c:pt>
                <c:pt idx="284">
                  <c:v>44708</c:v>
                </c:pt>
                <c:pt idx="285">
                  <c:v>44711</c:v>
                </c:pt>
                <c:pt idx="286">
                  <c:v>44712</c:v>
                </c:pt>
                <c:pt idx="287">
                  <c:v>44713</c:v>
                </c:pt>
                <c:pt idx="288">
                  <c:v>44714</c:v>
                </c:pt>
                <c:pt idx="289">
                  <c:v>44715</c:v>
                </c:pt>
                <c:pt idx="290">
                  <c:v>44718</c:v>
                </c:pt>
                <c:pt idx="291">
                  <c:v>44719</c:v>
                </c:pt>
                <c:pt idx="292">
                  <c:v>44720</c:v>
                </c:pt>
                <c:pt idx="293">
                  <c:v>44721</c:v>
                </c:pt>
                <c:pt idx="294">
                  <c:v>44722</c:v>
                </c:pt>
                <c:pt idx="295">
                  <c:v>44725</c:v>
                </c:pt>
                <c:pt idx="296">
                  <c:v>44726</c:v>
                </c:pt>
                <c:pt idx="297">
                  <c:v>44727</c:v>
                </c:pt>
                <c:pt idx="298">
                  <c:v>44728</c:v>
                </c:pt>
                <c:pt idx="299">
                  <c:v>44729</c:v>
                </c:pt>
                <c:pt idx="300">
                  <c:v>44732</c:v>
                </c:pt>
                <c:pt idx="301">
                  <c:v>44733</c:v>
                </c:pt>
                <c:pt idx="302">
                  <c:v>44734</c:v>
                </c:pt>
                <c:pt idx="303">
                  <c:v>44735</c:v>
                </c:pt>
                <c:pt idx="304">
                  <c:v>44736</c:v>
                </c:pt>
                <c:pt idx="305">
                  <c:v>44739</c:v>
                </c:pt>
                <c:pt idx="306">
                  <c:v>44740</c:v>
                </c:pt>
                <c:pt idx="307">
                  <c:v>44741</c:v>
                </c:pt>
                <c:pt idx="308">
                  <c:v>44742</c:v>
                </c:pt>
                <c:pt idx="309">
                  <c:v>44743</c:v>
                </c:pt>
                <c:pt idx="310">
                  <c:v>44746</c:v>
                </c:pt>
                <c:pt idx="311">
                  <c:v>44747</c:v>
                </c:pt>
                <c:pt idx="312">
                  <c:v>44748</c:v>
                </c:pt>
                <c:pt idx="313">
                  <c:v>44749</c:v>
                </c:pt>
                <c:pt idx="314">
                  <c:v>44750</c:v>
                </c:pt>
                <c:pt idx="315">
                  <c:v>44753</c:v>
                </c:pt>
                <c:pt idx="316">
                  <c:v>44754</c:v>
                </c:pt>
                <c:pt idx="317">
                  <c:v>44755</c:v>
                </c:pt>
                <c:pt idx="318">
                  <c:v>44756</c:v>
                </c:pt>
                <c:pt idx="319">
                  <c:v>44757</c:v>
                </c:pt>
                <c:pt idx="320">
                  <c:v>44760</c:v>
                </c:pt>
                <c:pt idx="321">
                  <c:v>44761</c:v>
                </c:pt>
                <c:pt idx="322">
                  <c:v>44762</c:v>
                </c:pt>
                <c:pt idx="323">
                  <c:v>44763</c:v>
                </c:pt>
                <c:pt idx="324">
                  <c:v>44764</c:v>
                </c:pt>
                <c:pt idx="325">
                  <c:v>44767</c:v>
                </c:pt>
                <c:pt idx="326">
                  <c:v>44768</c:v>
                </c:pt>
                <c:pt idx="327">
                  <c:v>44769</c:v>
                </c:pt>
                <c:pt idx="328">
                  <c:v>44770</c:v>
                </c:pt>
                <c:pt idx="329">
                  <c:v>44771</c:v>
                </c:pt>
                <c:pt idx="330">
                  <c:v>44774</c:v>
                </c:pt>
                <c:pt idx="331">
                  <c:v>44775</c:v>
                </c:pt>
                <c:pt idx="332">
                  <c:v>44776</c:v>
                </c:pt>
                <c:pt idx="333">
                  <c:v>44777</c:v>
                </c:pt>
                <c:pt idx="334">
                  <c:v>44778</c:v>
                </c:pt>
                <c:pt idx="335">
                  <c:v>44781</c:v>
                </c:pt>
                <c:pt idx="336">
                  <c:v>44783</c:v>
                </c:pt>
                <c:pt idx="337">
                  <c:v>44784</c:v>
                </c:pt>
                <c:pt idx="338">
                  <c:v>44785</c:v>
                </c:pt>
                <c:pt idx="339">
                  <c:v>44789</c:v>
                </c:pt>
                <c:pt idx="340">
                  <c:v>44790</c:v>
                </c:pt>
                <c:pt idx="341">
                  <c:v>44791</c:v>
                </c:pt>
                <c:pt idx="342">
                  <c:v>44792</c:v>
                </c:pt>
                <c:pt idx="343">
                  <c:v>44795</c:v>
                </c:pt>
                <c:pt idx="344">
                  <c:v>44796</c:v>
                </c:pt>
                <c:pt idx="345">
                  <c:v>44797</c:v>
                </c:pt>
                <c:pt idx="346">
                  <c:v>44798</c:v>
                </c:pt>
                <c:pt idx="347">
                  <c:v>44799</c:v>
                </c:pt>
                <c:pt idx="348">
                  <c:v>44802</c:v>
                </c:pt>
                <c:pt idx="349">
                  <c:v>44803</c:v>
                </c:pt>
                <c:pt idx="350">
                  <c:v>44805</c:v>
                </c:pt>
                <c:pt idx="351">
                  <c:v>44806</c:v>
                </c:pt>
                <c:pt idx="352">
                  <c:v>44809</c:v>
                </c:pt>
                <c:pt idx="353">
                  <c:v>44810</c:v>
                </c:pt>
                <c:pt idx="354">
                  <c:v>44811</c:v>
                </c:pt>
                <c:pt idx="355">
                  <c:v>44812</c:v>
                </c:pt>
                <c:pt idx="356">
                  <c:v>44813</c:v>
                </c:pt>
                <c:pt idx="357">
                  <c:v>44816</c:v>
                </c:pt>
                <c:pt idx="358">
                  <c:v>44817</c:v>
                </c:pt>
                <c:pt idx="359">
                  <c:v>44818</c:v>
                </c:pt>
                <c:pt idx="360">
                  <c:v>44819</c:v>
                </c:pt>
                <c:pt idx="361">
                  <c:v>44820</c:v>
                </c:pt>
                <c:pt idx="362">
                  <c:v>44823</c:v>
                </c:pt>
                <c:pt idx="363">
                  <c:v>44824</c:v>
                </c:pt>
                <c:pt idx="364">
                  <c:v>44825</c:v>
                </c:pt>
                <c:pt idx="365">
                  <c:v>44826</c:v>
                </c:pt>
                <c:pt idx="366">
                  <c:v>44827</c:v>
                </c:pt>
                <c:pt idx="367">
                  <c:v>44830</c:v>
                </c:pt>
                <c:pt idx="368">
                  <c:v>44831</c:v>
                </c:pt>
                <c:pt idx="369">
                  <c:v>44832</c:v>
                </c:pt>
                <c:pt idx="370">
                  <c:v>44833</c:v>
                </c:pt>
                <c:pt idx="371">
                  <c:v>44834</c:v>
                </c:pt>
                <c:pt idx="372">
                  <c:v>44837</c:v>
                </c:pt>
                <c:pt idx="373">
                  <c:v>44838</c:v>
                </c:pt>
                <c:pt idx="374">
                  <c:v>44840</c:v>
                </c:pt>
                <c:pt idx="375">
                  <c:v>44841</c:v>
                </c:pt>
                <c:pt idx="376">
                  <c:v>44844</c:v>
                </c:pt>
                <c:pt idx="377">
                  <c:v>44845</c:v>
                </c:pt>
                <c:pt idx="378">
                  <c:v>44846</c:v>
                </c:pt>
                <c:pt idx="379">
                  <c:v>44847</c:v>
                </c:pt>
                <c:pt idx="380">
                  <c:v>44848</c:v>
                </c:pt>
                <c:pt idx="381">
                  <c:v>44851</c:v>
                </c:pt>
                <c:pt idx="382">
                  <c:v>44852</c:v>
                </c:pt>
                <c:pt idx="383">
                  <c:v>44853</c:v>
                </c:pt>
                <c:pt idx="384">
                  <c:v>44854</c:v>
                </c:pt>
                <c:pt idx="385">
                  <c:v>44855</c:v>
                </c:pt>
                <c:pt idx="386">
                  <c:v>44858</c:v>
                </c:pt>
                <c:pt idx="387">
                  <c:v>44859</c:v>
                </c:pt>
                <c:pt idx="388">
                  <c:v>44861</c:v>
                </c:pt>
                <c:pt idx="389">
                  <c:v>44862</c:v>
                </c:pt>
                <c:pt idx="390">
                  <c:v>44865</c:v>
                </c:pt>
                <c:pt idx="391">
                  <c:v>44866</c:v>
                </c:pt>
                <c:pt idx="392">
                  <c:v>44867</c:v>
                </c:pt>
                <c:pt idx="393">
                  <c:v>44868</c:v>
                </c:pt>
                <c:pt idx="394">
                  <c:v>44869</c:v>
                </c:pt>
                <c:pt idx="395">
                  <c:v>44872</c:v>
                </c:pt>
                <c:pt idx="396">
                  <c:v>44874</c:v>
                </c:pt>
                <c:pt idx="397">
                  <c:v>44875</c:v>
                </c:pt>
                <c:pt idx="398">
                  <c:v>44876</c:v>
                </c:pt>
                <c:pt idx="399">
                  <c:v>44879</c:v>
                </c:pt>
                <c:pt idx="400">
                  <c:v>44880</c:v>
                </c:pt>
                <c:pt idx="401">
                  <c:v>44881</c:v>
                </c:pt>
                <c:pt idx="402">
                  <c:v>44882</c:v>
                </c:pt>
                <c:pt idx="403">
                  <c:v>44883</c:v>
                </c:pt>
                <c:pt idx="404">
                  <c:v>44886</c:v>
                </c:pt>
                <c:pt idx="405">
                  <c:v>44887</c:v>
                </c:pt>
                <c:pt idx="406">
                  <c:v>44888</c:v>
                </c:pt>
                <c:pt idx="407">
                  <c:v>44889</c:v>
                </c:pt>
                <c:pt idx="408">
                  <c:v>44890</c:v>
                </c:pt>
                <c:pt idx="409">
                  <c:v>44893</c:v>
                </c:pt>
                <c:pt idx="410">
                  <c:v>44894</c:v>
                </c:pt>
                <c:pt idx="411">
                  <c:v>44895</c:v>
                </c:pt>
                <c:pt idx="412">
                  <c:v>44896</c:v>
                </c:pt>
                <c:pt idx="413">
                  <c:v>44897</c:v>
                </c:pt>
                <c:pt idx="414">
                  <c:v>44900</c:v>
                </c:pt>
                <c:pt idx="415">
                  <c:v>44901</c:v>
                </c:pt>
                <c:pt idx="416">
                  <c:v>44902</c:v>
                </c:pt>
                <c:pt idx="417">
                  <c:v>44903</c:v>
                </c:pt>
                <c:pt idx="418">
                  <c:v>44904</c:v>
                </c:pt>
                <c:pt idx="419">
                  <c:v>44907</c:v>
                </c:pt>
                <c:pt idx="420">
                  <c:v>44908</c:v>
                </c:pt>
                <c:pt idx="421">
                  <c:v>44909</c:v>
                </c:pt>
                <c:pt idx="422">
                  <c:v>44910</c:v>
                </c:pt>
                <c:pt idx="423">
                  <c:v>44911</c:v>
                </c:pt>
                <c:pt idx="424">
                  <c:v>44914</c:v>
                </c:pt>
                <c:pt idx="425">
                  <c:v>44915</c:v>
                </c:pt>
                <c:pt idx="426">
                  <c:v>44916</c:v>
                </c:pt>
                <c:pt idx="427">
                  <c:v>44917</c:v>
                </c:pt>
                <c:pt idx="428">
                  <c:v>44918</c:v>
                </c:pt>
                <c:pt idx="429">
                  <c:v>44921</c:v>
                </c:pt>
                <c:pt idx="430">
                  <c:v>44922</c:v>
                </c:pt>
                <c:pt idx="431">
                  <c:v>44923</c:v>
                </c:pt>
                <c:pt idx="432">
                  <c:v>44924</c:v>
                </c:pt>
                <c:pt idx="433">
                  <c:v>44925</c:v>
                </c:pt>
                <c:pt idx="434">
                  <c:v>44928</c:v>
                </c:pt>
                <c:pt idx="435">
                  <c:v>44929</c:v>
                </c:pt>
                <c:pt idx="436">
                  <c:v>44930</c:v>
                </c:pt>
                <c:pt idx="437">
                  <c:v>44931</c:v>
                </c:pt>
                <c:pt idx="438">
                  <c:v>44932</c:v>
                </c:pt>
                <c:pt idx="439">
                  <c:v>44935</c:v>
                </c:pt>
                <c:pt idx="440">
                  <c:v>44936</c:v>
                </c:pt>
                <c:pt idx="441">
                  <c:v>44937</c:v>
                </c:pt>
                <c:pt idx="442">
                  <c:v>44938</c:v>
                </c:pt>
                <c:pt idx="443">
                  <c:v>44939</c:v>
                </c:pt>
                <c:pt idx="444">
                  <c:v>44942</c:v>
                </c:pt>
                <c:pt idx="445">
                  <c:v>44943</c:v>
                </c:pt>
                <c:pt idx="446">
                  <c:v>44944</c:v>
                </c:pt>
                <c:pt idx="447">
                  <c:v>44945</c:v>
                </c:pt>
                <c:pt idx="448">
                  <c:v>44946</c:v>
                </c:pt>
                <c:pt idx="449">
                  <c:v>44949</c:v>
                </c:pt>
                <c:pt idx="450">
                  <c:v>44950</c:v>
                </c:pt>
                <c:pt idx="451">
                  <c:v>44951</c:v>
                </c:pt>
                <c:pt idx="452">
                  <c:v>44953</c:v>
                </c:pt>
                <c:pt idx="453">
                  <c:v>44956</c:v>
                </c:pt>
                <c:pt idx="454">
                  <c:v>44957</c:v>
                </c:pt>
                <c:pt idx="455">
                  <c:v>44958</c:v>
                </c:pt>
                <c:pt idx="456">
                  <c:v>44959</c:v>
                </c:pt>
                <c:pt idx="457">
                  <c:v>44960</c:v>
                </c:pt>
                <c:pt idx="458">
                  <c:v>44963</c:v>
                </c:pt>
                <c:pt idx="459">
                  <c:v>44964</c:v>
                </c:pt>
                <c:pt idx="460">
                  <c:v>44965</c:v>
                </c:pt>
                <c:pt idx="461">
                  <c:v>44966</c:v>
                </c:pt>
                <c:pt idx="462">
                  <c:v>44967</c:v>
                </c:pt>
                <c:pt idx="463">
                  <c:v>44970</c:v>
                </c:pt>
                <c:pt idx="464">
                  <c:v>44971</c:v>
                </c:pt>
                <c:pt idx="465">
                  <c:v>44972</c:v>
                </c:pt>
                <c:pt idx="466">
                  <c:v>44973</c:v>
                </c:pt>
                <c:pt idx="467">
                  <c:v>44974</c:v>
                </c:pt>
                <c:pt idx="468">
                  <c:v>44977</c:v>
                </c:pt>
                <c:pt idx="469">
                  <c:v>44978</c:v>
                </c:pt>
                <c:pt idx="470">
                  <c:v>44979</c:v>
                </c:pt>
                <c:pt idx="471">
                  <c:v>44980</c:v>
                </c:pt>
                <c:pt idx="472">
                  <c:v>44981</c:v>
                </c:pt>
                <c:pt idx="473">
                  <c:v>44984</c:v>
                </c:pt>
                <c:pt idx="474">
                  <c:v>44985</c:v>
                </c:pt>
                <c:pt idx="475">
                  <c:v>44986</c:v>
                </c:pt>
                <c:pt idx="476">
                  <c:v>44987</c:v>
                </c:pt>
                <c:pt idx="477">
                  <c:v>44988</c:v>
                </c:pt>
                <c:pt idx="478">
                  <c:v>44991</c:v>
                </c:pt>
                <c:pt idx="479">
                  <c:v>44993</c:v>
                </c:pt>
                <c:pt idx="480">
                  <c:v>44994</c:v>
                </c:pt>
                <c:pt idx="481">
                  <c:v>44995</c:v>
                </c:pt>
                <c:pt idx="482">
                  <c:v>44998</c:v>
                </c:pt>
                <c:pt idx="483">
                  <c:v>44999</c:v>
                </c:pt>
                <c:pt idx="484">
                  <c:v>45000</c:v>
                </c:pt>
                <c:pt idx="485">
                  <c:v>45001</c:v>
                </c:pt>
                <c:pt idx="486">
                  <c:v>45002</c:v>
                </c:pt>
                <c:pt idx="487">
                  <c:v>45005</c:v>
                </c:pt>
                <c:pt idx="488">
                  <c:v>45006</c:v>
                </c:pt>
                <c:pt idx="489">
                  <c:v>45007</c:v>
                </c:pt>
                <c:pt idx="490">
                  <c:v>45008</c:v>
                </c:pt>
                <c:pt idx="491">
                  <c:v>45009</c:v>
                </c:pt>
                <c:pt idx="492">
                  <c:v>45012</c:v>
                </c:pt>
                <c:pt idx="493">
                  <c:v>45013</c:v>
                </c:pt>
                <c:pt idx="494">
                  <c:v>45014</c:v>
                </c:pt>
                <c:pt idx="495">
                  <c:v>45016</c:v>
                </c:pt>
                <c:pt idx="496">
                  <c:v>45019</c:v>
                </c:pt>
                <c:pt idx="497">
                  <c:v>45021</c:v>
                </c:pt>
                <c:pt idx="498">
                  <c:v>45022</c:v>
                </c:pt>
                <c:pt idx="499">
                  <c:v>45026</c:v>
                </c:pt>
                <c:pt idx="500">
                  <c:v>45027</c:v>
                </c:pt>
                <c:pt idx="501">
                  <c:v>45028</c:v>
                </c:pt>
                <c:pt idx="502">
                  <c:v>45029</c:v>
                </c:pt>
                <c:pt idx="503">
                  <c:v>45033</c:v>
                </c:pt>
                <c:pt idx="504">
                  <c:v>45034</c:v>
                </c:pt>
                <c:pt idx="505">
                  <c:v>45035</c:v>
                </c:pt>
                <c:pt idx="506">
                  <c:v>45036</c:v>
                </c:pt>
                <c:pt idx="507">
                  <c:v>45037</c:v>
                </c:pt>
                <c:pt idx="508">
                  <c:v>45040</c:v>
                </c:pt>
                <c:pt idx="509">
                  <c:v>45041</c:v>
                </c:pt>
                <c:pt idx="510">
                  <c:v>45042</c:v>
                </c:pt>
                <c:pt idx="511">
                  <c:v>45043</c:v>
                </c:pt>
                <c:pt idx="512">
                  <c:v>45044</c:v>
                </c:pt>
                <c:pt idx="513">
                  <c:v>45048</c:v>
                </c:pt>
                <c:pt idx="514">
                  <c:v>45049</c:v>
                </c:pt>
                <c:pt idx="515">
                  <c:v>45050</c:v>
                </c:pt>
                <c:pt idx="516">
                  <c:v>45051</c:v>
                </c:pt>
                <c:pt idx="517">
                  <c:v>45054</c:v>
                </c:pt>
                <c:pt idx="518">
                  <c:v>45055</c:v>
                </c:pt>
                <c:pt idx="519">
                  <c:v>45056</c:v>
                </c:pt>
                <c:pt idx="520">
                  <c:v>45057</c:v>
                </c:pt>
                <c:pt idx="521">
                  <c:v>45058</c:v>
                </c:pt>
                <c:pt idx="522">
                  <c:v>45061</c:v>
                </c:pt>
                <c:pt idx="523">
                  <c:v>45062</c:v>
                </c:pt>
                <c:pt idx="524">
                  <c:v>45063</c:v>
                </c:pt>
                <c:pt idx="525">
                  <c:v>45064</c:v>
                </c:pt>
                <c:pt idx="526">
                  <c:v>45065</c:v>
                </c:pt>
                <c:pt idx="527">
                  <c:v>45068</c:v>
                </c:pt>
                <c:pt idx="528">
                  <c:v>45069</c:v>
                </c:pt>
                <c:pt idx="529">
                  <c:v>45070</c:v>
                </c:pt>
                <c:pt idx="530">
                  <c:v>45071</c:v>
                </c:pt>
                <c:pt idx="531">
                  <c:v>45072</c:v>
                </c:pt>
                <c:pt idx="532">
                  <c:v>45075</c:v>
                </c:pt>
                <c:pt idx="533">
                  <c:v>45076</c:v>
                </c:pt>
                <c:pt idx="534">
                  <c:v>45077</c:v>
                </c:pt>
                <c:pt idx="535">
                  <c:v>45078</c:v>
                </c:pt>
                <c:pt idx="536">
                  <c:v>45079</c:v>
                </c:pt>
                <c:pt idx="537">
                  <c:v>45082</c:v>
                </c:pt>
                <c:pt idx="538">
                  <c:v>45083</c:v>
                </c:pt>
                <c:pt idx="539">
                  <c:v>45084</c:v>
                </c:pt>
                <c:pt idx="540">
                  <c:v>45085</c:v>
                </c:pt>
                <c:pt idx="541">
                  <c:v>45086</c:v>
                </c:pt>
                <c:pt idx="542">
                  <c:v>45089</c:v>
                </c:pt>
                <c:pt idx="543">
                  <c:v>45090</c:v>
                </c:pt>
                <c:pt idx="544">
                  <c:v>45091</c:v>
                </c:pt>
                <c:pt idx="545">
                  <c:v>45092</c:v>
                </c:pt>
                <c:pt idx="546">
                  <c:v>45093</c:v>
                </c:pt>
                <c:pt idx="547">
                  <c:v>45096</c:v>
                </c:pt>
                <c:pt idx="548">
                  <c:v>45097</c:v>
                </c:pt>
                <c:pt idx="549">
                  <c:v>45098</c:v>
                </c:pt>
                <c:pt idx="550">
                  <c:v>45099</c:v>
                </c:pt>
                <c:pt idx="551">
                  <c:v>45100</c:v>
                </c:pt>
                <c:pt idx="552">
                  <c:v>45103</c:v>
                </c:pt>
                <c:pt idx="553">
                  <c:v>45104</c:v>
                </c:pt>
                <c:pt idx="554">
                  <c:v>45105</c:v>
                </c:pt>
                <c:pt idx="555">
                  <c:v>45107</c:v>
                </c:pt>
                <c:pt idx="556">
                  <c:v>45110</c:v>
                </c:pt>
                <c:pt idx="557">
                  <c:v>45111</c:v>
                </c:pt>
                <c:pt idx="558">
                  <c:v>45112</c:v>
                </c:pt>
                <c:pt idx="559">
                  <c:v>45113</c:v>
                </c:pt>
                <c:pt idx="560">
                  <c:v>45114</c:v>
                </c:pt>
                <c:pt idx="561">
                  <c:v>45117</c:v>
                </c:pt>
                <c:pt idx="562">
                  <c:v>45118</c:v>
                </c:pt>
                <c:pt idx="563">
                  <c:v>45119</c:v>
                </c:pt>
                <c:pt idx="564">
                  <c:v>45120</c:v>
                </c:pt>
                <c:pt idx="565">
                  <c:v>45121</c:v>
                </c:pt>
                <c:pt idx="566">
                  <c:v>45124</c:v>
                </c:pt>
                <c:pt idx="567">
                  <c:v>45125</c:v>
                </c:pt>
                <c:pt idx="568">
                  <c:v>45126</c:v>
                </c:pt>
                <c:pt idx="569">
                  <c:v>45127</c:v>
                </c:pt>
                <c:pt idx="570">
                  <c:v>45128</c:v>
                </c:pt>
                <c:pt idx="571">
                  <c:v>45131</c:v>
                </c:pt>
                <c:pt idx="572">
                  <c:v>45132</c:v>
                </c:pt>
                <c:pt idx="573">
                  <c:v>45133</c:v>
                </c:pt>
                <c:pt idx="574">
                  <c:v>45134</c:v>
                </c:pt>
                <c:pt idx="575">
                  <c:v>45135</c:v>
                </c:pt>
                <c:pt idx="576">
                  <c:v>45138</c:v>
                </c:pt>
                <c:pt idx="577">
                  <c:v>45139</c:v>
                </c:pt>
                <c:pt idx="578">
                  <c:v>45140</c:v>
                </c:pt>
                <c:pt idx="579">
                  <c:v>45141</c:v>
                </c:pt>
                <c:pt idx="580">
                  <c:v>45142</c:v>
                </c:pt>
                <c:pt idx="581">
                  <c:v>45145</c:v>
                </c:pt>
                <c:pt idx="582">
                  <c:v>45146</c:v>
                </c:pt>
                <c:pt idx="583">
                  <c:v>45147</c:v>
                </c:pt>
                <c:pt idx="584">
                  <c:v>45148</c:v>
                </c:pt>
                <c:pt idx="585">
                  <c:v>45149</c:v>
                </c:pt>
                <c:pt idx="586">
                  <c:v>45152</c:v>
                </c:pt>
                <c:pt idx="587">
                  <c:v>45154</c:v>
                </c:pt>
                <c:pt idx="588">
                  <c:v>45155</c:v>
                </c:pt>
                <c:pt idx="589">
                  <c:v>45156</c:v>
                </c:pt>
                <c:pt idx="590">
                  <c:v>45159</c:v>
                </c:pt>
                <c:pt idx="591">
                  <c:v>45160</c:v>
                </c:pt>
                <c:pt idx="592">
                  <c:v>45161</c:v>
                </c:pt>
                <c:pt idx="593">
                  <c:v>45162</c:v>
                </c:pt>
                <c:pt idx="594">
                  <c:v>45163</c:v>
                </c:pt>
                <c:pt idx="595">
                  <c:v>45166</c:v>
                </c:pt>
                <c:pt idx="596">
                  <c:v>45167</c:v>
                </c:pt>
                <c:pt idx="597">
                  <c:v>45168</c:v>
                </c:pt>
                <c:pt idx="598">
                  <c:v>45169</c:v>
                </c:pt>
                <c:pt idx="599">
                  <c:v>45170</c:v>
                </c:pt>
                <c:pt idx="600">
                  <c:v>45173</c:v>
                </c:pt>
                <c:pt idx="601">
                  <c:v>45174</c:v>
                </c:pt>
                <c:pt idx="602">
                  <c:v>45175</c:v>
                </c:pt>
                <c:pt idx="603">
                  <c:v>45176</c:v>
                </c:pt>
                <c:pt idx="604">
                  <c:v>45177</c:v>
                </c:pt>
                <c:pt idx="605">
                  <c:v>45180</c:v>
                </c:pt>
                <c:pt idx="606">
                  <c:v>45181</c:v>
                </c:pt>
                <c:pt idx="607">
                  <c:v>45182</c:v>
                </c:pt>
                <c:pt idx="608">
                  <c:v>45183</c:v>
                </c:pt>
                <c:pt idx="609">
                  <c:v>45184</c:v>
                </c:pt>
                <c:pt idx="610">
                  <c:v>45187</c:v>
                </c:pt>
                <c:pt idx="611">
                  <c:v>45189</c:v>
                </c:pt>
                <c:pt idx="612">
                  <c:v>45190</c:v>
                </c:pt>
                <c:pt idx="613">
                  <c:v>45191</c:v>
                </c:pt>
                <c:pt idx="614">
                  <c:v>45194</c:v>
                </c:pt>
                <c:pt idx="615">
                  <c:v>45195</c:v>
                </c:pt>
                <c:pt idx="616">
                  <c:v>45196</c:v>
                </c:pt>
                <c:pt idx="617">
                  <c:v>45197</c:v>
                </c:pt>
                <c:pt idx="618">
                  <c:v>45198</c:v>
                </c:pt>
                <c:pt idx="619">
                  <c:v>45202</c:v>
                </c:pt>
                <c:pt idx="620">
                  <c:v>45203</c:v>
                </c:pt>
                <c:pt idx="621">
                  <c:v>45204</c:v>
                </c:pt>
                <c:pt idx="622">
                  <c:v>45205</c:v>
                </c:pt>
                <c:pt idx="623">
                  <c:v>45208</c:v>
                </c:pt>
                <c:pt idx="624">
                  <c:v>45209</c:v>
                </c:pt>
                <c:pt idx="625">
                  <c:v>45210</c:v>
                </c:pt>
                <c:pt idx="626">
                  <c:v>45211</c:v>
                </c:pt>
                <c:pt idx="627">
                  <c:v>45212</c:v>
                </c:pt>
                <c:pt idx="628">
                  <c:v>45215</c:v>
                </c:pt>
                <c:pt idx="629">
                  <c:v>45216</c:v>
                </c:pt>
                <c:pt idx="630">
                  <c:v>45217</c:v>
                </c:pt>
                <c:pt idx="631">
                  <c:v>45218</c:v>
                </c:pt>
                <c:pt idx="632">
                  <c:v>45219</c:v>
                </c:pt>
                <c:pt idx="633">
                  <c:v>45222</c:v>
                </c:pt>
                <c:pt idx="634">
                  <c:v>45224</c:v>
                </c:pt>
                <c:pt idx="635">
                  <c:v>45225</c:v>
                </c:pt>
                <c:pt idx="636">
                  <c:v>45226</c:v>
                </c:pt>
                <c:pt idx="637">
                  <c:v>45229</c:v>
                </c:pt>
                <c:pt idx="638">
                  <c:v>45230</c:v>
                </c:pt>
                <c:pt idx="639">
                  <c:v>45231</c:v>
                </c:pt>
                <c:pt idx="640">
                  <c:v>45232</c:v>
                </c:pt>
                <c:pt idx="641">
                  <c:v>45233</c:v>
                </c:pt>
                <c:pt idx="642">
                  <c:v>45236</c:v>
                </c:pt>
                <c:pt idx="643">
                  <c:v>45237</c:v>
                </c:pt>
                <c:pt idx="644">
                  <c:v>45238</c:v>
                </c:pt>
                <c:pt idx="645">
                  <c:v>45239</c:v>
                </c:pt>
                <c:pt idx="646">
                  <c:v>45240</c:v>
                </c:pt>
                <c:pt idx="647">
                  <c:v>45243</c:v>
                </c:pt>
                <c:pt idx="648">
                  <c:v>45245</c:v>
                </c:pt>
                <c:pt idx="649">
                  <c:v>45246</c:v>
                </c:pt>
                <c:pt idx="650">
                  <c:v>45247</c:v>
                </c:pt>
                <c:pt idx="651">
                  <c:v>45250</c:v>
                </c:pt>
                <c:pt idx="652">
                  <c:v>45251</c:v>
                </c:pt>
                <c:pt idx="653">
                  <c:v>45252</c:v>
                </c:pt>
                <c:pt idx="654">
                  <c:v>45253</c:v>
                </c:pt>
                <c:pt idx="655">
                  <c:v>45254</c:v>
                </c:pt>
                <c:pt idx="656">
                  <c:v>45258</c:v>
                </c:pt>
                <c:pt idx="657">
                  <c:v>45259</c:v>
                </c:pt>
                <c:pt idx="658">
                  <c:v>45260</c:v>
                </c:pt>
                <c:pt idx="659">
                  <c:v>45261</c:v>
                </c:pt>
                <c:pt idx="660">
                  <c:v>45264</c:v>
                </c:pt>
                <c:pt idx="661">
                  <c:v>45265</c:v>
                </c:pt>
                <c:pt idx="662">
                  <c:v>45266</c:v>
                </c:pt>
                <c:pt idx="663">
                  <c:v>45267</c:v>
                </c:pt>
                <c:pt idx="664">
                  <c:v>45268</c:v>
                </c:pt>
                <c:pt idx="665">
                  <c:v>45271</c:v>
                </c:pt>
                <c:pt idx="666">
                  <c:v>45272</c:v>
                </c:pt>
                <c:pt idx="667">
                  <c:v>45273</c:v>
                </c:pt>
                <c:pt idx="668">
                  <c:v>45274</c:v>
                </c:pt>
                <c:pt idx="669">
                  <c:v>45275</c:v>
                </c:pt>
                <c:pt idx="670">
                  <c:v>45278</c:v>
                </c:pt>
                <c:pt idx="671">
                  <c:v>45279</c:v>
                </c:pt>
                <c:pt idx="672">
                  <c:v>45280</c:v>
                </c:pt>
                <c:pt idx="673">
                  <c:v>45281</c:v>
                </c:pt>
                <c:pt idx="674">
                  <c:v>45282</c:v>
                </c:pt>
                <c:pt idx="675">
                  <c:v>45286</c:v>
                </c:pt>
                <c:pt idx="676">
                  <c:v>45287</c:v>
                </c:pt>
                <c:pt idx="677">
                  <c:v>45288</c:v>
                </c:pt>
                <c:pt idx="678">
                  <c:v>45289</c:v>
                </c:pt>
                <c:pt idx="679">
                  <c:v>45292</c:v>
                </c:pt>
                <c:pt idx="680">
                  <c:v>45293</c:v>
                </c:pt>
                <c:pt idx="681">
                  <c:v>45294</c:v>
                </c:pt>
                <c:pt idx="682">
                  <c:v>45295</c:v>
                </c:pt>
                <c:pt idx="683">
                  <c:v>45296</c:v>
                </c:pt>
                <c:pt idx="684">
                  <c:v>45299</c:v>
                </c:pt>
                <c:pt idx="685">
                  <c:v>45300</c:v>
                </c:pt>
                <c:pt idx="686">
                  <c:v>45301</c:v>
                </c:pt>
                <c:pt idx="687">
                  <c:v>45302</c:v>
                </c:pt>
                <c:pt idx="688">
                  <c:v>45303</c:v>
                </c:pt>
                <c:pt idx="689">
                  <c:v>45306</c:v>
                </c:pt>
                <c:pt idx="690">
                  <c:v>45307</c:v>
                </c:pt>
                <c:pt idx="691">
                  <c:v>45308</c:v>
                </c:pt>
                <c:pt idx="692">
                  <c:v>45309</c:v>
                </c:pt>
                <c:pt idx="693">
                  <c:v>45310</c:v>
                </c:pt>
                <c:pt idx="694">
                  <c:v>45314</c:v>
                </c:pt>
                <c:pt idx="695">
                  <c:v>45315</c:v>
                </c:pt>
                <c:pt idx="696">
                  <c:v>45316</c:v>
                </c:pt>
                <c:pt idx="697">
                  <c:v>45320</c:v>
                </c:pt>
                <c:pt idx="698">
                  <c:v>45321</c:v>
                </c:pt>
                <c:pt idx="699">
                  <c:v>45322</c:v>
                </c:pt>
                <c:pt idx="700">
                  <c:v>45323</c:v>
                </c:pt>
                <c:pt idx="701">
                  <c:v>45324</c:v>
                </c:pt>
                <c:pt idx="702">
                  <c:v>45327</c:v>
                </c:pt>
                <c:pt idx="703">
                  <c:v>45328</c:v>
                </c:pt>
                <c:pt idx="704">
                  <c:v>45329</c:v>
                </c:pt>
                <c:pt idx="705">
                  <c:v>45330</c:v>
                </c:pt>
                <c:pt idx="706">
                  <c:v>45331</c:v>
                </c:pt>
                <c:pt idx="707">
                  <c:v>45334</c:v>
                </c:pt>
                <c:pt idx="708">
                  <c:v>45335</c:v>
                </c:pt>
                <c:pt idx="709">
                  <c:v>45336</c:v>
                </c:pt>
                <c:pt idx="710">
                  <c:v>45337</c:v>
                </c:pt>
                <c:pt idx="711">
                  <c:v>45338</c:v>
                </c:pt>
                <c:pt idx="712">
                  <c:v>45341</c:v>
                </c:pt>
                <c:pt idx="713">
                  <c:v>45342</c:v>
                </c:pt>
                <c:pt idx="714">
                  <c:v>45343</c:v>
                </c:pt>
                <c:pt idx="715">
                  <c:v>45344</c:v>
                </c:pt>
                <c:pt idx="716">
                  <c:v>45345</c:v>
                </c:pt>
                <c:pt idx="717">
                  <c:v>45348</c:v>
                </c:pt>
                <c:pt idx="718">
                  <c:v>45349</c:v>
                </c:pt>
                <c:pt idx="719">
                  <c:v>45350</c:v>
                </c:pt>
                <c:pt idx="720">
                  <c:v>45351</c:v>
                </c:pt>
                <c:pt idx="721">
                  <c:v>45352</c:v>
                </c:pt>
                <c:pt idx="722">
                  <c:v>45355</c:v>
                </c:pt>
                <c:pt idx="723">
                  <c:v>45356</c:v>
                </c:pt>
                <c:pt idx="724">
                  <c:v>45357</c:v>
                </c:pt>
                <c:pt idx="725">
                  <c:v>45358</c:v>
                </c:pt>
                <c:pt idx="726">
                  <c:v>45362</c:v>
                </c:pt>
                <c:pt idx="727">
                  <c:v>45363</c:v>
                </c:pt>
                <c:pt idx="728">
                  <c:v>45364</c:v>
                </c:pt>
                <c:pt idx="729">
                  <c:v>45365</c:v>
                </c:pt>
                <c:pt idx="730">
                  <c:v>45366</c:v>
                </c:pt>
                <c:pt idx="731">
                  <c:v>45369</c:v>
                </c:pt>
                <c:pt idx="732">
                  <c:v>45370</c:v>
                </c:pt>
                <c:pt idx="733">
                  <c:v>45371</c:v>
                </c:pt>
                <c:pt idx="734">
                  <c:v>45372</c:v>
                </c:pt>
                <c:pt idx="735">
                  <c:v>45373</c:v>
                </c:pt>
                <c:pt idx="736">
                  <c:v>45377</c:v>
                </c:pt>
                <c:pt idx="737">
                  <c:v>45378</c:v>
                </c:pt>
                <c:pt idx="738">
                  <c:v>45379</c:v>
                </c:pt>
              </c:numCache>
            </c:numRef>
          </c:cat>
          <c:val>
            <c:numRef>
              <c:f>'2.b Portfolios Daily Value'!$I$3:$I$741</c:f>
              <c:numCache>
                <c:formatCode>0.00%</c:formatCode>
                <c:ptCount val="739"/>
                <c:pt idx="0">
                  <c:v>-2.3770545874760685E-2</c:v>
                </c:pt>
                <c:pt idx="1">
                  <c:v>-1.6936142377581787E-2</c:v>
                </c:pt>
                <c:pt idx="2">
                  <c:v>-1.5301606306078241E-2</c:v>
                </c:pt>
                <c:pt idx="3">
                  <c:v>-1.40635196019816E-2</c:v>
                </c:pt>
                <c:pt idx="4">
                  <c:v>-2.2848143612615779E-2</c:v>
                </c:pt>
                <c:pt idx="5">
                  <c:v>-6.3494208793897999E-2</c:v>
                </c:pt>
                <c:pt idx="6">
                  <c:v>-3.3418382174420391E-2</c:v>
                </c:pt>
                <c:pt idx="7">
                  <c:v>-3.2158624572774186E-2</c:v>
                </c:pt>
                <c:pt idx="8">
                  <c:v>-3.1015408231906405E-2</c:v>
                </c:pt>
                <c:pt idx="9">
                  <c:v>-5.347177737541764E-2</c:v>
                </c:pt>
                <c:pt idx="10">
                  <c:v>-5.421764310914301E-2</c:v>
                </c:pt>
                <c:pt idx="11">
                  <c:v>-5.416863606125466E-2</c:v>
                </c:pt>
                <c:pt idx="12">
                  <c:v>-6.248226975739779E-2</c:v>
                </c:pt>
                <c:pt idx="13">
                  <c:v>-5.4029087129002451E-2</c:v>
                </c:pt>
                <c:pt idx="14">
                  <c:v>-3.6310583719963763E-2</c:v>
                </c:pt>
                <c:pt idx="15">
                  <c:v>-2.358215093257221E-2</c:v>
                </c:pt>
                <c:pt idx="16">
                  <c:v>-1.1651719840309327E-2</c:v>
                </c:pt>
                <c:pt idx="17">
                  <c:v>4.0632707019980785E-3</c:v>
                </c:pt>
                <c:pt idx="18">
                  <c:v>1.5872175904687591E-3</c:v>
                </c:pt>
                <c:pt idx="19">
                  <c:v>-6.1686136422823834E-3</c:v>
                </c:pt>
                <c:pt idx="20">
                  <c:v>2.6945640986197894E-3</c:v>
                </c:pt>
                <c:pt idx="21">
                  <c:v>9.1747309637058017E-4</c:v>
                </c:pt>
                <c:pt idx="22">
                  <c:v>2.7576150919151887E-2</c:v>
                </c:pt>
                <c:pt idx="23">
                  <c:v>3.3103551678012488E-2</c:v>
                </c:pt>
                <c:pt idx="24">
                  <c:v>3.8228970193277423E-2</c:v>
                </c:pt>
                <c:pt idx="25">
                  <c:v>1.9835787330877208E-2</c:v>
                </c:pt>
                <c:pt idx="26">
                  <c:v>3.5152966756843096E-2</c:v>
                </c:pt>
                <c:pt idx="27">
                  <c:v>2.8966258512263865E-2</c:v>
                </c:pt>
                <c:pt idx="28">
                  <c:v>5.420752137567586E-2</c:v>
                </c:pt>
                <c:pt idx="29">
                  <c:v>5.0741466438874783E-2</c:v>
                </c:pt>
                <c:pt idx="30">
                  <c:v>4.8520286191924056E-2</c:v>
                </c:pt>
                <c:pt idx="31">
                  <c:v>4.8264789141737596E-2</c:v>
                </c:pt>
                <c:pt idx="32">
                  <c:v>4.1587813747563152E-2</c:v>
                </c:pt>
                <c:pt idx="33">
                  <c:v>3.9920903921919271E-2</c:v>
                </c:pt>
                <c:pt idx="34">
                  <c:v>2.984087645282596E-2</c:v>
                </c:pt>
                <c:pt idx="35">
                  <c:v>3.7334936571655986E-2</c:v>
                </c:pt>
                <c:pt idx="36">
                  <c:v>6.0817706952101647E-2</c:v>
                </c:pt>
                <c:pt idx="37">
                  <c:v>8.4056182061600371E-2</c:v>
                </c:pt>
                <c:pt idx="38">
                  <c:v>9.2482716980844426E-2</c:v>
                </c:pt>
                <c:pt idx="39">
                  <c:v>0.10604928496577215</c:v>
                </c:pt>
                <c:pt idx="40">
                  <c:v>0.11291675861127448</c:v>
                </c:pt>
                <c:pt idx="41">
                  <c:v>0.10740413812989313</c:v>
                </c:pt>
                <c:pt idx="42">
                  <c:v>0.11417670590029516</c:v>
                </c:pt>
                <c:pt idx="43">
                  <c:v>0.11782685806509829</c:v>
                </c:pt>
                <c:pt idx="44">
                  <c:v>0.10640140638862516</c:v>
                </c:pt>
                <c:pt idx="45">
                  <c:v>0.10880080580811247</c:v>
                </c:pt>
                <c:pt idx="46">
                  <c:v>0.11403757849345642</c:v>
                </c:pt>
                <c:pt idx="47">
                  <c:v>0.12144973956165894</c:v>
                </c:pt>
                <c:pt idx="48">
                  <c:v>0.12704778270784423</c:v>
                </c:pt>
                <c:pt idx="49">
                  <c:v>0.15485755086106612</c:v>
                </c:pt>
                <c:pt idx="50">
                  <c:v>0.13936657605409231</c:v>
                </c:pt>
                <c:pt idx="51">
                  <c:v>0.1343518083282238</c:v>
                </c:pt>
                <c:pt idx="52">
                  <c:v>0.12323801853244132</c:v>
                </c:pt>
                <c:pt idx="53">
                  <c:v>0.12836014653443972</c:v>
                </c:pt>
                <c:pt idx="54">
                  <c:v>0.12396716041434086</c:v>
                </c:pt>
                <c:pt idx="55">
                  <c:v>0.10666874789467928</c:v>
                </c:pt>
                <c:pt idx="56">
                  <c:v>0.10396382957883854</c:v>
                </c:pt>
                <c:pt idx="57">
                  <c:v>9.6315226601145998E-2</c:v>
                </c:pt>
                <c:pt idx="58">
                  <c:v>9.0218454185596375E-2</c:v>
                </c:pt>
                <c:pt idx="59">
                  <c:v>0.10587907874834523</c:v>
                </c:pt>
                <c:pt idx="60">
                  <c:v>0.10021146010852888</c:v>
                </c:pt>
                <c:pt idx="61">
                  <c:v>0.1129377760285355</c:v>
                </c:pt>
                <c:pt idx="62">
                  <c:v>0.11300116640451896</c:v>
                </c:pt>
                <c:pt idx="63">
                  <c:v>0.10799707841087502</c:v>
                </c:pt>
                <c:pt idx="64">
                  <c:v>0.11183503641663983</c:v>
                </c:pt>
                <c:pt idx="65">
                  <c:v>0.10253624358355151</c:v>
                </c:pt>
                <c:pt idx="66">
                  <c:v>9.5085980007432624E-2</c:v>
                </c:pt>
                <c:pt idx="67">
                  <c:v>0.10289618459320193</c:v>
                </c:pt>
                <c:pt idx="68">
                  <c:v>0.1062079155664164</c:v>
                </c:pt>
                <c:pt idx="69">
                  <c:v>0.10800606090502973</c:v>
                </c:pt>
                <c:pt idx="70">
                  <c:v>0.12383885812757822</c:v>
                </c:pt>
                <c:pt idx="71">
                  <c:v>0.1345508222032632</c:v>
                </c:pt>
                <c:pt idx="72">
                  <c:v>0.12939621968341619</c:v>
                </c:pt>
                <c:pt idx="73">
                  <c:v>0.12106128489203072</c:v>
                </c:pt>
                <c:pt idx="74">
                  <c:v>0.13095796739948229</c:v>
                </c:pt>
                <c:pt idx="75">
                  <c:v>0.13380202374196082</c:v>
                </c:pt>
                <c:pt idx="76">
                  <c:v>0.14017908598240858</c:v>
                </c:pt>
                <c:pt idx="77">
                  <c:v>0.13422348850751686</c:v>
                </c:pt>
                <c:pt idx="78">
                  <c:v>0.14218602577777339</c:v>
                </c:pt>
                <c:pt idx="79">
                  <c:v>0.13516675322656413</c:v>
                </c:pt>
                <c:pt idx="80">
                  <c:v>0.144222114504448</c:v>
                </c:pt>
                <c:pt idx="81">
                  <c:v>0.16117221831790807</c:v>
                </c:pt>
                <c:pt idx="82">
                  <c:v>0.16024305891042734</c:v>
                </c:pt>
                <c:pt idx="83">
                  <c:v>0.16342794367736047</c:v>
                </c:pt>
                <c:pt idx="84">
                  <c:v>0.16820212369517895</c:v>
                </c:pt>
                <c:pt idx="85">
                  <c:v>0.24453931869599743</c:v>
                </c:pt>
                <c:pt idx="86">
                  <c:v>0.29098073524839796</c:v>
                </c:pt>
                <c:pt idx="87">
                  <c:v>0.31254844773420332</c:v>
                </c:pt>
                <c:pt idx="88">
                  <c:v>0.32472614193463833</c:v>
                </c:pt>
                <c:pt idx="89">
                  <c:v>0.31011539434083102</c:v>
                </c:pt>
                <c:pt idx="90">
                  <c:v>0.30515776837639486</c:v>
                </c:pt>
                <c:pt idx="91">
                  <c:v>0.31333167951671559</c:v>
                </c:pt>
                <c:pt idx="92">
                  <c:v>0.29833824350744753</c:v>
                </c:pt>
                <c:pt idx="93">
                  <c:v>0.2856817486844283</c:v>
                </c:pt>
                <c:pt idx="94">
                  <c:v>0.2829091674088231</c:v>
                </c:pt>
                <c:pt idx="95">
                  <c:v>0.26846513955589923</c:v>
                </c:pt>
                <c:pt idx="96">
                  <c:v>0.2865626843714062</c:v>
                </c:pt>
                <c:pt idx="97">
                  <c:v>0.2868496254143531</c:v>
                </c:pt>
                <c:pt idx="98">
                  <c:v>0.28471831563373629</c:v>
                </c:pt>
                <c:pt idx="99">
                  <c:v>0.28444691700089364</c:v>
                </c:pt>
                <c:pt idx="100">
                  <c:v>0.32568150644419469</c:v>
                </c:pt>
                <c:pt idx="101">
                  <c:v>0.32252278356444664</c:v>
                </c:pt>
                <c:pt idx="102">
                  <c:v>0.325601394077498</c:v>
                </c:pt>
                <c:pt idx="103">
                  <c:v>0.34067514589082459</c:v>
                </c:pt>
                <c:pt idx="104">
                  <c:v>0.35947912289367734</c:v>
                </c:pt>
                <c:pt idx="105">
                  <c:v>0.36221392015374687</c:v>
                </c:pt>
                <c:pt idx="106">
                  <c:v>0.35076317680521996</c:v>
                </c:pt>
                <c:pt idx="107">
                  <c:v>0.33681379754529539</c:v>
                </c:pt>
                <c:pt idx="108">
                  <c:v>0.32829188597905867</c:v>
                </c:pt>
                <c:pt idx="109">
                  <c:v>0.3183107737515336</c:v>
                </c:pt>
                <c:pt idx="110">
                  <c:v>0.31601482745814824</c:v>
                </c:pt>
                <c:pt idx="111">
                  <c:v>0.33057854960720867</c:v>
                </c:pt>
                <c:pt idx="112">
                  <c:v>0.34065834262681949</c:v>
                </c:pt>
                <c:pt idx="113">
                  <c:v>0.32710379439377579</c:v>
                </c:pt>
                <c:pt idx="114">
                  <c:v>0.31698594461299168</c:v>
                </c:pt>
                <c:pt idx="115">
                  <c:v>0.31443947838822517</c:v>
                </c:pt>
                <c:pt idx="116">
                  <c:v>0.32963931456623818</c:v>
                </c:pt>
                <c:pt idx="117">
                  <c:v>0.34773537136662425</c:v>
                </c:pt>
                <c:pt idx="118">
                  <c:v>0.34622396425125346</c:v>
                </c:pt>
                <c:pt idx="119">
                  <c:v>0.35204435219102548</c:v>
                </c:pt>
                <c:pt idx="120">
                  <c:v>0.35540109522671504</c:v>
                </c:pt>
                <c:pt idx="121">
                  <c:v>0.35175593279802064</c:v>
                </c:pt>
                <c:pt idx="122">
                  <c:v>0.35886658012736272</c:v>
                </c:pt>
                <c:pt idx="123">
                  <c:v>0.36151979176160909</c:v>
                </c:pt>
                <c:pt idx="124">
                  <c:v>0.38710648660038594</c:v>
                </c:pt>
                <c:pt idx="125">
                  <c:v>0.40322670891553725</c:v>
                </c:pt>
                <c:pt idx="126">
                  <c:v>0.38328421681320579</c:v>
                </c:pt>
                <c:pt idx="127">
                  <c:v>0.38377309893005074</c:v>
                </c:pt>
                <c:pt idx="128">
                  <c:v>0.40447346909728288</c:v>
                </c:pt>
                <c:pt idx="129">
                  <c:v>0.39868577273125472</c:v>
                </c:pt>
                <c:pt idx="130">
                  <c:v>0.39353863330902539</c:v>
                </c:pt>
                <c:pt idx="131">
                  <c:v>0.39988715708431477</c:v>
                </c:pt>
                <c:pt idx="132">
                  <c:v>0.43207955722624458</c:v>
                </c:pt>
                <c:pt idx="133">
                  <c:v>0.44674512695735236</c:v>
                </c:pt>
                <c:pt idx="134">
                  <c:v>0.44023460075363774</c:v>
                </c:pt>
                <c:pt idx="135">
                  <c:v>0.43226143363262826</c:v>
                </c:pt>
                <c:pt idx="136">
                  <c:v>0.39860153585004698</c:v>
                </c:pt>
                <c:pt idx="137">
                  <c:v>0.37914766387949883</c:v>
                </c:pt>
                <c:pt idx="138">
                  <c:v>0.34855047427958996</c:v>
                </c:pt>
                <c:pt idx="139">
                  <c:v>0.37594714028692233</c:v>
                </c:pt>
                <c:pt idx="140">
                  <c:v>0.37014782466231377</c:v>
                </c:pt>
                <c:pt idx="141">
                  <c:v>0.3536596814769899</c:v>
                </c:pt>
                <c:pt idx="142">
                  <c:v>0.33711357011062892</c:v>
                </c:pt>
                <c:pt idx="143">
                  <c:v>0.33215944786688589</c:v>
                </c:pt>
                <c:pt idx="144">
                  <c:v>0.32381076410631859</c:v>
                </c:pt>
                <c:pt idx="145">
                  <c:v>0.31791210897021815</c:v>
                </c:pt>
                <c:pt idx="146">
                  <c:v>0.33292616507354911</c:v>
                </c:pt>
                <c:pt idx="147">
                  <c:v>0.32517931836334069</c:v>
                </c:pt>
                <c:pt idx="148">
                  <c:v>0.32460749179661108</c:v>
                </c:pt>
                <c:pt idx="149">
                  <c:v>0.31335132674438837</c:v>
                </c:pt>
                <c:pt idx="150">
                  <c:v>0.30908146423292293</c:v>
                </c:pt>
                <c:pt idx="151">
                  <c:v>0.3125490091229568</c:v>
                </c:pt>
                <c:pt idx="152">
                  <c:v>0.29532897587222862</c:v>
                </c:pt>
                <c:pt idx="153">
                  <c:v>0.28440769515069197</c:v>
                </c:pt>
                <c:pt idx="154">
                  <c:v>0.2684740317497456</c:v>
                </c:pt>
                <c:pt idx="155">
                  <c:v>0.26191439047797904</c:v>
                </c:pt>
                <c:pt idx="156">
                  <c:v>0.22019727530407107</c:v>
                </c:pt>
                <c:pt idx="157">
                  <c:v>0.22714647714693692</c:v>
                </c:pt>
                <c:pt idx="158">
                  <c:v>0.22321994802188705</c:v>
                </c:pt>
                <c:pt idx="159">
                  <c:v>0.25228925136205982</c:v>
                </c:pt>
                <c:pt idx="160">
                  <c:v>0.21644166896886752</c:v>
                </c:pt>
                <c:pt idx="161">
                  <c:v>0.21959456420871581</c:v>
                </c:pt>
                <c:pt idx="162">
                  <c:v>0.21035783443278189</c:v>
                </c:pt>
                <c:pt idx="163">
                  <c:v>0.22550606678927831</c:v>
                </c:pt>
                <c:pt idx="164">
                  <c:v>0.24654464647853969</c:v>
                </c:pt>
                <c:pt idx="165">
                  <c:v>0.24468410626277226</c:v>
                </c:pt>
                <c:pt idx="166">
                  <c:v>0.22468786046317923</c:v>
                </c:pt>
                <c:pt idx="167">
                  <c:v>0.23782113051753728</c:v>
                </c:pt>
                <c:pt idx="168">
                  <c:v>0.25033773318981645</c:v>
                </c:pt>
                <c:pt idx="169">
                  <c:v>0.25702856547590369</c:v>
                </c:pt>
                <c:pt idx="170">
                  <c:v>0.25816860220373972</c:v>
                </c:pt>
                <c:pt idx="171">
                  <c:v>0.25335687651112337</c:v>
                </c:pt>
                <c:pt idx="172">
                  <c:v>0.24395151439273155</c:v>
                </c:pt>
                <c:pt idx="173">
                  <c:v>0.23686061876374387</c:v>
                </c:pt>
                <c:pt idx="174">
                  <c:v>0.24070711184114768</c:v>
                </c:pt>
                <c:pt idx="175">
                  <c:v>0.21923396246344096</c:v>
                </c:pt>
                <c:pt idx="176">
                  <c:v>0.19208329046301453</c:v>
                </c:pt>
                <c:pt idx="177">
                  <c:v>0.20664285202788224</c:v>
                </c:pt>
                <c:pt idx="178">
                  <c:v>0.22124960364366109</c:v>
                </c:pt>
                <c:pt idx="179">
                  <c:v>0.22534705442446246</c:v>
                </c:pt>
                <c:pt idx="180">
                  <c:v>0.22189629587654092</c:v>
                </c:pt>
                <c:pt idx="181">
                  <c:v>0.22145327288399375</c:v>
                </c:pt>
                <c:pt idx="182">
                  <c:v>0.2460325505708485</c:v>
                </c:pt>
                <c:pt idx="183">
                  <c:v>0.27978302733772087</c:v>
                </c:pt>
                <c:pt idx="184">
                  <c:v>0.25681344779776927</c:v>
                </c:pt>
                <c:pt idx="185">
                  <c:v>0.2680793216625712</c:v>
                </c:pt>
                <c:pt idx="186">
                  <c:v>0.27290508246671652</c:v>
                </c:pt>
                <c:pt idx="187">
                  <c:v>0.28370929753496332</c:v>
                </c:pt>
                <c:pt idx="188">
                  <c:v>0.28214409853423827</c:v>
                </c:pt>
                <c:pt idx="189">
                  <c:v>0.27078852400093845</c:v>
                </c:pt>
                <c:pt idx="190">
                  <c:v>0.27309676829385765</c:v>
                </c:pt>
                <c:pt idx="191">
                  <c:v>0.27628463491357635</c:v>
                </c:pt>
                <c:pt idx="192">
                  <c:v>0.31947229904929642</c:v>
                </c:pt>
                <c:pt idx="193">
                  <c:v>0.34144970139130004</c:v>
                </c:pt>
                <c:pt idx="194">
                  <c:v>0.33380379631653678</c:v>
                </c:pt>
                <c:pt idx="195">
                  <c:v>0.33655456890891711</c:v>
                </c:pt>
                <c:pt idx="196">
                  <c:v>0.34947211226024755</c:v>
                </c:pt>
                <c:pt idx="197">
                  <c:v>0.34772847434076337</c:v>
                </c:pt>
                <c:pt idx="198">
                  <c:v>0.33664124883876645</c:v>
                </c:pt>
                <c:pt idx="199">
                  <c:v>0.32856564862209581</c:v>
                </c:pt>
                <c:pt idx="200">
                  <c:v>0.32977692139731873</c:v>
                </c:pt>
                <c:pt idx="201">
                  <c:v>0.27182446034179586</c:v>
                </c:pt>
                <c:pt idx="202">
                  <c:v>0.26735091502002439</c:v>
                </c:pt>
                <c:pt idx="203">
                  <c:v>0.27370532790568092</c:v>
                </c:pt>
                <c:pt idx="204">
                  <c:v>0.27601688771807997</c:v>
                </c:pt>
                <c:pt idx="205">
                  <c:v>0.27940755518967086</c:v>
                </c:pt>
                <c:pt idx="206">
                  <c:v>0.28708781227308733</c:v>
                </c:pt>
                <c:pt idx="207">
                  <c:v>0.31004523806971873</c:v>
                </c:pt>
                <c:pt idx="208">
                  <c:v>0.29377630264496801</c:v>
                </c:pt>
                <c:pt idx="209">
                  <c:v>0.29219614371224245</c:v>
                </c:pt>
                <c:pt idx="210">
                  <c:v>0.2774882915517245</c:v>
                </c:pt>
                <c:pt idx="211">
                  <c:v>0.28963718171480912</c:v>
                </c:pt>
                <c:pt idx="212">
                  <c:v>0.26241392914689987</c:v>
                </c:pt>
                <c:pt idx="213">
                  <c:v>0.24827925010869278</c:v>
                </c:pt>
                <c:pt idx="214">
                  <c:v>0.23861558291121243</c:v>
                </c:pt>
                <c:pt idx="215">
                  <c:v>0.20831482951277258</c:v>
                </c:pt>
                <c:pt idx="216">
                  <c:v>0.22317989310493846</c:v>
                </c:pt>
                <c:pt idx="217">
                  <c:v>0.24777487536423992</c:v>
                </c:pt>
                <c:pt idx="218">
                  <c:v>0.24809824920171519</c:v>
                </c:pt>
                <c:pt idx="219">
                  <c:v>0.23549467634748233</c:v>
                </c:pt>
                <c:pt idx="220">
                  <c:v>0.22810013496515946</c:v>
                </c:pt>
                <c:pt idx="221">
                  <c:v>0.22178417135261186</c:v>
                </c:pt>
                <c:pt idx="222">
                  <c:v>0.22865127664405271</c:v>
                </c:pt>
                <c:pt idx="223">
                  <c:v>0.17295535109598359</c:v>
                </c:pt>
                <c:pt idx="224">
                  <c:v>0.1992064838063845</c:v>
                </c:pt>
                <c:pt idx="225">
                  <c:v>0.2092558958025752</c:v>
                </c:pt>
                <c:pt idx="226">
                  <c:v>0.21433341983391285</c:v>
                </c:pt>
                <c:pt idx="227">
                  <c:v>0.21801752822203246</c:v>
                </c:pt>
                <c:pt idx="228">
                  <c:v>0.18632139910021084</c:v>
                </c:pt>
                <c:pt idx="229">
                  <c:v>0.14958182826861988</c:v>
                </c:pt>
                <c:pt idx="230">
                  <c:v>0.15018632102744145</c:v>
                </c:pt>
                <c:pt idx="231">
                  <c:v>0.20398081337086937</c:v>
                </c:pt>
                <c:pt idx="232">
                  <c:v>0.2322153475451989</c:v>
                </c:pt>
                <c:pt idx="233">
                  <c:v>0.24120902854203541</c:v>
                </c:pt>
                <c:pt idx="234">
                  <c:v>0.26277550540981998</c:v>
                </c:pt>
                <c:pt idx="235">
                  <c:v>0.23141125119629269</c:v>
                </c:pt>
                <c:pt idx="236">
                  <c:v>0.23907109287996442</c:v>
                </c:pt>
                <c:pt idx="237">
                  <c:v>0.26401544863054149</c:v>
                </c:pt>
                <c:pt idx="238">
                  <c:v>0.26627613305988906</c:v>
                </c:pt>
                <c:pt idx="239">
                  <c:v>0.28103415413155508</c:v>
                </c:pt>
                <c:pt idx="240">
                  <c:v>0.29004520678652845</c:v>
                </c:pt>
                <c:pt idx="241">
                  <c:v>0.29195839893782782</c:v>
                </c:pt>
                <c:pt idx="242">
                  <c:v>0.29376907799661001</c:v>
                </c:pt>
                <c:pt idx="243">
                  <c:v>0.30305182487351146</c:v>
                </c:pt>
                <c:pt idx="244">
                  <c:v>0.30912010318867411</c:v>
                </c:pt>
                <c:pt idx="245">
                  <c:v>0.34060844128250989</c:v>
                </c:pt>
                <c:pt idx="246">
                  <c:v>0.3331349599633775</c:v>
                </c:pt>
                <c:pt idx="247">
                  <c:v>0.32578248582540992</c:v>
                </c:pt>
                <c:pt idx="248">
                  <c:v>0.32983829125276465</c:v>
                </c:pt>
                <c:pt idx="249">
                  <c:v>0.32999765693813221</c:v>
                </c:pt>
                <c:pt idx="250">
                  <c:v>0.32335548692599869</c:v>
                </c:pt>
                <c:pt idx="251">
                  <c:v>0.30031114969676698</c:v>
                </c:pt>
                <c:pt idx="252">
                  <c:v>0.30134458431427369</c:v>
                </c:pt>
                <c:pt idx="253">
                  <c:v>0.29700785603826607</c:v>
                </c:pt>
                <c:pt idx="254">
                  <c:v>0.27029953556753905</c:v>
                </c:pt>
                <c:pt idx="255">
                  <c:v>0.26731531829080613</c:v>
                </c:pt>
                <c:pt idx="256">
                  <c:v>0.24698802302909151</c:v>
                </c:pt>
                <c:pt idx="257">
                  <c:v>0.26422681617228561</c:v>
                </c:pt>
                <c:pt idx="258">
                  <c:v>0.27169761275512516</c:v>
                </c:pt>
                <c:pt idx="259">
                  <c:v>0.28621249596578768</c:v>
                </c:pt>
                <c:pt idx="260">
                  <c:v>0.28225825533098381</c:v>
                </c:pt>
                <c:pt idx="261">
                  <c:v>0.26476095456326942</c:v>
                </c:pt>
                <c:pt idx="262">
                  <c:v>0.2883816457641224</c:v>
                </c:pt>
                <c:pt idx="263">
                  <c:v>0.28050629624036683</c:v>
                </c:pt>
                <c:pt idx="264">
                  <c:v>0.29164752210847911</c:v>
                </c:pt>
                <c:pt idx="265">
                  <c:v>0.29349064779401379</c:v>
                </c:pt>
                <c:pt idx="266">
                  <c:v>0.27895941343245179</c:v>
                </c:pt>
                <c:pt idx="267">
                  <c:v>0.25631923649048249</c:v>
                </c:pt>
                <c:pt idx="268">
                  <c:v>0.24363995423122087</c:v>
                </c:pt>
                <c:pt idx="269">
                  <c:v>0.2265317375749607</c:v>
                </c:pt>
                <c:pt idx="270">
                  <c:v>0.23887716006609128</c:v>
                </c:pt>
                <c:pt idx="271">
                  <c:v>0.2056527084884634</c:v>
                </c:pt>
                <c:pt idx="272">
                  <c:v>0.17985899593469967</c:v>
                </c:pt>
                <c:pt idx="273">
                  <c:v>0.1409099343418041</c:v>
                </c:pt>
                <c:pt idx="274">
                  <c:v>0.15517641702364648</c:v>
                </c:pt>
                <c:pt idx="275">
                  <c:v>0.14979734309101578</c:v>
                </c:pt>
                <c:pt idx="276">
                  <c:v>0.17947524743352816</c:v>
                </c:pt>
                <c:pt idx="277">
                  <c:v>0.19852211464533442</c:v>
                </c:pt>
                <c:pt idx="278">
                  <c:v>0.16782473453026103</c:v>
                </c:pt>
                <c:pt idx="279">
                  <c:v>0.20548301027882099</c:v>
                </c:pt>
                <c:pt idx="280">
                  <c:v>0.20069220938345267</c:v>
                </c:pt>
                <c:pt idx="281">
                  <c:v>0.20537524068340796</c:v>
                </c:pt>
                <c:pt idx="282">
                  <c:v>0.19373939048568678</c:v>
                </c:pt>
                <c:pt idx="283">
                  <c:v>0.19042905232942364</c:v>
                </c:pt>
                <c:pt idx="284">
                  <c:v>0.19053051400442</c:v>
                </c:pt>
                <c:pt idx="285">
                  <c:v>0.23515158884876697</c:v>
                </c:pt>
                <c:pt idx="286">
                  <c:v>0.22782006179934067</c:v>
                </c:pt>
                <c:pt idx="287">
                  <c:v>0.23050221806862448</c:v>
                </c:pt>
                <c:pt idx="288">
                  <c:v>0.26525198088370883</c:v>
                </c:pt>
                <c:pt idx="289">
                  <c:v>0.28324843203376515</c:v>
                </c:pt>
                <c:pt idx="290">
                  <c:v>0.28133702777497094</c:v>
                </c:pt>
                <c:pt idx="291">
                  <c:v>0.2715590038553013</c:v>
                </c:pt>
                <c:pt idx="292">
                  <c:v>0.24919744234059715</c:v>
                </c:pt>
                <c:pt idx="293">
                  <c:v>0.25811823225979103</c:v>
                </c:pt>
                <c:pt idx="294">
                  <c:v>0.23065498901966541</c:v>
                </c:pt>
                <c:pt idx="295">
                  <c:v>0.2070881168887686</c:v>
                </c:pt>
                <c:pt idx="296">
                  <c:v>0.19756480125813769</c:v>
                </c:pt>
                <c:pt idx="297">
                  <c:v>0.19774557405611426</c:v>
                </c:pt>
                <c:pt idx="298">
                  <c:v>0.19396368887436455</c:v>
                </c:pt>
                <c:pt idx="299">
                  <c:v>0.18933604686168426</c:v>
                </c:pt>
                <c:pt idx="300">
                  <c:v>0.16428368010916983</c:v>
                </c:pt>
                <c:pt idx="301">
                  <c:v>0.18820978110647602</c:v>
                </c:pt>
                <c:pt idx="302">
                  <c:v>0.17908515332218822</c:v>
                </c:pt>
                <c:pt idx="303">
                  <c:v>0.16015546037762673</c:v>
                </c:pt>
                <c:pt idx="304">
                  <c:v>0.1687894368878462</c:v>
                </c:pt>
                <c:pt idx="305">
                  <c:v>0.18385058089610617</c:v>
                </c:pt>
                <c:pt idx="306">
                  <c:v>0.20424393820311337</c:v>
                </c:pt>
                <c:pt idx="307">
                  <c:v>0.22327465634820354</c:v>
                </c:pt>
                <c:pt idx="308">
                  <c:v>0.23615310151022872</c:v>
                </c:pt>
                <c:pt idx="309">
                  <c:v>0.19834578204165743</c:v>
                </c:pt>
                <c:pt idx="310">
                  <c:v>0.19120333659114519</c:v>
                </c:pt>
                <c:pt idx="311">
                  <c:v>0.18748613901652034</c:v>
                </c:pt>
                <c:pt idx="312">
                  <c:v>0.17928637001505243</c:v>
                </c:pt>
                <c:pt idx="313">
                  <c:v>0.19064513440182607</c:v>
                </c:pt>
                <c:pt idx="314">
                  <c:v>0.19336401727124608</c:v>
                </c:pt>
                <c:pt idx="315">
                  <c:v>0.20094074454070765</c:v>
                </c:pt>
                <c:pt idx="316">
                  <c:v>0.19834426357055346</c:v>
                </c:pt>
                <c:pt idx="317">
                  <c:v>0.20843935697751137</c:v>
                </c:pt>
                <c:pt idx="318">
                  <c:v>0.20794887355441793</c:v>
                </c:pt>
                <c:pt idx="319">
                  <c:v>0.20764666932928133</c:v>
                </c:pt>
                <c:pt idx="320">
                  <c:v>0.22209706579077992</c:v>
                </c:pt>
                <c:pt idx="321">
                  <c:v>0.21520795470935106</c:v>
                </c:pt>
                <c:pt idx="322">
                  <c:v>0.22528563727388118</c:v>
                </c:pt>
                <c:pt idx="323">
                  <c:v>0.22050939873181474</c:v>
                </c:pt>
                <c:pt idx="324">
                  <c:v>0.22805054603626962</c:v>
                </c:pt>
                <c:pt idx="325">
                  <c:v>0.20825827755410287</c:v>
                </c:pt>
                <c:pt idx="326">
                  <c:v>0.21439618096607349</c:v>
                </c:pt>
                <c:pt idx="327">
                  <c:v>0.21053199204117412</c:v>
                </c:pt>
                <c:pt idx="328">
                  <c:v>0.22316950679272596</c:v>
                </c:pt>
                <c:pt idx="329">
                  <c:v>0.24248377682159594</c:v>
                </c:pt>
                <c:pt idx="330">
                  <c:v>0.26549089622896616</c:v>
                </c:pt>
                <c:pt idx="331">
                  <c:v>0.27242786506550365</c:v>
                </c:pt>
                <c:pt idx="332">
                  <c:v>0.28743873915601337</c:v>
                </c:pt>
                <c:pt idx="333">
                  <c:v>0.28964475185949179</c:v>
                </c:pt>
                <c:pt idx="334">
                  <c:v>0.28291025040417583</c:v>
                </c:pt>
                <c:pt idx="335">
                  <c:v>0.31679984644252079</c:v>
                </c:pt>
                <c:pt idx="336">
                  <c:v>0.33267515120526991</c:v>
                </c:pt>
                <c:pt idx="337">
                  <c:v>0.33426742079651039</c:v>
                </c:pt>
                <c:pt idx="338">
                  <c:v>0.3356983174651087</c:v>
                </c:pt>
                <c:pt idx="339">
                  <c:v>0.3725248869099631</c:v>
                </c:pt>
                <c:pt idx="340">
                  <c:v>0.37638450532603218</c:v>
                </c:pt>
                <c:pt idx="341">
                  <c:v>0.37789276787051862</c:v>
                </c:pt>
                <c:pt idx="342">
                  <c:v>0.36914496465881652</c:v>
                </c:pt>
                <c:pt idx="343">
                  <c:v>0.36160082728897569</c:v>
                </c:pt>
                <c:pt idx="344">
                  <c:v>0.36001709991102682</c:v>
                </c:pt>
                <c:pt idx="345">
                  <c:v>0.37878163242652185</c:v>
                </c:pt>
                <c:pt idx="346">
                  <c:v>0.38393833337096073</c:v>
                </c:pt>
                <c:pt idx="347">
                  <c:v>0.37969421851413654</c:v>
                </c:pt>
                <c:pt idx="348">
                  <c:v>0.35990082639571619</c:v>
                </c:pt>
                <c:pt idx="349">
                  <c:v>0.37677188154123487</c:v>
                </c:pt>
                <c:pt idx="350">
                  <c:v>0.35264505091595777</c:v>
                </c:pt>
                <c:pt idx="351">
                  <c:v>0.33561612085601533</c:v>
                </c:pt>
                <c:pt idx="352">
                  <c:v>0.34393234286768659</c:v>
                </c:pt>
                <c:pt idx="353">
                  <c:v>0.35507740935199195</c:v>
                </c:pt>
                <c:pt idx="354">
                  <c:v>0.35458944861171182</c:v>
                </c:pt>
                <c:pt idx="355">
                  <c:v>0.35114134212591575</c:v>
                </c:pt>
                <c:pt idx="356">
                  <c:v>0.34663124141293333</c:v>
                </c:pt>
                <c:pt idx="357">
                  <c:v>0.34913366683480196</c:v>
                </c:pt>
                <c:pt idx="358">
                  <c:v>0.36512553720777507</c:v>
                </c:pt>
                <c:pt idx="359">
                  <c:v>0.34802150443927848</c:v>
                </c:pt>
                <c:pt idx="360">
                  <c:v>0.34194361639914606</c:v>
                </c:pt>
                <c:pt idx="361">
                  <c:v>0.29786247141701727</c:v>
                </c:pt>
                <c:pt idx="362">
                  <c:v>0.29421019982873298</c:v>
                </c:pt>
                <c:pt idx="363">
                  <c:v>0.29904618847255215</c:v>
                </c:pt>
                <c:pt idx="364">
                  <c:v>0.29075202929455912</c:v>
                </c:pt>
                <c:pt idx="365">
                  <c:v>0.28002672063007816</c:v>
                </c:pt>
                <c:pt idx="366">
                  <c:v>0.25988958408109197</c:v>
                </c:pt>
                <c:pt idx="367">
                  <c:v>0.24461667272864407</c:v>
                </c:pt>
                <c:pt idx="368">
                  <c:v>0.25344673661786943</c:v>
                </c:pt>
                <c:pt idx="369">
                  <c:v>0.24309334990608744</c:v>
                </c:pt>
                <c:pt idx="370">
                  <c:v>0.25179372772640285</c:v>
                </c:pt>
                <c:pt idx="371">
                  <c:v>0.26037242193365095</c:v>
                </c:pt>
                <c:pt idx="372">
                  <c:v>0.26363759253183683</c:v>
                </c:pt>
                <c:pt idx="373">
                  <c:v>0.26601406568918784</c:v>
                </c:pt>
                <c:pt idx="374">
                  <c:v>0.27525014864086139</c:v>
                </c:pt>
                <c:pt idx="375">
                  <c:v>0.27464091382220257</c:v>
                </c:pt>
                <c:pt idx="376">
                  <c:v>0.26265451432460307</c:v>
                </c:pt>
                <c:pt idx="377">
                  <c:v>0.24273363554015392</c:v>
                </c:pt>
                <c:pt idx="378">
                  <c:v>0.24836469420481855</c:v>
                </c:pt>
                <c:pt idx="379">
                  <c:v>0.25158807273246908</c:v>
                </c:pt>
                <c:pt idx="380">
                  <c:v>0.25086213403699831</c:v>
                </c:pt>
                <c:pt idx="381">
                  <c:v>0.25659166649872955</c:v>
                </c:pt>
                <c:pt idx="382">
                  <c:v>0.27069574027871335</c:v>
                </c:pt>
                <c:pt idx="383">
                  <c:v>0.27581484425470748</c:v>
                </c:pt>
                <c:pt idx="384">
                  <c:v>0.26902798378009929</c:v>
                </c:pt>
                <c:pt idx="385">
                  <c:v>0.26463587025033086</c:v>
                </c:pt>
                <c:pt idx="386">
                  <c:v>0.27729254099464296</c:v>
                </c:pt>
                <c:pt idx="387">
                  <c:v>0.26275239777344184</c:v>
                </c:pt>
                <c:pt idx="388">
                  <c:v>0.26560375454963259</c:v>
                </c:pt>
                <c:pt idx="389">
                  <c:v>0.27176311262094055</c:v>
                </c:pt>
                <c:pt idx="390">
                  <c:v>0.29887177164396772</c:v>
                </c:pt>
                <c:pt idx="391">
                  <c:v>0.3130746667182589</c:v>
                </c:pt>
                <c:pt idx="392">
                  <c:v>0.30920897550196136</c:v>
                </c:pt>
                <c:pt idx="393">
                  <c:v>0.3008703379968416</c:v>
                </c:pt>
                <c:pt idx="394">
                  <c:v>0.29270437864226606</c:v>
                </c:pt>
                <c:pt idx="395">
                  <c:v>0.2941117710069685</c:v>
                </c:pt>
                <c:pt idx="396">
                  <c:v>0.30056224317361924</c:v>
                </c:pt>
                <c:pt idx="397">
                  <c:v>0.26971560183910848</c:v>
                </c:pt>
                <c:pt idx="398">
                  <c:v>0.28734422494583822</c:v>
                </c:pt>
                <c:pt idx="399">
                  <c:v>0.29381518216471791</c:v>
                </c:pt>
                <c:pt idx="400">
                  <c:v>0.28402946744429203</c:v>
                </c:pt>
                <c:pt idx="401">
                  <c:v>0.27967999781505681</c:v>
                </c:pt>
                <c:pt idx="402">
                  <c:v>0.27308609750722801</c:v>
                </c:pt>
                <c:pt idx="403">
                  <c:v>0.28099555010881327</c:v>
                </c:pt>
                <c:pt idx="404">
                  <c:v>0.28291012183900754</c:v>
                </c:pt>
                <c:pt idx="405">
                  <c:v>0.28483109257151829</c:v>
                </c:pt>
                <c:pt idx="406">
                  <c:v>0.28287032881232044</c:v>
                </c:pt>
                <c:pt idx="407">
                  <c:v>0.28178390172254231</c:v>
                </c:pt>
                <c:pt idx="408">
                  <c:v>0.29245397679802276</c:v>
                </c:pt>
                <c:pt idx="409">
                  <c:v>0.30762102954844028</c:v>
                </c:pt>
                <c:pt idx="410">
                  <c:v>0.30701560405875594</c:v>
                </c:pt>
                <c:pt idx="411">
                  <c:v>0.31595395303848317</c:v>
                </c:pt>
                <c:pt idx="412">
                  <c:v>0.31854563444601225</c:v>
                </c:pt>
                <c:pt idx="413">
                  <c:v>0.31762812690363806</c:v>
                </c:pt>
                <c:pt idx="414">
                  <c:v>0.30704006102093784</c:v>
                </c:pt>
                <c:pt idx="415">
                  <c:v>0.31961574901603029</c:v>
                </c:pt>
                <c:pt idx="416">
                  <c:v>0.31294847814567106</c:v>
                </c:pt>
                <c:pt idx="417">
                  <c:v>0.30851659789112351</c:v>
                </c:pt>
                <c:pt idx="418">
                  <c:v>0.29708937218719567</c:v>
                </c:pt>
                <c:pt idx="419">
                  <c:v>0.30500115893747726</c:v>
                </c:pt>
                <c:pt idx="420">
                  <c:v>0.3088900558609613</c:v>
                </c:pt>
                <c:pt idx="421">
                  <c:v>0.30694522977230232</c:v>
                </c:pt>
                <c:pt idx="422">
                  <c:v>0.29826477587494082</c:v>
                </c:pt>
                <c:pt idx="423">
                  <c:v>0.28922518544682863</c:v>
                </c:pt>
                <c:pt idx="424">
                  <c:v>0.29742691698782675</c:v>
                </c:pt>
                <c:pt idx="425">
                  <c:v>0.30176530626400422</c:v>
                </c:pt>
                <c:pt idx="426">
                  <c:v>0.2975975683043246</c:v>
                </c:pt>
                <c:pt idx="427">
                  <c:v>0.29574253517704707</c:v>
                </c:pt>
                <c:pt idx="428">
                  <c:v>0.27165246595131931</c:v>
                </c:pt>
                <c:pt idx="429">
                  <c:v>0.27456401352857207</c:v>
                </c:pt>
                <c:pt idx="430">
                  <c:v>0.2892203547218013</c:v>
                </c:pt>
                <c:pt idx="431">
                  <c:v>0.29738378464984638</c:v>
                </c:pt>
                <c:pt idx="432">
                  <c:v>0.29917804294055617</c:v>
                </c:pt>
                <c:pt idx="433">
                  <c:v>0.30639495937946903</c:v>
                </c:pt>
                <c:pt idx="434">
                  <c:v>0.30748551033113114</c:v>
                </c:pt>
                <c:pt idx="435">
                  <c:v>0.29909863957659932</c:v>
                </c:pt>
                <c:pt idx="436">
                  <c:v>0.29217500539040153</c:v>
                </c:pt>
                <c:pt idx="437">
                  <c:v>0.29173750251450548</c:v>
                </c:pt>
                <c:pt idx="438">
                  <c:v>0.28818387952701685</c:v>
                </c:pt>
                <c:pt idx="439">
                  <c:v>0.30328121071321723</c:v>
                </c:pt>
                <c:pt idx="440">
                  <c:v>0.29692001975041049</c:v>
                </c:pt>
                <c:pt idx="441">
                  <c:v>0.28854457592511662</c:v>
                </c:pt>
                <c:pt idx="442">
                  <c:v>0.2781202902387776</c:v>
                </c:pt>
                <c:pt idx="443">
                  <c:v>0.28196694536203193</c:v>
                </c:pt>
                <c:pt idx="444">
                  <c:v>0.2755210630445255</c:v>
                </c:pt>
                <c:pt idx="445">
                  <c:v>0.27531010635138808</c:v>
                </c:pt>
                <c:pt idx="446">
                  <c:v>0.27325251908415793</c:v>
                </c:pt>
                <c:pt idx="447">
                  <c:v>0.2714433499150033</c:v>
                </c:pt>
                <c:pt idx="448">
                  <c:v>0.26253421013669143</c:v>
                </c:pt>
                <c:pt idx="449">
                  <c:v>0.26125441421738116</c:v>
                </c:pt>
                <c:pt idx="450">
                  <c:v>0.25951295118863649</c:v>
                </c:pt>
                <c:pt idx="451">
                  <c:v>0.24648511576439347</c:v>
                </c:pt>
                <c:pt idx="452">
                  <c:v>0.22879596414288739</c:v>
                </c:pt>
                <c:pt idx="453">
                  <c:v>0.23193389444210566</c:v>
                </c:pt>
                <c:pt idx="454">
                  <c:v>0.20321043661283222</c:v>
                </c:pt>
                <c:pt idx="455">
                  <c:v>0.20234783867809369</c:v>
                </c:pt>
                <c:pt idx="456">
                  <c:v>0.19457777123797237</c:v>
                </c:pt>
                <c:pt idx="457">
                  <c:v>0.1855622934190102</c:v>
                </c:pt>
                <c:pt idx="458">
                  <c:v>0.17787452271665183</c:v>
                </c:pt>
                <c:pt idx="459">
                  <c:v>0.1706014021565323</c:v>
                </c:pt>
                <c:pt idx="460">
                  <c:v>0.19181475496767608</c:v>
                </c:pt>
                <c:pt idx="461">
                  <c:v>0.1887596018489055</c:v>
                </c:pt>
                <c:pt idx="462">
                  <c:v>0.18042947173434398</c:v>
                </c:pt>
                <c:pt idx="463">
                  <c:v>0.17762425314395691</c:v>
                </c:pt>
                <c:pt idx="464">
                  <c:v>0.18143068533778384</c:v>
                </c:pt>
                <c:pt idx="465">
                  <c:v>0.1870092888541095</c:v>
                </c:pt>
                <c:pt idx="466">
                  <c:v>0.19890172367826686</c:v>
                </c:pt>
                <c:pt idx="467">
                  <c:v>0.21302911982043038</c:v>
                </c:pt>
                <c:pt idx="468">
                  <c:v>0.20888915875853908</c:v>
                </c:pt>
                <c:pt idx="469">
                  <c:v>0.21193631151996795</c:v>
                </c:pt>
                <c:pt idx="470">
                  <c:v>0.1947390734350738</c:v>
                </c:pt>
                <c:pt idx="471">
                  <c:v>0.18854949657772746</c:v>
                </c:pt>
                <c:pt idx="472">
                  <c:v>0.19166336573139353</c:v>
                </c:pt>
                <c:pt idx="473">
                  <c:v>0.17860927917152059</c:v>
                </c:pt>
                <c:pt idx="474">
                  <c:v>0.16661128273366987</c:v>
                </c:pt>
                <c:pt idx="475">
                  <c:v>0.17447204138540795</c:v>
                </c:pt>
                <c:pt idx="476">
                  <c:v>0.1690767832145732</c:v>
                </c:pt>
                <c:pt idx="477">
                  <c:v>0.18178741115560748</c:v>
                </c:pt>
                <c:pt idx="478">
                  <c:v>0.21039614061578127</c:v>
                </c:pt>
                <c:pt idx="479">
                  <c:v>0.20910217850260615</c:v>
                </c:pt>
                <c:pt idx="480">
                  <c:v>0.19832525641879228</c:v>
                </c:pt>
                <c:pt idx="481">
                  <c:v>0.17797651799954939</c:v>
                </c:pt>
                <c:pt idx="482">
                  <c:v>0.1623131824818338</c:v>
                </c:pt>
                <c:pt idx="483">
                  <c:v>0.15618274528319653</c:v>
                </c:pt>
                <c:pt idx="484">
                  <c:v>0.14653179248769765</c:v>
                </c:pt>
                <c:pt idx="485">
                  <c:v>0.1457721282717106</c:v>
                </c:pt>
                <c:pt idx="486">
                  <c:v>0.14128256704356867</c:v>
                </c:pt>
                <c:pt idx="487">
                  <c:v>0.13680040139747263</c:v>
                </c:pt>
                <c:pt idx="488">
                  <c:v>0.17041313235478306</c:v>
                </c:pt>
                <c:pt idx="489">
                  <c:v>0.17072821524598836</c:v>
                </c:pt>
                <c:pt idx="490">
                  <c:v>0.16107138451973735</c:v>
                </c:pt>
                <c:pt idx="491">
                  <c:v>0.14406736853018676</c:v>
                </c:pt>
                <c:pt idx="492">
                  <c:v>0.14702412336142578</c:v>
                </c:pt>
                <c:pt idx="493">
                  <c:v>0.14544116392021822</c:v>
                </c:pt>
                <c:pt idx="494">
                  <c:v>0.14070480838196442</c:v>
                </c:pt>
                <c:pt idx="495">
                  <c:v>0.16903485085726033</c:v>
                </c:pt>
                <c:pt idx="496">
                  <c:v>0.1708287363088834</c:v>
                </c:pt>
                <c:pt idx="497">
                  <c:v>0.17716004699062204</c:v>
                </c:pt>
                <c:pt idx="498">
                  <c:v>0.19485355910206525</c:v>
                </c:pt>
                <c:pt idx="499">
                  <c:v>0.18950262015328811</c:v>
                </c:pt>
                <c:pt idx="500">
                  <c:v>0.19344723868861791</c:v>
                </c:pt>
                <c:pt idx="501">
                  <c:v>0.1986059480257234</c:v>
                </c:pt>
                <c:pt idx="502">
                  <c:v>0.20947221325386622</c:v>
                </c:pt>
                <c:pt idx="503">
                  <c:v>0.21057864312058849</c:v>
                </c:pt>
                <c:pt idx="504">
                  <c:v>0.19514153613841323</c:v>
                </c:pt>
                <c:pt idx="505">
                  <c:v>0.19592912508907512</c:v>
                </c:pt>
                <c:pt idx="506">
                  <c:v>0.19108041692389621</c:v>
                </c:pt>
                <c:pt idx="507">
                  <c:v>0.19423685523155698</c:v>
                </c:pt>
                <c:pt idx="508">
                  <c:v>0.19359936702997493</c:v>
                </c:pt>
                <c:pt idx="509">
                  <c:v>0.19875796889330077</c:v>
                </c:pt>
                <c:pt idx="510">
                  <c:v>0.19409294927710374</c:v>
                </c:pt>
                <c:pt idx="511">
                  <c:v>0.20295164997758697</c:v>
                </c:pt>
                <c:pt idx="512">
                  <c:v>0.21973600569526974</c:v>
                </c:pt>
                <c:pt idx="513">
                  <c:v>0.23110776260836174</c:v>
                </c:pt>
                <c:pt idx="514">
                  <c:v>0.22537645359346326</c:v>
                </c:pt>
                <c:pt idx="515">
                  <c:v>0.23104082983225993</c:v>
                </c:pt>
                <c:pt idx="516">
                  <c:v>0.2331733425342235</c:v>
                </c:pt>
                <c:pt idx="517">
                  <c:v>0.2381926010457851</c:v>
                </c:pt>
                <c:pt idx="518">
                  <c:v>0.24111824386362923</c:v>
                </c:pt>
                <c:pt idx="519">
                  <c:v>0.24084237143770193</c:v>
                </c:pt>
                <c:pt idx="520">
                  <c:v>0.23201685962233309</c:v>
                </c:pt>
                <c:pt idx="521">
                  <c:v>0.2302720715984079</c:v>
                </c:pt>
                <c:pt idx="522">
                  <c:v>0.23318107428221935</c:v>
                </c:pt>
                <c:pt idx="523">
                  <c:v>0.23322671738719825</c:v>
                </c:pt>
                <c:pt idx="524">
                  <c:v>0.2319915127887977</c:v>
                </c:pt>
                <c:pt idx="525">
                  <c:v>0.22859396842540392</c:v>
                </c:pt>
                <c:pt idx="526">
                  <c:v>0.22206024861971718</c:v>
                </c:pt>
                <c:pt idx="527">
                  <c:v>0.22603642699132265</c:v>
                </c:pt>
                <c:pt idx="528">
                  <c:v>0.23023693389009359</c:v>
                </c:pt>
                <c:pt idx="529">
                  <c:v>0.2280621650133825</c:v>
                </c:pt>
                <c:pt idx="530">
                  <c:v>0.22808841054069662</c:v>
                </c:pt>
                <c:pt idx="531">
                  <c:v>0.24613083107974876</c:v>
                </c:pt>
                <c:pt idx="532">
                  <c:v>0.25263111273200178</c:v>
                </c:pt>
                <c:pt idx="533">
                  <c:v>0.25849429396135237</c:v>
                </c:pt>
                <c:pt idx="534">
                  <c:v>0.24546402371153864</c:v>
                </c:pt>
                <c:pt idx="535">
                  <c:v>0.24256033663734811</c:v>
                </c:pt>
                <c:pt idx="536">
                  <c:v>0.24613133413646149</c:v>
                </c:pt>
                <c:pt idx="537">
                  <c:v>0.24957447072995054</c:v>
                </c:pt>
                <c:pt idx="538">
                  <c:v>0.25109460565823927</c:v>
                </c:pt>
                <c:pt idx="539">
                  <c:v>0.26122111331386111</c:v>
                </c:pt>
                <c:pt idx="540">
                  <c:v>0.26628301945286226</c:v>
                </c:pt>
                <c:pt idx="541">
                  <c:v>0.26237540321454711</c:v>
                </c:pt>
                <c:pt idx="542">
                  <c:v>0.26819282430295055</c:v>
                </c:pt>
                <c:pt idx="543">
                  <c:v>0.27402684769964769</c:v>
                </c:pt>
                <c:pt idx="544">
                  <c:v>0.28045163263294115</c:v>
                </c:pt>
                <c:pt idx="545">
                  <c:v>0.2797871518915791</c:v>
                </c:pt>
                <c:pt idx="546">
                  <c:v>0.28637276499208775</c:v>
                </c:pt>
                <c:pt idx="547">
                  <c:v>0.281263910954477</c:v>
                </c:pt>
                <c:pt idx="548">
                  <c:v>0.28663404784266877</c:v>
                </c:pt>
                <c:pt idx="549">
                  <c:v>0.2907501003693278</c:v>
                </c:pt>
                <c:pt idx="550">
                  <c:v>0.28269044863832149</c:v>
                </c:pt>
                <c:pt idx="551">
                  <c:v>0.27798702631640593</c:v>
                </c:pt>
                <c:pt idx="552">
                  <c:v>0.2733053615625376</c:v>
                </c:pt>
                <c:pt idx="553">
                  <c:v>0.27706961575238087</c:v>
                </c:pt>
                <c:pt idx="554">
                  <c:v>0.29162597928566458</c:v>
                </c:pt>
                <c:pt idx="555">
                  <c:v>0.30174751203012296</c:v>
                </c:pt>
                <c:pt idx="556">
                  <c:v>0.31867215424519957</c:v>
                </c:pt>
                <c:pt idx="557">
                  <c:v>0.31362516750802216</c:v>
                </c:pt>
                <c:pt idx="558">
                  <c:v>0.30699738547424271</c:v>
                </c:pt>
                <c:pt idx="559">
                  <c:v>0.31814316386549857</c:v>
                </c:pt>
                <c:pt idx="560">
                  <c:v>0.3149743162526224</c:v>
                </c:pt>
                <c:pt idx="561">
                  <c:v>0.34035972861467667</c:v>
                </c:pt>
                <c:pt idx="562">
                  <c:v>0.34377953347284396</c:v>
                </c:pt>
                <c:pt idx="563">
                  <c:v>0.34376701874379334</c:v>
                </c:pt>
                <c:pt idx="564">
                  <c:v>0.3391201849079768</c:v>
                </c:pt>
                <c:pt idx="565">
                  <c:v>0.33394674970605709</c:v>
                </c:pt>
                <c:pt idx="566">
                  <c:v>0.35378049405842171</c:v>
                </c:pt>
                <c:pt idx="567">
                  <c:v>0.36005731586852074</c:v>
                </c:pt>
                <c:pt idx="568">
                  <c:v>0.37131475732982744</c:v>
                </c:pt>
                <c:pt idx="569">
                  <c:v>0.37427332511954048</c:v>
                </c:pt>
                <c:pt idx="570">
                  <c:v>0.35153312632483136</c:v>
                </c:pt>
                <c:pt idx="571">
                  <c:v>0.35660728411568576</c:v>
                </c:pt>
                <c:pt idx="572">
                  <c:v>0.35265929648117056</c:v>
                </c:pt>
                <c:pt idx="573">
                  <c:v>0.36202173998168052</c:v>
                </c:pt>
                <c:pt idx="574">
                  <c:v>0.36783175312847138</c:v>
                </c:pt>
                <c:pt idx="575">
                  <c:v>0.38187857219862287</c:v>
                </c:pt>
                <c:pt idx="576">
                  <c:v>0.38625582520550172</c:v>
                </c:pt>
                <c:pt idx="577">
                  <c:v>0.38389402508631187</c:v>
                </c:pt>
                <c:pt idx="578">
                  <c:v>0.36208103236255207</c:v>
                </c:pt>
                <c:pt idx="579">
                  <c:v>0.3503843206359547</c:v>
                </c:pt>
                <c:pt idx="580">
                  <c:v>0.35255528199943598</c:v>
                </c:pt>
                <c:pt idx="581">
                  <c:v>0.35888802200222103</c:v>
                </c:pt>
                <c:pt idx="582">
                  <c:v>0.35318593356378258</c:v>
                </c:pt>
                <c:pt idx="583">
                  <c:v>0.35495568440221237</c:v>
                </c:pt>
                <c:pt idx="584">
                  <c:v>0.35127027674979638</c:v>
                </c:pt>
                <c:pt idx="585">
                  <c:v>0.35164395910111401</c:v>
                </c:pt>
                <c:pt idx="586">
                  <c:v>0.3482144677221668</c:v>
                </c:pt>
                <c:pt idx="587">
                  <c:v>0.34919465348390077</c:v>
                </c:pt>
                <c:pt idx="588">
                  <c:v>0.34413556130995238</c:v>
                </c:pt>
                <c:pt idx="589">
                  <c:v>0.34888503284398587</c:v>
                </c:pt>
                <c:pt idx="590">
                  <c:v>0.3350160246750209</c:v>
                </c:pt>
                <c:pt idx="591">
                  <c:v>0.33599425828169727</c:v>
                </c:pt>
                <c:pt idx="592">
                  <c:v>0.33716396406025351</c:v>
                </c:pt>
                <c:pt idx="593">
                  <c:v>0.33351231378155988</c:v>
                </c:pt>
                <c:pt idx="594">
                  <c:v>0.32224827518251664</c:v>
                </c:pt>
                <c:pt idx="595">
                  <c:v>0.31872082923136547</c:v>
                </c:pt>
                <c:pt idx="596">
                  <c:v>0.32693060024969967</c:v>
                </c:pt>
                <c:pt idx="597">
                  <c:v>0.33489009908558232</c:v>
                </c:pt>
                <c:pt idx="598">
                  <c:v>0.33426772525720483</c:v>
                </c:pt>
                <c:pt idx="599">
                  <c:v>0.33372973547538431</c:v>
                </c:pt>
                <c:pt idx="600">
                  <c:v>0.34157514777214781</c:v>
                </c:pt>
                <c:pt idx="601">
                  <c:v>0.36076985074497281</c:v>
                </c:pt>
                <c:pt idx="602">
                  <c:v>0.37368920644675496</c:v>
                </c:pt>
                <c:pt idx="603">
                  <c:v>0.37299041140012656</c:v>
                </c:pt>
                <c:pt idx="604">
                  <c:v>0.38922575959639305</c:v>
                </c:pt>
                <c:pt idx="605">
                  <c:v>0.3955114019801802</c:v>
                </c:pt>
                <c:pt idx="606">
                  <c:v>0.38612933402571104</c:v>
                </c:pt>
                <c:pt idx="607">
                  <c:v>0.38502243027821592</c:v>
                </c:pt>
                <c:pt idx="608">
                  <c:v>0.38841754531138561</c:v>
                </c:pt>
                <c:pt idx="609">
                  <c:v>0.37778252953170122</c:v>
                </c:pt>
                <c:pt idx="610">
                  <c:v>0.37129849917265378</c:v>
                </c:pt>
                <c:pt idx="611">
                  <c:v>0.35352252027879372</c:v>
                </c:pt>
                <c:pt idx="612">
                  <c:v>0.33535112271022904</c:v>
                </c:pt>
                <c:pt idx="613">
                  <c:v>0.32668445006021729</c:v>
                </c:pt>
                <c:pt idx="614">
                  <c:v>0.31947027218324475</c:v>
                </c:pt>
                <c:pt idx="615">
                  <c:v>0.32009622695606388</c:v>
                </c:pt>
                <c:pt idx="616">
                  <c:v>0.32291219077980493</c:v>
                </c:pt>
                <c:pt idx="617">
                  <c:v>0.31857193453112598</c:v>
                </c:pt>
                <c:pt idx="618">
                  <c:v>0.3296322447158635</c:v>
                </c:pt>
                <c:pt idx="619">
                  <c:v>0.32748946145380065</c:v>
                </c:pt>
                <c:pt idx="620">
                  <c:v>0.31833577556865111</c:v>
                </c:pt>
                <c:pt idx="621">
                  <c:v>0.31838804938334819</c:v>
                </c:pt>
                <c:pt idx="622">
                  <c:v>0.31944181031626928</c:v>
                </c:pt>
                <c:pt idx="623">
                  <c:v>0.31325240385463271</c:v>
                </c:pt>
                <c:pt idx="624">
                  <c:v>0.31941950234625027</c:v>
                </c:pt>
                <c:pt idx="625">
                  <c:v>0.33208930369185352</c:v>
                </c:pt>
                <c:pt idx="626">
                  <c:v>0.33839829050742232</c:v>
                </c:pt>
                <c:pt idx="627">
                  <c:v>0.33912693660784021</c:v>
                </c:pt>
                <c:pt idx="628">
                  <c:v>0.33867909019701425</c:v>
                </c:pt>
                <c:pt idx="629">
                  <c:v>0.34712883816920015</c:v>
                </c:pt>
                <c:pt idx="630">
                  <c:v>0.33397422967454271</c:v>
                </c:pt>
                <c:pt idx="631">
                  <c:v>0.32610149930731835</c:v>
                </c:pt>
                <c:pt idx="632">
                  <c:v>0.31815534791404065</c:v>
                </c:pt>
                <c:pt idx="633">
                  <c:v>0.29385061590525141</c:v>
                </c:pt>
                <c:pt idx="634">
                  <c:v>0.29350473042319081</c:v>
                </c:pt>
                <c:pt idx="635">
                  <c:v>0.2784436183228709</c:v>
                </c:pt>
                <c:pt idx="636">
                  <c:v>0.28550092462853938</c:v>
                </c:pt>
                <c:pt idx="637">
                  <c:v>0.29918086092954965</c:v>
                </c:pt>
                <c:pt idx="638">
                  <c:v>0.29801103249085603</c:v>
                </c:pt>
                <c:pt idx="639">
                  <c:v>0.30024800026736376</c:v>
                </c:pt>
                <c:pt idx="640">
                  <c:v>0.31017699895349704</c:v>
                </c:pt>
                <c:pt idx="641">
                  <c:v>0.31271070833027736</c:v>
                </c:pt>
                <c:pt idx="642">
                  <c:v>0.32371345185697398</c:v>
                </c:pt>
                <c:pt idx="643">
                  <c:v>0.33192396852721484</c:v>
                </c:pt>
                <c:pt idx="644">
                  <c:v>0.34036359638858826</c:v>
                </c:pt>
                <c:pt idx="645">
                  <c:v>0.36681398067653226</c:v>
                </c:pt>
                <c:pt idx="646">
                  <c:v>0.36884017175903772</c:v>
                </c:pt>
                <c:pt idx="647">
                  <c:v>0.3740726277322477</c:v>
                </c:pt>
                <c:pt idx="648">
                  <c:v>0.39699225889378376</c:v>
                </c:pt>
                <c:pt idx="649">
                  <c:v>0.3989933151862739</c:v>
                </c:pt>
                <c:pt idx="650">
                  <c:v>0.39657588138307842</c:v>
                </c:pt>
                <c:pt idx="651">
                  <c:v>0.40013262811556083</c:v>
                </c:pt>
                <c:pt idx="652">
                  <c:v>0.42612858043472435</c:v>
                </c:pt>
                <c:pt idx="653">
                  <c:v>0.41292428281410842</c:v>
                </c:pt>
                <c:pt idx="654">
                  <c:v>0.41689207126772088</c:v>
                </c:pt>
                <c:pt idx="655">
                  <c:v>0.41606358526252918</c:v>
                </c:pt>
                <c:pt idx="656">
                  <c:v>0.40963153016524312</c:v>
                </c:pt>
                <c:pt idx="657">
                  <c:v>0.41215139659455424</c:v>
                </c:pt>
                <c:pt idx="658">
                  <c:v>0.40962679676308666</c:v>
                </c:pt>
                <c:pt idx="659">
                  <c:v>0.41989303775677689</c:v>
                </c:pt>
                <c:pt idx="660">
                  <c:v>0.44018927519559337</c:v>
                </c:pt>
                <c:pt idx="661">
                  <c:v>0.4556730323690994</c:v>
                </c:pt>
                <c:pt idx="662">
                  <c:v>0.46255851347925447</c:v>
                </c:pt>
                <c:pt idx="663">
                  <c:v>0.46591486869355792</c:v>
                </c:pt>
                <c:pt idx="664">
                  <c:v>0.4652636616121637</c:v>
                </c:pt>
                <c:pt idx="665">
                  <c:v>0.46472250753280164</c:v>
                </c:pt>
                <c:pt idx="666">
                  <c:v>0.44536142139548951</c:v>
                </c:pt>
                <c:pt idx="667">
                  <c:v>0.44505464122438365</c:v>
                </c:pt>
                <c:pt idx="668">
                  <c:v>0.46144935500143403</c:v>
                </c:pt>
                <c:pt idx="669">
                  <c:v>0.49075784065888328</c:v>
                </c:pt>
                <c:pt idx="670">
                  <c:v>0.49770888898033649</c:v>
                </c:pt>
                <c:pt idx="671">
                  <c:v>0.50579990381769435</c:v>
                </c:pt>
                <c:pt idx="672">
                  <c:v>0.48738674127041404</c:v>
                </c:pt>
                <c:pt idx="673">
                  <c:v>0.49552638157038698</c:v>
                </c:pt>
                <c:pt idx="674">
                  <c:v>0.49912161374747477</c:v>
                </c:pt>
                <c:pt idx="675">
                  <c:v>0.51516070427943106</c:v>
                </c:pt>
                <c:pt idx="676">
                  <c:v>0.51786380409481514</c:v>
                </c:pt>
                <c:pt idx="677">
                  <c:v>0.52699398318771351</c:v>
                </c:pt>
                <c:pt idx="678">
                  <c:v>0.51928673492773503</c:v>
                </c:pt>
                <c:pt idx="679">
                  <c:v>0.52269052393483184</c:v>
                </c:pt>
                <c:pt idx="680">
                  <c:v>0.52750179800753849</c:v>
                </c:pt>
                <c:pt idx="681">
                  <c:v>0.5113804111727478</c:v>
                </c:pt>
                <c:pt idx="682">
                  <c:v>0.51820042317273263</c:v>
                </c:pt>
                <c:pt idx="683">
                  <c:v>0.51926230271754981</c:v>
                </c:pt>
                <c:pt idx="684">
                  <c:v>0.52016464032167975</c:v>
                </c:pt>
                <c:pt idx="685">
                  <c:v>0.51931395302095029</c:v>
                </c:pt>
                <c:pt idx="686">
                  <c:v>0.53546897170412389</c:v>
                </c:pt>
                <c:pt idx="687">
                  <c:v>0.5498017765574934</c:v>
                </c:pt>
                <c:pt idx="688">
                  <c:v>0.54323823533616911</c:v>
                </c:pt>
                <c:pt idx="689">
                  <c:v>0.56104843599867205</c:v>
                </c:pt>
                <c:pt idx="690">
                  <c:v>0.54386331001171095</c:v>
                </c:pt>
                <c:pt idx="691">
                  <c:v>0.53024735138831658</c:v>
                </c:pt>
                <c:pt idx="692">
                  <c:v>0.53348435513475345</c:v>
                </c:pt>
                <c:pt idx="693">
                  <c:v>0.54639933641274974</c:v>
                </c:pt>
                <c:pt idx="694">
                  <c:v>0.52286422517852627</c:v>
                </c:pt>
                <c:pt idx="695">
                  <c:v>0.52253521503819611</c:v>
                </c:pt>
                <c:pt idx="696">
                  <c:v>0.53154751585842597</c:v>
                </c:pt>
                <c:pt idx="697">
                  <c:v>0.57893757695201176</c:v>
                </c:pt>
                <c:pt idx="698">
                  <c:v>0.5638818137831727</c:v>
                </c:pt>
                <c:pt idx="699">
                  <c:v>0.5743587397060359</c:v>
                </c:pt>
                <c:pt idx="700">
                  <c:v>0.57345809741027209</c:v>
                </c:pt>
                <c:pt idx="701">
                  <c:v>0.58506507064678814</c:v>
                </c:pt>
                <c:pt idx="702">
                  <c:v>0.59130150907505286</c:v>
                </c:pt>
                <c:pt idx="703">
                  <c:v>0.58976198842947802</c:v>
                </c:pt>
                <c:pt idx="704">
                  <c:v>0.60495558009777239</c:v>
                </c:pt>
                <c:pt idx="705">
                  <c:v>0.60547892707224116</c:v>
                </c:pt>
                <c:pt idx="706">
                  <c:v>0.61220572758383351</c:v>
                </c:pt>
                <c:pt idx="707">
                  <c:v>0.63805402190102734</c:v>
                </c:pt>
                <c:pt idx="708">
                  <c:v>0.62559049226517272</c:v>
                </c:pt>
                <c:pt idx="709">
                  <c:v>0.63851660190640724</c:v>
                </c:pt>
                <c:pt idx="710">
                  <c:v>0.6388820172938463</c:v>
                </c:pt>
                <c:pt idx="711">
                  <c:v>0.63537076226907496</c:v>
                </c:pt>
                <c:pt idx="712">
                  <c:v>0.64180460971013686</c:v>
                </c:pt>
                <c:pt idx="713">
                  <c:v>0.63704557891672198</c:v>
                </c:pt>
                <c:pt idx="714">
                  <c:v>0.62874871835156276</c:v>
                </c:pt>
                <c:pt idx="715">
                  <c:v>0.63644558131319484</c:v>
                </c:pt>
                <c:pt idx="716">
                  <c:v>0.64073468327210015</c:v>
                </c:pt>
                <c:pt idx="717">
                  <c:v>0.6491271540030692</c:v>
                </c:pt>
                <c:pt idx="718">
                  <c:v>0.6550212252477241</c:v>
                </c:pt>
                <c:pt idx="719">
                  <c:v>0.64080207953057156</c:v>
                </c:pt>
                <c:pt idx="720">
                  <c:v>0.64021783809067845</c:v>
                </c:pt>
                <c:pt idx="721">
                  <c:v>0.65720202274349915</c:v>
                </c:pt>
                <c:pt idx="722">
                  <c:v>0.66823616517404805</c:v>
                </c:pt>
                <c:pt idx="723">
                  <c:v>0.65648087623463103</c:v>
                </c:pt>
                <c:pt idx="724">
                  <c:v>0.65451600062511717</c:v>
                </c:pt>
                <c:pt idx="725">
                  <c:v>0.65203321041745621</c:v>
                </c:pt>
                <c:pt idx="726">
                  <c:v>0.64792498537943155</c:v>
                </c:pt>
                <c:pt idx="727">
                  <c:v>0.65345259018399893</c:v>
                </c:pt>
                <c:pt idx="728">
                  <c:v>0.61647723554303302</c:v>
                </c:pt>
                <c:pt idx="729">
                  <c:v>0.61799283138762884</c:v>
                </c:pt>
                <c:pt idx="730">
                  <c:v>0.61566158825815265</c:v>
                </c:pt>
                <c:pt idx="731">
                  <c:v>0.63666168331804229</c:v>
                </c:pt>
                <c:pt idx="732">
                  <c:v>0.62150152881024034</c:v>
                </c:pt>
                <c:pt idx="733">
                  <c:v>0.6111673996292355</c:v>
                </c:pt>
                <c:pt idx="734">
                  <c:v>0.62353294824863492</c:v>
                </c:pt>
                <c:pt idx="735">
                  <c:v>0.63399839411113401</c:v>
                </c:pt>
                <c:pt idx="736">
                  <c:v>0.62577437010401171</c:v>
                </c:pt>
                <c:pt idx="737">
                  <c:v>0.66316001221153376</c:v>
                </c:pt>
                <c:pt idx="738">
                  <c:v>0.67812154362206756</c:v>
                </c:pt>
              </c:numCache>
            </c:numRef>
          </c:val>
          <c:smooth val="0"/>
          <c:extLst>
            <c:ext xmlns:c16="http://schemas.microsoft.com/office/drawing/2014/chart" uri="{C3380CC4-5D6E-409C-BE32-E72D297353CC}">
              <c16:uniqueId val="{00000000-871D-4504-B6BB-046E2CADC86F}"/>
            </c:ext>
          </c:extLst>
        </c:ser>
        <c:ser>
          <c:idx val="1"/>
          <c:order val="1"/>
          <c:tx>
            <c:v>Portfolio2 Retuns</c:v>
          </c:tx>
          <c:spPr>
            <a:ln w="28575" cmpd="sng">
              <a:solidFill>
                <a:srgbClr val="EA4335"/>
              </a:solidFill>
            </a:ln>
          </c:spPr>
          <c:marker>
            <c:symbol val="none"/>
          </c:marker>
          <c:cat>
            <c:numRef>
              <c:f>'2.b Portfolios Daily Value'!$A$3:$A$741</c:f>
              <c:numCache>
                <c:formatCode>m/d/yy</c:formatCode>
                <c:ptCount val="739"/>
                <c:pt idx="0">
                  <c:v>44291</c:v>
                </c:pt>
                <c:pt idx="1">
                  <c:v>44292</c:v>
                </c:pt>
                <c:pt idx="2">
                  <c:v>44293</c:v>
                </c:pt>
                <c:pt idx="3">
                  <c:v>44294</c:v>
                </c:pt>
                <c:pt idx="4">
                  <c:v>44295</c:v>
                </c:pt>
                <c:pt idx="5">
                  <c:v>44298</c:v>
                </c:pt>
                <c:pt idx="6">
                  <c:v>44299</c:v>
                </c:pt>
                <c:pt idx="7">
                  <c:v>44301</c:v>
                </c:pt>
                <c:pt idx="8">
                  <c:v>44302</c:v>
                </c:pt>
                <c:pt idx="9">
                  <c:v>44305</c:v>
                </c:pt>
                <c:pt idx="10">
                  <c:v>44306</c:v>
                </c:pt>
                <c:pt idx="11">
                  <c:v>44308</c:v>
                </c:pt>
                <c:pt idx="12">
                  <c:v>44309</c:v>
                </c:pt>
                <c:pt idx="13">
                  <c:v>44312</c:v>
                </c:pt>
                <c:pt idx="14">
                  <c:v>44313</c:v>
                </c:pt>
                <c:pt idx="15">
                  <c:v>44314</c:v>
                </c:pt>
                <c:pt idx="16">
                  <c:v>44315</c:v>
                </c:pt>
                <c:pt idx="17">
                  <c:v>44316</c:v>
                </c:pt>
                <c:pt idx="18">
                  <c:v>44319</c:v>
                </c:pt>
                <c:pt idx="19">
                  <c:v>44320</c:v>
                </c:pt>
                <c:pt idx="20">
                  <c:v>44321</c:v>
                </c:pt>
                <c:pt idx="21">
                  <c:v>44322</c:v>
                </c:pt>
                <c:pt idx="22">
                  <c:v>44323</c:v>
                </c:pt>
                <c:pt idx="23">
                  <c:v>44326</c:v>
                </c:pt>
                <c:pt idx="24">
                  <c:v>44327</c:v>
                </c:pt>
                <c:pt idx="25">
                  <c:v>44328</c:v>
                </c:pt>
                <c:pt idx="26">
                  <c:v>44330</c:v>
                </c:pt>
                <c:pt idx="27">
                  <c:v>44333</c:v>
                </c:pt>
                <c:pt idx="28">
                  <c:v>44334</c:v>
                </c:pt>
                <c:pt idx="29">
                  <c:v>44335</c:v>
                </c:pt>
                <c:pt idx="30">
                  <c:v>44336</c:v>
                </c:pt>
                <c:pt idx="31">
                  <c:v>44337</c:v>
                </c:pt>
                <c:pt idx="32">
                  <c:v>44340</c:v>
                </c:pt>
                <c:pt idx="33">
                  <c:v>44341</c:v>
                </c:pt>
                <c:pt idx="34">
                  <c:v>44342</c:v>
                </c:pt>
                <c:pt idx="35">
                  <c:v>44343</c:v>
                </c:pt>
                <c:pt idx="36">
                  <c:v>44344</c:v>
                </c:pt>
                <c:pt idx="37">
                  <c:v>44347</c:v>
                </c:pt>
                <c:pt idx="38">
                  <c:v>44348</c:v>
                </c:pt>
                <c:pt idx="39">
                  <c:v>44349</c:v>
                </c:pt>
                <c:pt idx="40">
                  <c:v>44350</c:v>
                </c:pt>
                <c:pt idx="41">
                  <c:v>44351</c:v>
                </c:pt>
                <c:pt idx="42">
                  <c:v>44354</c:v>
                </c:pt>
                <c:pt idx="43">
                  <c:v>44355</c:v>
                </c:pt>
                <c:pt idx="44">
                  <c:v>44356</c:v>
                </c:pt>
                <c:pt idx="45">
                  <c:v>44357</c:v>
                </c:pt>
                <c:pt idx="46">
                  <c:v>44358</c:v>
                </c:pt>
                <c:pt idx="47">
                  <c:v>44361</c:v>
                </c:pt>
                <c:pt idx="48">
                  <c:v>44362</c:v>
                </c:pt>
                <c:pt idx="49">
                  <c:v>44363</c:v>
                </c:pt>
                <c:pt idx="50">
                  <c:v>44364</c:v>
                </c:pt>
                <c:pt idx="51">
                  <c:v>44365</c:v>
                </c:pt>
                <c:pt idx="52">
                  <c:v>44368</c:v>
                </c:pt>
                <c:pt idx="53">
                  <c:v>44369</c:v>
                </c:pt>
                <c:pt idx="54">
                  <c:v>44370</c:v>
                </c:pt>
                <c:pt idx="55">
                  <c:v>44371</c:v>
                </c:pt>
                <c:pt idx="56">
                  <c:v>44372</c:v>
                </c:pt>
                <c:pt idx="57">
                  <c:v>44375</c:v>
                </c:pt>
                <c:pt idx="58">
                  <c:v>44376</c:v>
                </c:pt>
                <c:pt idx="59">
                  <c:v>44377</c:v>
                </c:pt>
                <c:pt idx="60">
                  <c:v>44378</c:v>
                </c:pt>
                <c:pt idx="61">
                  <c:v>44379</c:v>
                </c:pt>
                <c:pt idx="62">
                  <c:v>44382</c:v>
                </c:pt>
                <c:pt idx="63">
                  <c:v>44383</c:v>
                </c:pt>
                <c:pt idx="64">
                  <c:v>44384</c:v>
                </c:pt>
                <c:pt idx="65">
                  <c:v>44385</c:v>
                </c:pt>
                <c:pt idx="66">
                  <c:v>44386</c:v>
                </c:pt>
                <c:pt idx="67">
                  <c:v>44389</c:v>
                </c:pt>
                <c:pt idx="68">
                  <c:v>44390</c:v>
                </c:pt>
                <c:pt idx="69">
                  <c:v>44391</c:v>
                </c:pt>
                <c:pt idx="70">
                  <c:v>44392</c:v>
                </c:pt>
                <c:pt idx="71">
                  <c:v>44393</c:v>
                </c:pt>
                <c:pt idx="72">
                  <c:v>44396</c:v>
                </c:pt>
                <c:pt idx="73">
                  <c:v>44397</c:v>
                </c:pt>
                <c:pt idx="74">
                  <c:v>44399</c:v>
                </c:pt>
                <c:pt idx="75">
                  <c:v>44400</c:v>
                </c:pt>
                <c:pt idx="76">
                  <c:v>44403</c:v>
                </c:pt>
                <c:pt idx="77">
                  <c:v>44404</c:v>
                </c:pt>
                <c:pt idx="78">
                  <c:v>44405</c:v>
                </c:pt>
                <c:pt idx="79">
                  <c:v>44406</c:v>
                </c:pt>
                <c:pt idx="80">
                  <c:v>44407</c:v>
                </c:pt>
                <c:pt idx="81">
                  <c:v>44410</c:v>
                </c:pt>
                <c:pt idx="82">
                  <c:v>44411</c:v>
                </c:pt>
                <c:pt idx="83">
                  <c:v>44412</c:v>
                </c:pt>
                <c:pt idx="84">
                  <c:v>44413</c:v>
                </c:pt>
                <c:pt idx="85">
                  <c:v>44414</c:v>
                </c:pt>
                <c:pt idx="86">
                  <c:v>44417</c:v>
                </c:pt>
                <c:pt idx="87">
                  <c:v>44418</c:v>
                </c:pt>
                <c:pt idx="88">
                  <c:v>44419</c:v>
                </c:pt>
                <c:pt idx="89">
                  <c:v>44420</c:v>
                </c:pt>
                <c:pt idx="90">
                  <c:v>44421</c:v>
                </c:pt>
                <c:pt idx="91">
                  <c:v>44424</c:v>
                </c:pt>
                <c:pt idx="92">
                  <c:v>44425</c:v>
                </c:pt>
                <c:pt idx="93">
                  <c:v>44426</c:v>
                </c:pt>
                <c:pt idx="94">
                  <c:v>44428</c:v>
                </c:pt>
                <c:pt idx="95">
                  <c:v>44431</c:v>
                </c:pt>
                <c:pt idx="96">
                  <c:v>44432</c:v>
                </c:pt>
                <c:pt idx="97">
                  <c:v>44433</c:v>
                </c:pt>
                <c:pt idx="98">
                  <c:v>44434</c:v>
                </c:pt>
                <c:pt idx="99">
                  <c:v>44435</c:v>
                </c:pt>
                <c:pt idx="100">
                  <c:v>44438</c:v>
                </c:pt>
                <c:pt idx="101">
                  <c:v>44439</c:v>
                </c:pt>
                <c:pt idx="102">
                  <c:v>44440</c:v>
                </c:pt>
                <c:pt idx="103">
                  <c:v>44441</c:v>
                </c:pt>
                <c:pt idx="104">
                  <c:v>44442</c:v>
                </c:pt>
                <c:pt idx="105">
                  <c:v>44445</c:v>
                </c:pt>
                <c:pt idx="106">
                  <c:v>44446</c:v>
                </c:pt>
                <c:pt idx="107">
                  <c:v>44447</c:v>
                </c:pt>
                <c:pt idx="108">
                  <c:v>44448</c:v>
                </c:pt>
                <c:pt idx="109">
                  <c:v>44452</c:v>
                </c:pt>
                <c:pt idx="110">
                  <c:v>44453</c:v>
                </c:pt>
                <c:pt idx="111">
                  <c:v>44454</c:v>
                </c:pt>
                <c:pt idx="112">
                  <c:v>44455</c:v>
                </c:pt>
                <c:pt idx="113">
                  <c:v>44456</c:v>
                </c:pt>
                <c:pt idx="114">
                  <c:v>44459</c:v>
                </c:pt>
                <c:pt idx="115">
                  <c:v>44460</c:v>
                </c:pt>
                <c:pt idx="116">
                  <c:v>44461</c:v>
                </c:pt>
                <c:pt idx="117">
                  <c:v>44462</c:v>
                </c:pt>
                <c:pt idx="118">
                  <c:v>44463</c:v>
                </c:pt>
                <c:pt idx="119">
                  <c:v>44466</c:v>
                </c:pt>
                <c:pt idx="120">
                  <c:v>44467</c:v>
                </c:pt>
                <c:pt idx="121">
                  <c:v>44468</c:v>
                </c:pt>
                <c:pt idx="122">
                  <c:v>44469</c:v>
                </c:pt>
                <c:pt idx="123">
                  <c:v>44470</c:v>
                </c:pt>
                <c:pt idx="124">
                  <c:v>44473</c:v>
                </c:pt>
                <c:pt idx="125">
                  <c:v>44474</c:v>
                </c:pt>
                <c:pt idx="126">
                  <c:v>44475</c:v>
                </c:pt>
                <c:pt idx="127">
                  <c:v>44476</c:v>
                </c:pt>
                <c:pt idx="128">
                  <c:v>44477</c:v>
                </c:pt>
                <c:pt idx="129">
                  <c:v>44480</c:v>
                </c:pt>
                <c:pt idx="130">
                  <c:v>44481</c:v>
                </c:pt>
                <c:pt idx="131">
                  <c:v>44482</c:v>
                </c:pt>
                <c:pt idx="132">
                  <c:v>44483</c:v>
                </c:pt>
                <c:pt idx="133">
                  <c:v>44487</c:v>
                </c:pt>
                <c:pt idx="134">
                  <c:v>44488</c:v>
                </c:pt>
                <c:pt idx="135">
                  <c:v>44489</c:v>
                </c:pt>
                <c:pt idx="136">
                  <c:v>44490</c:v>
                </c:pt>
                <c:pt idx="137">
                  <c:v>44491</c:v>
                </c:pt>
                <c:pt idx="138">
                  <c:v>44494</c:v>
                </c:pt>
                <c:pt idx="139">
                  <c:v>44495</c:v>
                </c:pt>
                <c:pt idx="140">
                  <c:v>44496</c:v>
                </c:pt>
                <c:pt idx="141">
                  <c:v>44497</c:v>
                </c:pt>
                <c:pt idx="142">
                  <c:v>44498</c:v>
                </c:pt>
                <c:pt idx="143">
                  <c:v>44501</c:v>
                </c:pt>
                <c:pt idx="144">
                  <c:v>44502</c:v>
                </c:pt>
                <c:pt idx="145">
                  <c:v>44503</c:v>
                </c:pt>
                <c:pt idx="146">
                  <c:v>44504</c:v>
                </c:pt>
                <c:pt idx="147">
                  <c:v>44508</c:v>
                </c:pt>
                <c:pt idx="148">
                  <c:v>44509</c:v>
                </c:pt>
                <c:pt idx="149">
                  <c:v>44510</c:v>
                </c:pt>
                <c:pt idx="150">
                  <c:v>44511</c:v>
                </c:pt>
                <c:pt idx="151">
                  <c:v>44512</c:v>
                </c:pt>
                <c:pt idx="152">
                  <c:v>44515</c:v>
                </c:pt>
                <c:pt idx="153">
                  <c:v>44516</c:v>
                </c:pt>
                <c:pt idx="154">
                  <c:v>44517</c:v>
                </c:pt>
                <c:pt idx="155">
                  <c:v>44518</c:v>
                </c:pt>
                <c:pt idx="156">
                  <c:v>44522</c:v>
                </c:pt>
                <c:pt idx="157">
                  <c:v>44523</c:v>
                </c:pt>
                <c:pt idx="158">
                  <c:v>44524</c:v>
                </c:pt>
                <c:pt idx="159">
                  <c:v>44525</c:v>
                </c:pt>
                <c:pt idx="160">
                  <c:v>44526</c:v>
                </c:pt>
                <c:pt idx="161">
                  <c:v>44529</c:v>
                </c:pt>
                <c:pt idx="162">
                  <c:v>44530</c:v>
                </c:pt>
                <c:pt idx="163">
                  <c:v>44531</c:v>
                </c:pt>
                <c:pt idx="164">
                  <c:v>44532</c:v>
                </c:pt>
                <c:pt idx="165">
                  <c:v>44533</c:v>
                </c:pt>
                <c:pt idx="166">
                  <c:v>44536</c:v>
                </c:pt>
                <c:pt idx="167">
                  <c:v>44537</c:v>
                </c:pt>
                <c:pt idx="168">
                  <c:v>44538</c:v>
                </c:pt>
                <c:pt idx="169">
                  <c:v>44539</c:v>
                </c:pt>
                <c:pt idx="170">
                  <c:v>44540</c:v>
                </c:pt>
                <c:pt idx="171">
                  <c:v>44543</c:v>
                </c:pt>
                <c:pt idx="172">
                  <c:v>44544</c:v>
                </c:pt>
                <c:pt idx="173">
                  <c:v>44545</c:v>
                </c:pt>
                <c:pt idx="174">
                  <c:v>44546</c:v>
                </c:pt>
                <c:pt idx="175">
                  <c:v>44547</c:v>
                </c:pt>
                <c:pt idx="176">
                  <c:v>44550</c:v>
                </c:pt>
                <c:pt idx="177">
                  <c:v>44551</c:v>
                </c:pt>
                <c:pt idx="178">
                  <c:v>44552</c:v>
                </c:pt>
                <c:pt idx="179">
                  <c:v>44553</c:v>
                </c:pt>
                <c:pt idx="180">
                  <c:v>44554</c:v>
                </c:pt>
                <c:pt idx="181">
                  <c:v>44557</c:v>
                </c:pt>
                <c:pt idx="182">
                  <c:v>44558</c:v>
                </c:pt>
                <c:pt idx="183">
                  <c:v>44559</c:v>
                </c:pt>
                <c:pt idx="184">
                  <c:v>44560</c:v>
                </c:pt>
                <c:pt idx="185">
                  <c:v>44561</c:v>
                </c:pt>
                <c:pt idx="186">
                  <c:v>44564</c:v>
                </c:pt>
                <c:pt idx="187">
                  <c:v>44565</c:v>
                </c:pt>
                <c:pt idx="188">
                  <c:v>44566</c:v>
                </c:pt>
                <c:pt idx="189">
                  <c:v>44567</c:v>
                </c:pt>
                <c:pt idx="190">
                  <c:v>44568</c:v>
                </c:pt>
                <c:pt idx="191">
                  <c:v>44571</c:v>
                </c:pt>
                <c:pt idx="192">
                  <c:v>44572</c:v>
                </c:pt>
                <c:pt idx="193">
                  <c:v>44573</c:v>
                </c:pt>
                <c:pt idx="194">
                  <c:v>44574</c:v>
                </c:pt>
                <c:pt idx="195">
                  <c:v>44575</c:v>
                </c:pt>
                <c:pt idx="196">
                  <c:v>44578</c:v>
                </c:pt>
                <c:pt idx="197">
                  <c:v>44579</c:v>
                </c:pt>
                <c:pt idx="198">
                  <c:v>44580</c:v>
                </c:pt>
                <c:pt idx="199">
                  <c:v>44581</c:v>
                </c:pt>
                <c:pt idx="200">
                  <c:v>44582</c:v>
                </c:pt>
                <c:pt idx="201">
                  <c:v>44585</c:v>
                </c:pt>
                <c:pt idx="202">
                  <c:v>44586</c:v>
                </c:pt>
                <c:pt idx="203">
                  <c:v>44588</c:v>
                </c:pt>
                <c:pt idx="204">
                  <c:v>44589</c:v>
                </c:pt>
                <c:pt idx="205">
                  <c:v>44592</c:v>
                </c:pt>
                <c:pt idx="206">
                  <c:v>44593</c:v>
                </c:pt>
                <c:pt idx="207">
                  <c:v>44594</c:v>
                </c:pt>
                <c:pt idx="208">
                  <c:v>44595</c:v>
                </c:pt>
                <c:pt idx="209">
                  <c:v>44596</c:v>
                </c:pt>
                <c:pt idx="210">
                  <c:v>44599</c:v>
                </c:pt>
                <c:pt idx="211">
                  <c:v>44600</c:v>
                </c:pt>
                <c:pt idx="212">
                  <c:v>44601</c:v>
                </c:pt>
                <c:pt idx="213">
                  <c:v>44602</c:v>
                </c:pt>
                <c:pt idx="214">
                  <c:v>44603</c:v>
                </c:pt>
                <c:pt idx="215">
                  <c:v>44606</c:v>
                </c:pt>
                <c:pt idx="216">
                  <c:v>44607</c:v>
                </c:pt>
                <c:pt idx="217">
                  <c:v>44608</c:v>
                </c:pt>
                <c:pt idx="218">
                  <c:v>44609</c:v>
                </c:pt>
                <c:pt idx="219">
                  <c:v>44610</c:v>
                </c:pt>
                <c:pt idx="220">
                  <c:v>44613</c:v>
                </c:pt>
                <c:pt idx="221">
                  <c:v>44614</c:v>
                </c:pt>
                <c:pt idx="222">
                  <c:v>44615</c:v>
                </c:pt>
                <c:pt idx="223">
                  <c:v>44616</c:v>
                </c:pt>
                <c:pt idx="224">
                  <c:v>44617</c:v>
                </c:pt>
                <c:pt idx="225">
                  <c:v>44620</c:v>
                </c:pt>
                <c:pt idx="226">
                  <c:v>44622</c:v>
                </c:pt>
                <c:pt idx="227">
                  <c:v>44623</c:v>
                </c:pt>
                <c:pt idx="228">
                  <c:v>44624</c:v>
                </c:pt>
                <c:pt idx="229">
                  <c:v>44627</c:v>
                </c:pt>
                <c:pt idx="230">
                  <c:v>44628</c:v>
                </c:pt>
                <c:pt idx="231">
                  <c:v>44629</c:v>
                </c:pt>
                <c:pt idx="232">
                  <c:v>44630</c:v>
                </c:pt>
                <c:pt idx="233">
                  <c:v>44631</c:v>
                </c:pt>
                <c:pt idx="234">
                  <c:v>44634</c:v>
                </c:pt>
                <c:pt idx="235">
                  <c:v>44635</c:v>
                </c:pt>
                <c:pt idx="236">
                  <c:v>44636</c:v>
                </c:pt>
                <c:pt idx="237">
                  <c:v>44637</c:v>
                </c:pt>
                <c:pt idx="238">
                  <c:v>44641</c:v>
                </c:pt>
                <c:pt idx="239">
                  <c:v>44642</c:v>
                </c:pt>
                <c:pt idx="240">
                  <c:v>44643</c:v>
                </c:pt>
                <c:pt idx="241">
                  <c:v>44644</c:v>
                </c:pt>
                <c:pt idx="242">
                  <c:v>44645</c:v>
                </c:pt>
                <c:pt idx="243">
                  <c:v>44648</c:v>
                </c:pt>
                <c:pt idx="244">
                  <c:v>44649</c:v>
                </c:pt>
                <c:pt idx="245">
                  <c:v>44650</c:v>
                </c:pt>
                <c:pt idx="246">
                  <c:v>44651</c:v>
                </c:pt>
                <c:pt idx="247">
                  <c:v>44652</c:v>
                </c:pt>
                <c:pt idx="248">
                  <c:v>44655</c:v>
                </c:pt>
                <c:pt idx="249">
                  <c:v>44656</c:v>
                </c:pt>
                <c:pt idx="250">
                  <c:v>44657</c:v>
                </c:pt>
                <c:pt idx="251">
                  <c:v>44658</c:v>
                </c:pt>
                <c:pt idx="252">
                  <c:v>44659</c:v>
                </c:pt>
                <c:pt idx="253">
                  <c:v>44662</c:v>
                </c:pt>
                <c:pt idx="254">
                  <c:v>44663</c:v>
                </c:pt>
                <c:pt idx="255">
                  <c:v>44664</c:v>
                </c:pt>
                <c:pt idx="256">
                  <c:v>44669</c:v>
                </c:pt>
                <c:pt idx="257">
                  <c:v>44670</c:v>
                </c:pt>
                <c:pt idx="258">
                  <c:v>44671</c:v>
                </c:pt>
                <c:pt idx="259">
                  <c:v>44672</c:v>
                </c:pt>
                <c:pt idx="260">
                  <c:v>44673</c:v>
                </c:pt>
                <c:pt idx="261">
                  <c:v>44676</c:v>
                </c:pt>
                <c:pt idx="262">
                  <c:v>44677</c:v>
                </c:pt>
                <c:pt idx="263">
                  <c:v>44678</c:v>
                </c:pt>
                <c:pt idx="264">
                  <c:v>44679</c:v>
                </c:pt>
                <c:pt idx="265">
                  <c:v>44680</c:v>
                </c:pt>
                <c:pt idx="266">
                  <c:v>44683</c:v>
                </c:pt>
                <c:pt idx="267">
                  <c:v>44685</c:v>
                </c:pt>
                <c:pt idx="268">
                  <c:v>44686</c:v>
                </c:pt>
                <c:pt idx="269">
                  <c:v>44687</c:v>
                </c:pt>
                <c:pt idx="270">
                  <c:v>44690</c:v>
                </c:pt>
                <c:pt idx="271">
                  <c:v>44691</c:v>
                </c:pt>
                <c:pt idx="272">
                  <c:v>44692</c:v>
                </c:pt>
                <c:pt idx="273">
                  <c:v>44693</c:v>
                </c:pt>
                <c:pt idx="274">
                  <c:v>44694</c:v>
                </c:pt>
                <c:pt idx="275">
                  <c:v>44697</c:v>
                </c:pt>
                <c:pt idx="276">
                  <c:v>44698</c:v>
                </c:pt>
                <c:pt idx="277">
                  <c:v>44699</c:v>
                </c:pt>
                <c:pt idx="278">
                  <c:v>44700</c:v>
                </c:pt>
                <c:pt idx="279">
                  <c:v>44701</c:v>
                </c:pt>
                <c:pt idx="280">
                  <c:v>44704</c:v>
                </c:pt>
                <c:pt idx="281">
                  <c:v>44705</c:v>
                </c:pt>
                <c:pt idx="282">
                  <c:v>44706</c:v>
                </c:pt>
                <c:pt idx="283">
                  <c:v>44707</c:v>
                </c:pt>
                <c:pt idx="284">
                  <c:v>44708</c:v>
                </c:pt>
                <c:pt idx="285">
                  <c:v>44711</c:v>
                </c:pt>
                <c:pt idx="286">
                  <c:v>44712</c:v>
                </c:pt>
                <c:pt idx="287">
                  <c:v>44713</c:v>
                </c:pt>
                <c:pt idx="288">
                  <c:v>44714</c:v>
                </c:pt>
                <c:pt idx="289">
                  <c:v>44715</c:v>
                </c:pt>
                <c:pt idx="290">
                  <c:v>44718</c:v>
                </c:pt>
                <c:pt idx="291">
                  <c:v>44719</c:v>
                </c:pt>
                <c:pt idx="292">
                  <c:v>44720</c:v>
                </c:pt>
                <c:pt idx="293">
                  <c:v>44721</c:v>
                </c:pt>
                <c:pt idx="294">
                  <c:v>44722</c:v>
                </c:pt>
                <c:pt idx="295">
                  <c:v>44725</c:v>
                </c:pt>
                <c:pt idx="296">
                  <c:v>44726</c:v>
                </c:pt>
                <c:pt idx="297">
                  <c:v>44727</c:v>
                </c:pt>
                <c:pt idx="298">
                  <c:v>44728</c:v>
                </c:pt>
                <c:pt idx="299">
                  <c:v>44729</c:v>
                </c:pt>
                <c:pt idx="300">
                  <c:v>44732</c:v>
                </c:pt>
                <c:pt idx="301">
                  <c:v>44733</c:v>
                </c:pt>
                <c:pt idx="302">
                  <c:v>44734</c:v>
                </c:pt>
                <c:pt idx="303">
                  <c:v>44735</c:v>
                </c:pt>
                <c:pt idx="304">
                  <c:v>44736</c:v>
                </c:pt>
                <c:pt idx="305">
                  <c:v>44739</c:v>
                </c:pt>
                <c:pt idx="306">
                  <c:v>44740</c:v>
                </c:pt>
                <c:pt idx="307">
                  <c:v>44741</c:v>
                </c:pt>
                <c:pt idx="308">
                  <c:v>44742</c:v>
                </c:pt>
                <c:pt idx="309">
                  <c:v>44743</c:v>
                </c:pt>
                <c:pt idx="310">
                  <c:v>44746</c:v>
                </c:pt>
                <c:pt idx="311">
                  <c:v>44747</c:v>
                </c:pt>
                <c:pt idx="312">
                  <c:v>44748</c:v>
                </c:pt>
                <c:pt idx="313">
                  <c:v>44749</c:v>
                </c:pt>
                <c:pt idx="314">
                  <c:v>44750</c:v>
                </c:pt>
                <c:pt idx="315">
                  <c:v>44753</c:v>
                </c:pt>
                <c:pt idx="316">
                  <c:v>44754</c:v>
                </c:pt>
                <c:pt idx="317">
                  <c:v>44755</c:v>
                </c:pt>
                <c:pt idx="318">
                  <c:v>44756</c:v>
                </c:pt>
                <c:pt idx="319">
                  <c:v>44757</c:v>
                </c:pt>
                <c:pt idx="320">
                  <c:v>44760</c:v>
                </c:pt>
                <c:pt idx="321">
                  <c:v>44761</c:v>
                </c:pt>
                <c:pt idx="322">
                  <c:v>44762</c:v>
                </c:pt>
                <c:pt idx="323">
                  <c:v>44763</c:v>
                </c:pt>
                <c:pt idx="324">
                  <c:v>44764</c:v>
                </c:pt>
                <c:pt idx="325">
                  <c:v>44767</c:v>
                </c:pt>
                <c:pt idx="326">
                  <c:v>44768</c:v>
                </c:pt>
                <c:pt idx="327">
                  <c:v>44769</c:v>
                </c:pt>
                <c:pt idx="328">
                  <c:v>44770</c:v>
                </c:pt>
                <c:pt idx="329">
                  <c:v>44771</c:v>
                </c:pt>
                <c:pt idx="330">
                  <c:v>44774</c:v>
                </c:pt>
                <c:pt idx="331">
                  <c:v>44775</c:v>
                </c:pt>
                <c:pt idx="332">
                  <c:v>44776</c:v>
                </c:pt>
                <c:pt idx="333">
                  <c:v>44777</c:v>
                </c:pt>
                <c:pt idx="334">
                  <c:v>44778</c:v>
                </c:pt>
                <c:pt idx="335">
                  <c:v>44781</c:v>
                </c:pt>
                <c:pt idx="336">
                  <c:v>44783</c:v>
                </c:pt>
                <c:pt idx="337">
                  <c:v>44784</c:v>
                </c:pt>
                <c:pt idx="338">
                  <c:v>44785</c:v>
                </c:pt>
                <c:pt idx="339">
                  <c:v>44789</c:v>
                </c:pt>
                <c:pt idx="340">
                  <c:v>44790</c:v>
                </c:pt>
                <c:pt idx="341">
                  <c:v>44791</c:v>
                </c:pt>
                <c:pt idx="342">
                  <c:v>44792</c:v>
                </c:pt>
                <c:pt idx="343">
                  <c:v>44795</c:v>
                </c:pt>
                <c:pt idx="344">
                  <c:v>44796</c:v>
                </c:pt>
                <c:pt idx="345">
                  <c:v>44797</c:v>
                </c:pt>
                <c:pt idx="346">
                  <c:v>44798</c:v>
                </c:pt>
                <c:pt idx="347">
                  <c:v>44799</c:v>
                </c:pt>
                <c:pt idx="348">
                  <c:v>44802</c:v>
                </c:pt>
                <c:pt idx="349">
                  <c:v>44803</c:v>
                </c:pt>
                <c:pt idx="350">
                  <c:v>44805</c:v>
                </c:pt>
                <c:pt idx="351">
                  <c:v>44806</c:v>
                </c:pt>
                <c:pt idx="352">
                  <c:v>44809</c:v>
                </c:pt>
                <c:pt idx="353">
                  <c:v>44810</c:v>
                </c:pt>
                <c:pt idx="354">
                  <c:v>44811</c:v>
                </c:pt>
                <c:pt idx="355">
                  <c:v>44812</c:v>
                </c:pt>
                <c:pt idx="356">
                  <c:v>44813</c:v>
                </c:pt>
                <c:pt idx="357">
                  <c:v>44816</c:v>
                </c:pt>
                <c:pt idx="358">
                  <c:v>44817</c:v>
                </c:pt>
                <c:pt idx="359">
                  <c:v>44818</c:v>
                </c:pt>
                <c:pt idx="360">
                  <c:v>44819</c:v>
                </c:pt>
                <c:pt idx="361">
                  <c:v>44820</c:v>
                </c:pt>
                <c:pt idx="362">
                  <c:v>44823</c:v>
                </c:pt>
                <c:pt idx="363">
                  <c:v>44824</c:v>
                </c:pt>
                <c:pt idx="364">
                  <c:v>44825</c:v>
                </c:pt>
                <c:pt idx="365">
                  <c:v>44826</c:v>
                </c:pt>
                <c:pt idx="366">
                  <c:v>44827</c:v>
                </c:pt>
                <c:pt idx="367">
                  <c:v>44830</c:v>
                </c:pt>
                <c:pt idx="368">
                  <c:v>44831</c:v>
                </c:pt>
                <c:pt idx="369">
                  <c:v>44832</c:v>
                </c:pt>
                <c:pt idx="370">
                  <c:v>44833</c:v>
                </c:pt>
                <c:pt idx="371">
                  <c:v>44834</c:v>
                </c:pt>
                <c:pt idx="372">
                  <c:v>44837</c:v>
                </c:pt>
                <c:pt idx="373">
                  <c:v>44838</c:v>
                </c:pt>
                <c:pt idx="374">
                  <c:v>44840</c:v>
                </c:pt>
                <c:pt idx="375">
                  <c:v>44841</c:v>
                </c:pt>
                <c:pt idx="376">
                  <c:v>44844</c:v>
                </c:pt>
                <c:pt idx="377">
                  <c:v>44845</c:v>
                </c:pt>
                <c:pt idx="378">
                  <c:v>44846</c:v>
                </c:pt>
                <c:pt idx="379">
                  <c:v>44847</c:v>
                </c:pt>
                <c:pt idx="380">
                  <c:v>44848</c:v>
                </c:pt>
                <c:pt idx="381">
                  <c:v>44851</c:v>
                </c:pt>
                <c:pt idx="382">
                  <c:v>44852</c:v>
                </c:pt>
                <c:pt idx="383">
                  <c:v>44853</c:v>
                </c:pt>
                <c:pt idx="384">
                  <c:v>44854</c:v>
                </c:pt>
                <c:pt idx="385">
                  <c:v>44855</c:v>
                </c:pt>
                <c:pt idx="386">
                  <c:v>44858</c:v>
                </c:pt>
                <c:pt idx="387">
                  <c:v>44859</c:v>
                </c:pt>
                <c:pt idx="388">
                  <c:v>44861</c:v>
                </c:pt>
                <c:pt idx="389">
                  <c:v>44862</c:v>
                </c:pt>
                <c:pt idx="390">
                  <c:v>44865</c:v>
                </c:pt>
                <c:pt idx="391">
                  <c:v>44866</c:v>
                </c:pt>
                <c:pt idx="392">
                  <c:v>44867</c:v>
                </c:pt>
                <c:pt idx="393">
                  <c:v>44868</c:v>
                </c:pt>
                <c:pt idx="394">
                  <c:v>44869</c:v>
                </c:pt>
                <c:pt idx="395">
                  <c:v>44872</c:v>
                </c:pt>
                <c:pt idx="396">
                  <c:v>44874</c:v>
                </c:pt>
                <c:pt idx="397">
                  <c:v>44875</c:v>
                </c:pt>
                <c:pt idx="398">
                  <c:v>44876</c:v>
                </c:pt>
                <c:pt idx="399">
                  <c:v>44879</c:v>
                </c:pt>
                <c:pt idx="400">
                  <c:v>44880</c:v>
                </c:pt>
                <c:pt idx="401">
                  <c:v>44881</c:v>
                </c:pt>
                <c:pt idx="402">
                  <c:v>44882</c:v>
                </c:pt>
                <c:pt idx="403">
                  <c:v>44883</c:v>
                </c:pt>
                <c:pt idx="404">
                  <c:v>44886</c:v>
                </c:pt>
                <c:pt idx="405">
                  <c:v>44887</c:v>
                </c:pt>
                <c:pt idx="406">
                  <c:v>44888</c:v>
                </c:pt>
                <c:pt idx="407">
                  <c:v>44889</c:v>
                </c:pt>
                <c:pt idx="408">
                  <c:v>44890</c:v>
                </c:pt>
                <c:pt idx="409">
                  <c:v>44893</c:v>
                </c:pt>
                <c:pt idx="410">
                  <c:v>44894</c:v>
                </c:pt>
                <c:pt idx="411">
                  <c:v>44895</c:v>
                </c:pt>
                <c:pt idx="412">
                  <c:v>44896</c:v>
                </c:pt>
                <c:pt idx="413">
                  <c:v>44897</c:v>
                </c:pt>
                <c:pt idx="414">
                  <c:v>44900</c:v>
                </c:pt>
                <c:pt idx="415">
                  <c:v>44901</c:v>
                </c:pt>
                <c:pt idx="416">
                  <c:v>44902</c:v>
                </c:pt>
                <c:pt idx="417">
                  <c:v>44903</c:v>
                </c:pt>
                <c:pt idx="418">
                  <c:v>44904</c:v>
                </c:pt>
                <c:pt idx="419">
                  <c:v>44907</c:v>
                </c:pt>
                <c:pt idx="420">
                  <c:v>44908</c:v>
                </c:pt>
                <c:pt idx="421">
                  <c:v>44909</c:v>
                </c:pt>
                <c:pt idx="422">
                  <c:v>44910</c:v>
                </c:pt>
                <c:pt idx="423">
                  <c:v>44911</c:v>
                </c:pt>
                <c:pt idx="424">
                  <c:v>44914</c:v>
                </c:pt>
                <c:pt idx="425">
                  <c:v>44915</c:v>
                </c:pt>
                <c:pt idx="426">
                  <c:v>44916</c:v>
                </c:pt>
                <c:pt idx="427">
                  <c:v>44917</c:v>
                </c:pt>
                <c:pt idx="428">
                  <c:v>44918</c:v>
                </c:pt>
                <c:pt idx="429">
                  <c:v>44921</c:v>
                </c:pt>
                <c:pt idx="430">
                  <c:v>44922</c:v>
                </c:pt>
                <c:pt idx="431">
                  <c:v>44923</c:v>
                </c:pt>
                <c:pt idx="432">
                  <c:v>44924</c:v>
                </c:pt>
                <c:pt idx="433">
                  <c:v>44925</c:v>
                </c:pt>
                <c:pt idx="434">
                  <c:v>44928</c:v>
                </c:pt>
                <c:pt idx="435">
                  <c:v>44929</c:v>
                </c:pt>
                <c:pt idx="436">
                  <c:v>44930</c:v>
                </c:pt>
                <c:pt idx="437">
                  <c:v>44931</c:v>
                </c:pt>
                <c:pt idx="438">
                  <c:v>44932</c:v>
                </c:pt>
                <c:pt idx="439">
                  <c:v>44935</c:v>
                </c:pt>
                <c:pt idx="440">
                  <c:v>44936</c:v>
                </c:pt>
                <c:pt idx="441">
                  <c:v>44937</c:v>
                </c:pt>
                <c:pt idx="442">
                  <c:v>44938</c:v>
                </c:pt>
                <c:pt idx="443">
                  <c:v>44939</c:v>
                </c:pt>
                <c:pt idx="444">
                  <c:v>44942</c:v>
                </c:pt>
                <c:pt idx="445">
                  <c:v>44943</c:v>
                </c:pt>
                <c:pt idx="446">
                  <c:v>44944</c:v>
                </c:pt>
                <c:pt idx="447">
                  <c:v>44945</c:v>
                </c:pt>
                <c:pt idx="448">
                  <c:v>44946</c:v>
                </c:pt>
                <c:pt idx="449">
                  <c:v>44949</c:v>
                </c:pt>
                <c:pt idx="450">
                  <c:v>44950</c:v>
                </c:pt>
                <c:pt idx="451">
                  <c:v>44951</c:v>
                </c:pt>
                <c:pt idx="452">
                  <c:v>44953</c:v>
                </c:pt>
                <c:pt idx="453">
                  <c:v>44956</c:v>
                </c:pt>
                <c:pt idx="454">
                  <c:v>44957</c:v>
                </c:pt>
                <c:pt idx="455">
                  <c:v>44958</c:v>
                </c:pt>
                <c:pt idx="456">
                  <c:v>44959</c:v>
                </c:pt>
                <c:pt idx="457">
                  <c:v>44960</c:v>
                </c:pt>
                <c:pt idx="458">
                  <c:v>44963</c:v>
                </c:pt>
                <c:pt idx="459">
                  <c:v>44964</c:v>
                </c:pt>
                <c:pt idx="460">
                  <c:v>44965</c:v>
                </c:pt>
                <c:pt idx="461">
                  <c:v>44966</c:v>
                </c:pt>
                <c:pt idx="462">
                  <c:v>44967</c:v>
                </c:pt>
                <c:pt idx="463">
                  <c:v>44970</c:v>
                </c:pt>
                <c:pt idx="464">
                  <c:v>44971</c:v>
                </c:pt>
                <c:pt idx="465">
                  <c:v>44972</c:v>
                </c:pt>
                <c:pt idx="466">
                  <c:v>44973</c:v>
                </c:pt>
                <c:pt idx="467">
                  <c:v>44974</c:v>
                </c:pt>
                <c:pt idx="468">
                  <c:v>44977</c:v>
                </c:pt>
                <c:pt idx="469">
                  <c:v>44978</c:v>
                </c:pt>
                <c:pt idx="470">
                  <c:v>44979</c:v>
                </c:pt>
                <c:pt idx="471">
                  <c:v>44980</c:v>
                </c:pt>
                <c:pt idx="472">
                  <c:v>44981</c:v>
                </c:pt>
                <c:pt idx="473">
                  <c:v>44984</c:v>
                </c:pt>
                <c:pt idx="474">
                  <c:v>44985</c:v>
                </c:pt>
                <c:pt idx="475">
                  <c:v>44986</c:v>
                </c:pt>
                <c:pt idx="476">
                  <c:v>44987</c:v>
                </c:pt>
                <c:pt idx="477">
                  <c:v>44988</c:v>
                </c:pt>
                <c:pt idx="478">
                  <c:v>44991</c:v>
                </c:pt>
                <c:pt idx="479">
                  <c:v>44993</c:v>
                </c:pt>
                <c:pt idx="480">
                  <c:v>44994</c:v>
                </c:pt>
                <c:pt idx="481">
                  <c:v>44995</c:v>
                </c:pt>
                <c:pt idx="482">
                  <c:v>44998</c:v>
                </c:pt>
                <c:pt idx="483">
                  <c:v>44999</c:v>
                </c:pt>
                <c:pt idx="484">
                  <c:v>45000</c:v>
                </c:pt>
                <c:pt idx="485">
                  <c:v>45001</c:v>
                </c:pt>
                <c:pt idx="486">
                  <c:v>45002</c:v>
                </c:pt>
                <c:pt idx="487">
                  <c:v>45005</c:v>
                </c:pt>
                <c:pt idx="488">
                  <c:v>45006</c:v>
                </c:pt>
                <c:pt idx="489">
                  <c:v>45007</c:v>
                </c:pt>
                <c:pt idx="490">
                  <c:v>45008</c:v>
                </c:pt>
                <c:pt idx="491">
                  <c:v>45009</c:v>
                </c:pt>
                <c:pt idx="492">
                  <c:v>45012</c:v>
                </c:pt>
                <c:pt idx="493">
                  <c:v>45013</c:v>
                </c:pt>
                <c:pt idx="494">
                  <c:v>45014</c:v>
                </c:pt>
                <c:pt idx="495">
                  <c:v>45016</c:v>
                </c:pt>
                <c:pt idx="496">
                  <c:v>45019</c:v>
                </c:pt>
                <c:pt idx="497">
                  <c:v>45021</c:v>
                </c:pt>
                <c:pt idx="498">
                  <c:v>45022</c:v>
                </c:pt>
                <c:pt idx="499">
                  <c:v>45026</c:v>
                </c:pt>
                <c:pt idx="500">
                  <c:v>45027</c:v>
                </c:pt>
                <c:pt idx="501">
                  <c:v>45028</c:v>
                </c:pt>
                <c:pt idx="502">
                  <c:v>45029</c:v>
                </c:pt>
                <c:pt idx="503">
                  <c:v>45033</c:v>
                </c:pt>
                <c:pt idx="504">
                  <c:v>45034</c:v>
                </c:pt>
                <c:pt idx="505">
                  <c:v>45035</c:v>
                </c:pt>
                <c:pt idx="506">
                  <c:v>45036</c:v>
                </c:pt>
                <c:pt idx="507">
                  <c:v>45037</c:v>
                </c:pt>
                <c:pt idx="508">
                  <c:v>45040</c:v>
                </c:pt>
                <c:pt idx="509">
                  <c:v>45041</c:v>
                </c:pt>
                <c:pt idx="510">
                  <c:v>45042</c:v>
                </c:pt>
                <c:pt idx="511">
                  <c:v>45043</c:v>
                </c:pt>
                <c:pt idx="512">
                  <c:v>45044</c:v>
                </c:pt>
                <c:pt idx="513">
                  <c:v>45048</c:v>
                </c:pt>
                <c:pt idx="514">
                  <c:v>45049</c:v>
                </c:pt>
                <c:pt idx="515">
                  <c:v>45050</c:v>
                </c:pt>
                <c:pt idx="516">
                  <c:v>45051</c:v>
                </c:pt>
                <c:pt idx="517">
                  <c:v>45054</c:v>
                </c:pt>
                <c:pt idx="518">
                  <c:v>45055</c:v>
                </c:pt>
                <c:pt idx="519">
                  <c:v>45056</c:v>
                </c:pt>
                <c:pt idx="520">
                  <c:v>45057</c:v>
                </c:pt>
                <c:pt idx="521">
                  <c:v>45058</c:v>
                </c:pt>
                <c:pt idx="522">
                  <c:v>45061</c:v>
                </c:pt>
                <c:pt idx="523">
                  <c:v>45062</c:v>
                </c:pt>
                <c:pt idx="524">
                  <c:v>45063</c:v>
                </c:pt>
                <c:pt idx="525">
                  <c:v>45064</c:v>
                </c:pt>
                <c:pt idx="526">
                  <c:v>45065</c:v>
                </c:pt>
                <c:pt idx="527">
                  <c:v>45068</c:v>
                </c:pt>
                <c:pt idx="528">
                  <c:v>45069</c:v>
                </c:pt>
                <c:pt idx="529">
                  <c:v>45070</c:v>
                </c:pt>
                <c:pt idx="530">
                  <c:v>45071</c:v>
                </c:pt>
                <c:pt idx="531">
                  <c:v>45072</c:v>
                </c:pt>
                <c:pt idx="532">
                  <c:v>45075</c:v>
                </c:pt>
                <c:pt idx="533">
                  <c:v>45076</c:v>
                </c:pt>
                <c:pt idx="534">
                  <c:v>45077</c:v>
                </c:pt>
                <c:pt idx="535">
                  <c:v>45078</c:v>
                </c:pt>
                <c:pt idx="536">
                  <c:v>45079</c:v>
                </c:pt>
                <c:pt idx="537">
                  <c:v>45082</c:v>
                </c:pt>
                <c:pt idx="538">
                  <c:v>45083</c:v>
                </c:pt>
                <c:pt idx="539">
                  <c:v>45084</c:v>
                </c:pt>
                <c:pt idx="540">
                  <c:v>45085</c:v>
                </c:pt>
                <c:pt idx="541">
                  <c:v>45086</c:v>
                </c:pt>
                <c:pt idx="542">
                  <c:v>45089</c:v>
                </c:pt>
                <c:pt idx="543">
                  <c:v>45090</c:v>
                </c:pt>
                <c:pt idx="544">
                  <c:v>45091</c:v>
                </c:pt>
                <c:pt idx="545">
                  <c:v>45092</c:v>
                </c:pt>
                <c:pt idx="546">
                  <c:v>45093</c:v>
                </c:pt>
                <c:pt idx="547">
                  <c:v>45096</c:v>
                </c:pt>
                <c:pt idx="548">
                  <c:v>45097</c:v>
                </c:pt>
                <c:pt idx="549">
                  <c:v>45098</c:v>
                </c:pt>
                <c:pt idx="550">
                  <c:v>45099</c:v>
                </c:pt>
                <c:pt idx="551">
                  <c:v>45100</c:v>
                </c:pt>
                <c:pt idx="552">
                  <c:v>45103</c:v>
                </c:pt>
                <c:pt idx="553">
                  <c:v>45104</c:v>
                </c:pt>
                <c:pt idx="554">
                  <c:v>45105</c:v>
                </c:pt>
                <c:pt idx="555">
                  <c:v>45107</c:v>
                </c:pt>
                <c:pt idx="556">
                  <c:v>45110</c:v>
                </c:pt>
                <c:pt idx="557">
                  <c:v>45111</c:v>
                </c:pt>
                <c:pt idx="558">
                  <c:v>45112</c:v>
                </c:pt>
                <c:pt idx="559">
                  <c:v>45113</c:v>
                </c:pt>
                <c:pt idx="560">
                  <c:v>45114</c:v>
                </c:pt>
                <c:pt idx="561">
                  <c:v>45117</c:v>
                </c:pt>
                <c:pt idx="562">
                  <c:v>45118</c:v>
                </c:pt>
                <c:pt idx="563">
                  <c:v>45119</c:v>
                </c:pt>
                <c:pt idx="564">
                  <c:v>45120</c:v>
                </c:pt>
                <c:pt idx="565">
                  <c:v>45121</c:v>
                </c:pt>
                <c:pt idx="566">
                  <c:v>45124</c:v>
                </c:pt>
                <c:pt idx="567">
                  <c:v>45125</c:v>
                </c:pt>
                <c:pt idx="568">
                  <c:v>45126</c:v>
                </c:pt>
                <c:pt idx="569">
                  <c:v>45127</c:v>
                </c:pt>
                <c:pt idx="570">
                  <c:v>45128</c:v>
                </c:pt>
                <c:pt idx="571">
                  <c:v>45131</c:v>
                </c:pt>
                <c:pt idx="572">
                  <c:v>45132</c:v>
                </c:pt>
                <c:pt idx="573">
                  <c:v>45133</c:v>
                </c:pt>
                <c:pt idx="574">
                  <c:v>45134</c:v>
                </c:pt>
                <c:pt idx="575">
                  <c:v>45135</c:v>
                </c:pt>
                <c:pt idx="576">
                  <c:v>45138</c:v>
                </c:pt>
                <c:pt idx="577">
                  <c:v>45139</c:v>
                </c:pt>
                <c:pt idx="578">
                  <c:v>45140</c:v>
                </c:pt>
                <c:pt idx="579">
                  <c:v>45141</c:v>
                </c:pt>
                <c:pt idx="580">
                  <c:v>45142</c:v>
                </c:pt>
                <c:pt idx="581">
                  <c:v>45145</c:v>
                </c:pt>
                <c:pt idx="582">
                  <c:v>45146</c:v>
                </c:pt>
                <c:pt idx="583">
                  <c:v>45147</c:v>
                </c:pt>
                <c:pt idx="584">
                  <c:v>45148</c:v>
                </c:pt>
                <c:pt idx="585">
                  <c:v>45149</c:v>
                </c:pt>
                <c:pt idx="586">
                  <c:v>45152</c:v>
                </c:pt>
                <c:pt idx="587">
                  <c:v>45154</c:v>
                </c:pt>
                <c:pt idx="588">
                  <c:v>45155</c:v>
                </c:pt>
                <c:pt idx="589">
                  <c:v>45156</c:v>
                </c:pt>
                <c:pt idx="590">
                  <c:v>45159</c:v>
                </c:pt>
                <c:pt idx="591">
                  <c:v>45160</c:v>
                </c:pt>
                <c:pt idx="592">
                  <c:v>45161</c:v>
                </c:pt>
                <c:pt idx="593">
                  <c:v>45162</c:v>
                </c:pt>
                <c:pt idx="594">
                  <c:v>45163</c:v>
                </c:pt>
                <c:pt idx="595">
                  <c:v>45166</c:v>
                </c:pt>
                <c:pt idx="596">
                  <c:v>45167</c:v>
                </c:pt>
                <c:pt idx="597">
                  <c:v>45168</c:v>
                </c:pt>
                <c:pt idx="598">
                  <c:v>45169</c:v>
                </c:pt>
                <c:pt idx="599">
                  <c:v>45170</c:v>
                </c:pt>
                <c:pt idx="600">
                  <c:v>45173</c:v>
                </c:pt>
                <c:pt idx="601">
                  <c:v>45174</c:v>
                </c:pt>
                <c:pt idx="602">
                  <c:v>45175</c:v>
                </c:pt>
                <c:pt idx="603">
                  <c:v>45176</c:v>
                </c:pt>
                <c:pt idx="604">
                  <c:v>45177</c:v>
                </c:pt>
                <c:pt idx="605">
                  <c:v>45180</c:v>
                </c:pt>
                <c:pt idx="606">
                  <c:v>45181</c:v>
                </c:pt>
                <c:pt idx="607">
                  <c:v>45182</c:v>
                </c:pt>
                <c:pt idx="608">
                  <c:v>45183</c:v>
                </c:pt>
                <c:pt idx="609">
                  <c:v>45184</c:v>
                </c:pt>
                <c:pt idx="610">
                  <c:v>45187</c:v>
                </c:pt>
                <c:pt idx="611">
                  <c:v>45189</c:v>
                </c:pt>
                <c:pt idx="612">
                  <c:v>45190</c:v>
                </c:pt>
                <c:pt idx="613">
                  <c:v>45191</c:v>
                </c:pt>
                <c:pt idx="614">
                  <c:v>45194</c:v>
                </c:pt>
                <c:pt idx="615">
                  <c:v>45195</c:v>
                </c:pt>
                <c:pt idx="616">
                  <c:v>45196</c:v>
                </c:pt>
                <c:pt idx="617">
                  <c:v>45197</c:v>
                </c:pt>
                <c:pt idx="618">
                  <c:v>45198</c:v>
                </c:pt>
                <c:pt idx="619">
                  <c:v>45202</c:v>
                </c:pt>
                <c:pt idx="620">
                  <c:v>45203</c:v>
                </c:pt>
                <c:pt idx="621">
                  <c:v>45204</c:v>
                </c:pt>
                <c:pt idx="622">
                  <c:v>45205</c:v>
                </c:pt>
                <c:pt idx="623">
                  <c:v>45208</c:v>
                </c:pt>
                <c:pt idx="624">
                  <c:v>45209</c:v>
                </c:pt>
                <c:pt idx="625">
                  <c:v>45210</c:v>
                </c:pt>
                <c:pt idx="626">
                  <c:v>45211</c:v>
                </c:pt>
                <c:pt idx="627">
                  <c:v>45212</c:v>
                </c:pt>
                <c:pt idx="628">
                  <c:v>45215</c:v>
                </c:pt>
                <c:pt idx="629">
                  <c:v>45216</c:v>
                </c:pt>
                <c:pt idx="630">
                  <c:v>45217</c:v>
                </c:pt>
                <c:pt idx="631">
                  <c:v>45218</c:v>
                </c:pt>
                <c:pt idx="632">
                  <c:v>45219</c:v>
                </c:pt>
                <c:pt idx="633">
                  <c:v>45222</c:v>
                </c:pt>
                <c:pt idx="634">
                  <c:v>45224</c:v>
                </c:pt>
                <c:pt idx="635">
                  <c:v>45225</c:v>
                </c:pt>
                <c:pt idx="636">
                  <c:v>45226</c:v>
                </c:pt>
                <c:pt idx="637">
                  <c:v>45229</c:v>
                </c:pt>
                <c:pt idx="638">
                  <c:v>45230</c:v>
                </c:pt>
                <c:pt idx="639">
                  <c:v>45231</c:v>
                </c:pt>
                <c:pt idx="640">
                  <c:v>45232</c:v>
                </c:pt>
                <c:pt idx="641">
                  <c:v>45233</c:v>
                </c:pt>
                <c:pt idx="642">
                  <c:v>45236</c:v>
                </c:pt>
                <c:pt idx="643">
                  <c:v>45237</c:v>
                </c:pt>
                <c:pt idx="644">
                  <c:v>45238</c:v>
                </c:pt>
                <c:pt idx="645">
                  <c:v>45239</c:v>
                </c:pt>
                <c:pt idx="646">
                  <c:v>45240</c:v>
                </c:pt>
                <c:pt idx="647">
                  <c:v>45243</c:v>
                </c:pt>
                <c:pt idx="648">
                  <c:v>45245</c:v>
                </c:pt>
                <c:pt idx="649">
                  <c:v>45246</c:v>
                </c:pt>
                <c:pt idx="650">
                  <c:v>45247</c:v>
                </c:pt>
                <c:pt idx="651">
                  <c:v>45250</c:v>
                </c:pt>
                <c:pt idx="652">
                  <c:v>45251</c:v>
                </c:pt>
                <c:pt idx="653">
                  <c:v>45252</c:v>
                </c:pt>
                <c:pt idx="654">
                  <c:v>45253</c:v>
                </c:pt>
                <c:pt idx="655">
                  <c:v>45254</c:v>
                </c:pt>
                <c:pt idx="656">
                  <c:v>45258</c:v>
                </c:pt>
                <c:pt idx="657">
                  <c:v>45259</c:v>
                </c:pt>
                <c:pt idx="658">
                  <c:v>45260</c:v>
                </c:pt>
                <c:pt idx="659">
                  <c:v>45261</c:v>
                </c:pt>
                <c:pt idx="660">
                  <c:v>45264</c:v>
                </c:pt>
                <c:pt idx="661">
                  <c:v>45265</c:v>
                </c:pt>
                <c:pt idx="662">
                  <c:v>45266</c:v>
                </c:pt>
                <c:pt idx="663">
                  <c:v>45267</c:v>
                </c:pt>
                <c:pt idx="664">
                  <c:v>45268</c:v>
                </c:pt>
                <c:pt idx="665">
                  <c:v>45271</c:v>
                </c:pt>
                <c:pt idx="666">
                  <c:v>45272</c:v>
                </c:pt>
                <c:pt idx="667">
                  <c:v>45273</c:v>
                </c:pt>
                <c:pt idx="668">
                  <c:v>45274</c:v>
                </c:pt>
                <c:pt idx="669">
                  <c:v>45275</c:v>
                </c:pt>
                <c:pt idx="670">
                  <c:v>45278</c:v>
                </c:pt>
                <c:pt idx="671">
                  <c:v>45279</c:v>
                </c:pt>
                <c:pt idx="672">
                  <c:v>45280</c:v>
                </c:pt>
                <c:pt idx="673">
                  <c:v>45281</c:v>
                </c:pt>
                <c:pt idx="674">
                  <c:v>45282</c:v>
                </c:pt>
                <c:pt idx="675">
                  <c:v>45286</c:v>
                </c:pt>
                <c:pt idx="676">
                  <c:v>45287</c:v>
                </c:pt>
                <c:pt idx="677">
                  <c:v>45288</c:v>
                </c:pt>
                <c:pt idx="678">
                  <c:v>45289</c:v>
                </c:pt>
                <c:pt idx="679">
                  <c:v>45292</c:v>
                </c:pt>
                <c:pt idx="680">
                  <c:v>45293</c:v>
                </c:pt>
                <c:pt idx="681">
                  <c:v>45294</c:v>
                </c:pt>
                <c:pt idx="682">
                  <c:v>45295</c:v>
                </c:pt>
                <c:pt idx="683">
                  <c:v>45296</c:v>
                </c:pt>
                <c:pt idx="684">
                  <c:v>45299</c:v>
                </c:pt>
                <c:pt idx="685">
                  <c:v>45300</c:v>
                </c:pt>
                <c:pt idx="686">
                  <c:v>45301</c:v>
                </c:pt>
                <c:pt idx="687">
                  <c:v>45302</c:v>
                </c:pt>
                <c:pt idx="688">
                  <c:v>45303</c:v>
                </c:pt>
                <c:pt idx="689">
                  <c:v>45306</c:v>
                </c:pt>
                <c:pt idx="690">
                  <c:v>45307</c:v>
                </c:pt>
                <c:pt idx="691">
                  <c:v>45308</c:v>
                </c:pt>
                <c:pt idx="692">
                  <c:v>45309</c:v>
                </c:pt>
                <c:pt idx="693">
                  <c:v>45310</c:v>
                </c:pt>
                <c:pt idx="694">
                  <c:v>45314</c:v>
                </c:pt>
                <c:pt idx="695">
                  <c:v>45315</c:v>
                </c:pt>
                <c:pt idx="696">
                  <c:v>45316</c:v>
                </c:pt>
                <c:pt idx="697">
                  <c:v>45320</c:v>
                </c:pt>
                <c:pt idx="698">
                  <c:v>45321</c:v>
                </c:pt>
                <c:pt idx="699">
                  <c:v>45322</c:v>
                </c:pt>
                <c:pt idx="700">
                  <c:v>45323</c:v>
                </c:pt>
                <c:pt idx="701">
                  <c:v>45324</c:v>
                </c:pt>
                <c:pt idx="702">
                  <c:v>45327</c:v>
                </c:pt>
                <c:pt idx="703">
                  <c:v>45328</c:v>
                </c:pt>
                <c:pt idx="704">
                  <c:v>45329</c:v>
                </c:pt>
                <c:pt idx="705">
                  <c:v>45330</c:v>
                </c:pt>
                <c:pt idx="706">
                  <c:v>45331</c:v>
                </c:pt>
                <c:pt idx="707">
                  <c:v>45334</c:v>
                </c:pt>
                <c:pt idx="708">
                  <c:v>45335</c:v>
                </c:pt>
                <c:pt idx="709">
                  <c:v>45336</c:v>
                </c:pt>
                <c:pt idx="710">
                  <c:v>45337</c:v>
                </c:pt>
                <c:pt idx="711">
                  <c:v>45338</c:v>
                </c:pt>
                <c:pt idx="712">
                  <c:v>45341</c:v>
                </c:pt>
                <c:pt idx="713">
                  <c:v>45342</c:v>
                </c:pt>
                <c:pt idx="714">
                  <c:v>45343</c:v>
                </c:pt>
                <c:pt idx="715">
                  <c:v>45344</c:v>
                </c:pt>
                <c:pt idx="716">
                  <c:v>45345</c:v>
                </c:pt>
                <c:pt idx="717">
                  <c:v>45348</c:v>
                </c:pt>
                <c:pt idx="718">
                  <c:v>45349</c:v>
                </c:pt>
                <c:pt idx="719">
                  <c:v>45350</c:v>
                </c:pt>
                <c:pt idx="720">
                  <c:v>45351</c:v>
                </c:pt>
                <c:pt idx="721">
                  <c:v>45352</c:v>
                </c:pt>
                <c:pt idx="722">
                  <c:v>45355</c:v>
                </c:pt>
                <c:pt idx="723">
                  <c:v>45356</c:v>
                </c:pt>
                <c:pt idx="724">
                  <c:v>45357</c:v>
                </c:pt>
                <c:pt idx="725">
                  <c:v>45358</c:v>
                </c:pt>
                <c:pt idx="726">
                  <c:v>45362</c:v>
                </c:pt>
                <c:pt idx="727">
                  <c:v>45363</c:v>
                </c:pt>
                <c:pt idx="728">
                  <c:v>45364</c:v>
                </c:pt>
                <c:pt idx="729">
                  <c:v>45365</c:v>
                </c:pt>
                <c:pt idx="730">
                  <c:v>45366</c:v>
                </c:pt>
                <c:pt idx="731">
                  <c:v>45369</c:v>
                </c:pt>
                <c:pt idx="732">
                  <c:v>45370</c:v>
                </c:pt>
                <c:pt idx="733">
                  <c:v>45371</c:v>
                </c:pt>
                <c:pt idx="734">
                  <c:v>45372</c:v>
                </c:pt>
                <c:pt idx="735">
                  <c:v>45373</c:v>
                </c:pt>
                <c:pt idx="736">
                  <c:v>45377</c:v>
                </c:pt>
                <c:pt idx="737">
                  <c:v>45378</c:v>
                </c:pt>
                <c:pt idx="738">
                  <c:v>45379</c:v>
                </c:pt>
              </c:numCache>
            </c:numRef>
          </c:cat>
          <c:val>
            <c:numRef>
              <c:f>'2.b Portfolios Daily Value'!$K$3:$K$741</c:f>
              <c:numCache>
                <c:formatCode>0.00%</c:formatCode>
                <c:ptCount val="739"/>
                <c:pt idx="0">
                  <c:v>-2.7738770744121677E-2</c:v>
                </c:pt>
                <c:pt idx="1">
                  <c:v>-1.6711090438840337E-2</c:v>
                </c:pt>
                <c:pt idx="2">
                  <c:v>-1.9577300636724471E-2</c:v>
                </c:pt>
                <c:pt idx="3">
                  <c:v>-1.7849189360842566E-2</c:v>
                </c:pt>
                <c:pt idx="4">
                  <c:v>-2.5280388591904845E-2</c:v>
                </c:pt>
                <c:pt idx="5">
                  <c:v>-6.7748510110929305E-2</c:v>
                </c:pt>
                <c:pt idx="6">
                  <c:v>-2.9806086453482261E-2</c:v>
                </c:pt>
                <c:pt idx="7">
                  <c:v>-3.0260272890288875E-2</c:v>
                </c:pt>
                <c:pt idx="8">
                  <c:v>-2.6249174008982745E-2</c:v>
                </c:pt>
                <c:pt idx="9">
                  <c:v>-5.2678992044952855E-2</c:v>
                </c:pt>
                <c:pt idx="10">
                  <c:v>-5.4603773172586689E-2</c:v>
                </c:pt>
                <c:pt idx="11">
                  <c:v>-5.6250653514271942E-2</c:v>
                </c:pt>
                <c:pt idx="12">
                  <c:v>-6.7472689013198583E-2</c:v>
                </c:pt>
                <c:pt idx="13">
                  <c:v>-6.3829393291339409E-2</c:v>
                </c:pt>
                <c:pt idx="14">
                  <c:v>-5.077043309150675E-2</c:v>
                </c:pt>
                <c:pt idx="15">
                  <c:v>-3.2039772928120991E-2</c:v>
                </c:pt>
                <c:pt idx="16">
                  <c:v>-2.137273229246428E-2</c:v>
                </c:pt>
                <c:pt idx="17">
                  <c:v>9.1358620729666828E-3</c:v>
                </c:pt>
                <c:pt idx="18">
                  <c:v>1.4098597934328216E-2</c:v>
                </c:pt>
                <c:pt idx="19">
                  <c:v>1.5551574936528922E-2</c:v>
                </c:pt>
                <c:pt idx="20">
                  <c:v>2.6586851138889145E-2</c:v>
                </c:pt>
                <c:pt idx="21">
                  <c:v>2.1034453733014269E-2</c:v>
                </c:pt>
                <c:pt idx="22">
                  <c:v>6.158938002732528E-2</c:v>
                </c:pt>
                <c:pt idx="23">
                  <c:v>7.0989212420598413E-2</c:v>
                </c:pt>
                <c:pt idx="24">
                  <c:v>7.7888443174801036E-2</c:v>
                </c:pt>
                <c:pt idx="25">
                  <c:v>5.5590843685534574E-2</c:v>
                </c:pt>
                <c:pt idx="26">
                  <c:v>7.312276251472305E-2</c:v>
                </c:pt>
                <c:pt idx="27">
                  <c:v>5.8974009709346742E-2</c:v>
                </c:pt>
                <c:pt idx="28">
                  <c:v>8.8522670354164612E-2</c:v>
                </c:pt>
                <c:pt idx="29">
                  <c:v>8.0677967031582698E-2</c:v>
                </c:pt>
                <c:pt idx="30">
                  <c:v>8.0920823274117426E-2</c:v>
                </c:pt>
                <c:pt idx="31">
                  <c:v>7.5802558599444181E-2</c:v>
                </c:pt>
                <c:pt idx="32">
                  <c:v>7.0540327063275177E-2</c:v>
                </c:pt>
                <c:pt idx="33">
                  <c:v>7.5742437477843705E-2</c:v>
                </c:pt>
                <c:pt idx="34">
                  <c:v>5.8159074362117646E-2</c:v>
                </c:pt>
                <c:pt idx="35">
                  <c:v>6.8718635269787942E-2</c:v>
                </c:pt>
                <c:pt idx="36">
                  <c:v>7.2774419699745518E-2</c:v>
                </c:pt>
                <c:pt idx="37">
                  <c:v>8.937309693006168E-2</c:v>
                </c:pt>
                <c:pt idx="38">
                  <c:v>9.9482902048889876E-2</c:v>
                </c:pt>
                <c:pt idx="39">
                  <c:v>0.11103412309093441</c:v>
                </c:pt>
                <c:pt idx="40">
                  <c:v>0.11969845321343198</c:v>
                </c:pt>
                <c:pt idx="41">
                  <c:v>0.11826335937575649</c:v>
                </c:pt>
                <c:pt idx="42">
                  <c:v>0.11932230513813979</c:v>
                </c:pt>
                <c:pt idx="43">
                  <c:v>0.12898091931217093</c:v>
                </c:pt>
                <c:pt idx="44">
                  <c:v>0.12234465763268743</c:v>
                </c:pt>
                <c:pt idx="45">
                  <c:v>0.12265705805545024</c:v>
                </c:pt>
                <c:pt idx="46">
                  <c:v>0.12190589534156171</c:v>
                </c:pt>
                <c:pt idx="47">
                  <c:v>0.12376146885493822</c:v>
                </c:pt>
                <c:pt idx="48">
                  <c:v>0.13166674488521135</c:v>
                </c:pt>
                <c:pt idx="49">
                  <c:v>0.18434942184051906</c:v>
                </c:pt>
                <c:pt idx="50">
                  <c:v>0.15869693309835786</c:v>
                </c:pt>
                <c:pt idx="51">
                  <c:v>0.14842131289619886</c:v>
                </c:pt>
                <c:pt idx="52">
                  <c:v>0.12703331220161251</c:v>
                </c:pt>
                <c:pt idx="53">
                  <c:v>0.13861070305962953</c:v>
                </c:pt>
                <c:pt idx="54">
                  <c:v>0.13906719857646888</c:v>
                </c:pt>
                <c:pt idx="55">
                  <c:v>0.1265680952916306</c:v>
                </c:pt>
                <c:pt idx="56">
                  <c:v>0.13673765346856048</c:v>
                </c:pt>
                <c:pt idx="57">
                  <c:v>0.13073093189122686</c:v>
                </c:pt>
                <c:pt idx="58">
                  <c:v>0.12036295893924431</c:v>
                </c:pt>
                <c:pt idx="59">
                  <c:v>0.13804833793073334</c:v>
                </c:pt>
                <c:pt idx="60">
                  <c:v>0.13191707107237027</c:v>
                </c:pt>
                <c:pt idx="61">
                  <c:v>0.14284398353483341</c:v>
                </c:pt>
                <c:pt idx="62">
                  <c:v>0.13666721303200724</c:v>
                </c:pt>
                <c:pt idx="63">
                  <c:v>0.13699115754332336</c:v>
                </c:pt>
                <c:pt idx="64">
                  <c:v>0.14630992076706839</c:v>
                </c:pt>
                <c:pt idx="65">
                  <c:v>0.13773245288814473</c:v>
                </c:pt>
                <c:pt idx="66">
                  <c:v>0.13210438519530521</c:v>
                </c:pt>
                <c:pt idx="67">
                  <c:v>0.14065276818143557</c:v>
                </c:pt>
                <c:pt idx="68">
                  <c:v>0.14133073371559735</c:v>
                </c:pt>
                <c:pt idx="69">
                  <c:v>0.14774527110560642</c:v>
                </c:pt>
                <c:pt idx="70">
                  <c:v>0.17447325515408574</c:v>
                </c:pt>
                <c:pt idx="71">
                  <c:v>0.18465959714369284</c:v>
                </c:pt>
                <c:pt idx="72">
                  <c:v>0.18014406887123258</c:v>
                </c:pt>
                <c:pt idx="73">
                  <c:v>0.16965727887839788</c:v>
                </c:pt>
                <c:pt idx="74">
                  <c:v>0.1769138976754101</c:v>
                </c:pt>
                <c:pt idx="75">
                  <c:v>0.18660614824841826</c:v>
                </c:pt>
                <c:pt idx="76">
                  <c:v>0.20277429806134561</c:v>
                </c:pt>
                <c:pt idx="77">
                  <c:v>0.20019475422402722</c:v>
                </c:pt>
                <c:pt idx="78">
                  <c:v>0.21655624424649922</c:v>
                </c:pt>
                <c:pt idx="79">
                  <c:v>0.2010098340175972</c:v>
                </c:pt>
                <c:pt idx="80">
                  <c:v>0.2177915635076233</c:v>
                </c:pt>
                <c:pt idx="81">
                  <c:v>0.23356136371492231</c:v>
                </c:pt>
                <c:pt idx="82">
                  <c:v>0.22802979149547986</c:v>
                </c:pt>
                <c:pt idx="83">
                  <c:v>0.22931690867327603</c:v>
                </c:pt>
                <c:pt idx="84">
                  <c:v>0.22726818267325677</c:v>
                </c:pt>
                <c:pt idx="85">
                  <c:v>0.35657840053531675</c:v>
                </c:pt>
                <c:pt idx="86">
                  <c:v>0.43030853757846832</c:v>
                </c:pt>
                <c:pt idx="87">
                  <c:v>0.45943905378357486</c:v>
                </c:pt>
                <c:pt idx="88">
                  <c:v>0.46963524480504937</c:v>
                </c:pt>
                <c:pt idx="89">
                  <c:v>0.44927276119754844</c:v>
                </c:pt>
                <c:pt idx="90">
                  <c:v>0.43337871791850868</c:v>
                </c:pt>
                <c:pt idx="91">
                  <c:v>0.43994543858797241</c:v>
                </c:pt>
                <c:pt idx="92">
                  <c:v>0.41891332146074434</c:v>
                </c:pt>
                <c:pt idx="93">
                  <c:v>0.39687667848644881</c:v>
                </c:pt>
                <c:pt idx="94">
                  <c:v>0.39897188682505158</c:v>
                </c:pt>
                <c:pt idx="95">
                  <c:v>0.37232130477785086</c:v>
                </c:pt>
                <c:pt idx="96">
                  <c:v>0.39317432355709614</c:v>
                </c:pt>
                <c:pt idx="97">
                  <c:v>0.38942692483374364</c:v>
                </c:pt>
                <c:pt idx="98">
                  <c:v>0.37781079171068144</c:v>
                </c:pt>
                <c:pt idx="99">
                  <c:v>0.37831474011585553</c:v>
                </c:pt>
                <c:pt idx="100">
                  <c:v>0.43047975963499385</c:v>
                </c:pt>
                <c:pt idx="101">
                  <c:v>0.42937227870590045</c:v>
                </c:pt>
                <c:pt idx="102">
                  <c:v>0.43223780449243043</c:v>
                </c:pt>
                <c:pt idx="103">
                  <c:v>0.44819072761991818</c:v>
                </c:pt>
                <c:pt idx="104">
                  <c:v>0.45099077596917758</c:v>
                </c:pt>
                <c:pt idx="105">
                  <c:v>0.44508719885265213</c:v>
                </c:pt>
                <c:pt idx="106">
                  <c:v>0.42356427611958236</c:v>
                </c:pt>
                <c:pt idx="107">
                  <c:v>0.40423678703915056</c:v>
                </c:pt>
                <c:pt idx="108">
                  <c:v>0.39179808822976292</c:v>
                </c:pt>
                <c:pt idx="109">
                  <c:v>0.39181413825010836</c:v>
                </c:pt>
                <c:pt idx="110">
                  <c:v>0.38971015431175293</c:v>
                </c:pt>
                <c:pt idx="111">
                  <c:v>0.4101550094740356</c:v>
                </c:pt>
                <c:pt idx="112">
                  <c:v>0.41197628898509553</c:v>
                </c:pt>
                <c:pt idx="113">
                  <c:v>0.4027539029676761</c:v>
                </c:pt>
                <c:pt idx="114">
                  <c:v>0.38571565812246189</c:v>
                </c:pt>
                <c:pt idx="115">
                  <c:v>0.3786328743334253</c:v>
                </c:pt>
                <c:pt idx="116">
                  <c:v>0.39533492599544062</c:v>
                </c:pt>
                <c:pt idx="117">
                  <c:v>0.40624933302828969</c:v>
                </c:pt>
                <c:pt idx="118">
                  <c:v>0.40844788853445735</c:v>
                </c:pt>
                <c:pt idx="119">
                  <c:v>0.405585493714125</c:v>
                </c:pt>
                <c:pt idx="120">
                  <c:v>0.40266689347216089</c:v>
                </c:pt>
                <c:pt idx="121">
                  <c:v>0.40107901687958281</c:v>
                </c:pt>
                <c:pt idx="122">
                  <c:v>0.41361297696813137</c:v>
                </c:pt>
                <c:pt idx="123">
                  <c:v>0.41524688315711633</c:v>
                </c:pt>
                <c:pt idx="124">
                  <c:v>0.44499480484740905</c:v>
                </c:pt>
                <c:pt idx="125">
                  <c:v>0.45585454730813324</c:v>
                </c:pt>
                <c:pt idx="126">
                  <c:v>0.43992643663789655</c:v>
                </c:pt>
                <c:pt idx="127">
                  <c:v>0.43620631161955559</c:v>
                </c:pt>
                <c:pt idx="128">
                  <c:v>0.44145304686883335</c:v>
                </c:pt>
                <c:pt idx="129">
                  <c:v>0.43721826636378358</c:v>
                </c:pt>
                <c:pt idx="130">
                  <c:v>0.42429541138884619</c:v>
                </c:pt>
                <c:pt idx="131">
                  <c:v>0.42667370018959527</c:v>
                </c:pt>
                <c:pt idx="132">
                  <c:v>0.47621793120096778</c:v>
                </c:pt>
                <c:pt idx="133">
                  <c:v>0.49805570099440022</c:v>
                </c:pt>
                <c:pt idx="134">
                  <c:v>0.48172749891223332</c:v>
                </c:pt>
                <c:pt idx="135">
                  <c:v>0.48056906301848423</c:v>
                </c:pt>
                <c:pt idx="136">
                  <c:v>0.44925413617501264</c:v>
                </c:pt>
                <c:pt idx="137">
                  <c:v>0.41845181613047799</c:v>
                </c:pt>
                <c:pt idx="138">
                  <c:v>0.37796710317478843</c:v>
                </c:pt>
                <c:pt idx="139">
                  <c:v>0.40288845151096453</c:v>
                </c:pt>
                <c:pt idx="140">
                  <c:v>0.40372775103639547</c:v>
                </c:pt>
                <c:pt idx="141">
                  <c:v>0.38710796130033098</c:v>
                </c:pt>
                <c:pt idx="142">
                  <c:v>0.38056427706520179</c:v>
                </c:pt>
                <c:pt idx="143">
                  <c:v>0.37019277968355802</c:v>
                </c:pt>
                <c:pt idx="144">
                  <c:v>0.36865666985079004</c:v>
                </c:pt>
                <c:pt idx="145">
                  <c:v>0.36604111861936661</c:v>
                </c:pt>
                <c:pt idx="146">
                  <c:v>0.38776728721469156</c:v>
                </c:pt>
                <c:pt idx="147">
                  <c:v>0.37675741043683253</c:v>
                </c:pt>
                <c:pt idx="148">
                  <c:v>0.36988549086530775</c:v>
                </c:pt>
                <c:pt idx="149">
                  <c:v>0.3445154966234989</c:v>
                </c:pt>
                <c:pt idx="150">
                  <c:v>0.33782021274571838</c:v>
                </c:pt>
                <c:pt idx="151">
                  <c:v>0.33167166766637801</c:v>
                </c:pt>
                <c:pt idx="152">
                  <c:v>0.31042322220947693</c:v>
                </c:pt>
                <c:pt idx="153">
                  <c:v>0.31040742591337001</c:v>
                </c:pt>
                <c:pt idx="154">
                  <c:v>0.30132958073752003</c:v>
                </c:pt>
                <c:pt idx="155">
                  <c:v>0.28891106521433918</c:v>
                </c:pt>
                <c:pt idx="156">
                  <c:v>0.25428229039522088</c:v>
                </c:pt>
                <c:pt idx="157">
                  <c:v>0.25629517795833068</c:v>
                </c:pt>
                <c:pt idx="158">
                  <c:v>0.26190505943957909</c:v>
                </c:pt>
                <c:pt idx="159">
                  <c:v>0.2650196385990029</c:v>
                </c:pt>
                <c:pt idx="160">
                  <c:v>0.23184663420755758</c:v>
                </c:pt>
                <c:pt idx="161">
                  <c:v>0.22738658271171386</c:v>
                </c:pt>
                <c:pt idx="162">
                  <c:v>0.22286296737026157</c:v>
                </c:pt>
                <c:pt idx="163">
                  <c:v>0.22889196297107217</c:v>
                </c:pt>
                <c:pt idx="164">
                  <c:v>0.25679090568274243</c:v>
                </c:pt>
                <c:pt idx="165">
                  <c:v>0.27579004077590996</c:v>
                </c:pt>
                <c:pt idx="166">
                  <c:v>0.25845322367932066</c:v>
                </c:pt>
                <c:pt idx="167">
                  <c:v>0.2725451912294572</c:v>
                </c:pt>
                <c:pt idx="168">
                  <c:v>0.28156900765362169</c:v>
                </c:pt>
                <c:pt idx="169">
                  <c:v>0.28234163030313475</c:v>
                </c:pt>
                <c:pt idx="170">
                  <c:v>0.28514444826808094</c:v>
                </c:pt>
                <c:pt idx="171">
                  <c:v>0.29209043976727744</c:v>
                </c:pt>
                <c:pt idx="172">
                  <c:v>0.28440662594283239</c:v>
                </c:pt>
                <c:pt idx="173">
                  <c:v>0.27559593064478527</c:v>
                </c:pt>
                <c:pt idx="174">
                  <c:v>0.27428007013115452</c:v>
                </c:pt>
                <c:pt idx="175">
                  <c:v>0.2580701268452974</c:v>
                </c:pt>
                <c:pt idx="176">
                  <c:v>0.23258151540726835</c:v>
                </c:pt>
                <c:pt idx="177">
                  <c:v>0.2447391621884687</c:v>
                </c:pt>
                <c:pt idx="178">
                  <c:v>0.25151236058273851</c:v>
                </c:pt>
                <c:pt idx="179">
                  <c:v>0.26040165299437512</c:v>
                </c:pt>
                <c:pt idx="180">
                  <c:v>0.25348307280206561</c:v>
                </c:pt>
                <c:pt idx="181">
                  <c:v>0.25205564131117009</c:v>
                </c:pt>
                <c:pt idx="182">
                  <c:v>0.28154799249924434</c:v>
                </c:pt>
                <c:pt idx="183">
                  <c:v>0.33205382043985132</c:v>
                </c:pt>
                <c:pt idx="184">
                  <c:v>0.30917095793229787</c:v>
                </c:pt>
                <c:pt idx="185">
                  <c:v>0.32327356493821191</c:v>
                </c:pt>
                <c:pt idx="186">
                  <c:v>0.32088532601700681</c:v>
                </c:pt>
                <c:pt idx="187">
                  <c:v>0.32370580414736061</c:v>
                </c:pt>
                <c:pt idx="188">
                  <c:v>0.31891942153399477</c:v>
                </c:pt>
                <c:pt idx="189">
                  <c:v>0.31674946951818828</c:v>
                </c:pt>
                <c:pt idx="190">
                  <c:v>0.31422106565788255</c:v>
                </c:pt>
                <c:pt idx="191">
                  <c:v>0.31782359205155331</c:v>
                </c:pt>
                <c:pt idx="192">
                  <c:v>0.38017528114956045</c:v>
                </c:pt>
                <c:pt idx="193">
                  <c:v>0.39647140075394449</c:v>
                </c:pt>
                <c:pt idx="194">
                  <c:v>0.37982418766856951</c:v>
                </c:pt>
                <c:pt idx="195">
                  <c:v>0.3847161774359753</c:v>
                </c:pt>
                <c:pt idx="196">
                  <c:v>0.40216214427171981</c:v>
                </c:pt>
                <c:pt idx="197">
                  <c:v>0.40945528809919129</c:v>
                </c:pt>
                <c:pt idx="198">
                  <c:v>0.39060034587323078</c:v>
                </c:pt>
                <c:pt idx="199">
                  <c:v>0.39118210661213282</c:v>
                </c:pt>
                <c:pt idx="200">
                  <c:v>0.39172210869278157</c:v>
                </c:pt>
                <c:pt idx="201">
                  <c:v>0.33040495319473639</c:v>
                </c:pt>
                <c:pt idx="202">
                  <c:v>0.32221281097654519</c:v>
                </c:pt>
                <c:pt idx="203">
                  <c:v>0.34237407345489856</c:v>
                </c:pt>
                <c:pt idx="204">
                  <c:v>0.34612484539644783</c:v>
                </c:pt>
                <c:pt idx="205">
                  <c:v>0.3358605484658217</c:v>
                </c:pt>
                <c:pt idx="206">
                  <c:v>0.34957396892004766</c:v>
                </c:pt>
                <c:pt idx="207">
                  <c:v>0.3859506940245816</c:v>
                </c:pt>
                <c:pt idx="208">
                  <c:v>0.36941411618801334</c:v>
                </c:pt>
                <c:pt idx="209">
                  <c:v>0.37131011534814662</c:v>
                </c:pt>
                <c:pt idx="210">
                  <c:v>0.35242961145779939</c:v>
                </c:pt>
                <c:pt idx="211">
                  <c:v>0.35813207046348761</c:v>
                </c:pt>
                <c:pt idx="212">
                  <c:v>0.3089818664826558</c:v>
                </c:pt>
                <c:pt idx="213">
                  <c:v>0.28818844608047622</c:v>
                </c:pt>
                <c:pt idx="214">
                  <c:v>0.27506660813355799</c:v>
                </c:pt>
                <c:pt idx="215">
                  <c:v>0.23804560279746534</c:v>
                </c:pt>
                <c:pt idx="216">
                  <c:v>0.23683159847241098</c:v>
                </c:pt>
                <c:pt idx="217">
                  <c:v>0.27866309120910016</c:v>
                </c:pt>
                <c:pt idx="218">
                  <c:v>0.27053485041943781</c:v>
                </c:pt>
                <c:pt idx="219">
                  <c:v>0.25667533808117415</c:v>
                </c:pt>
                <c:pt idx="220">
                  <c:v>0.25302907509387773</c:v>
                </c:pt>
                <c:pt idx="221">
                  <c:v>0.24386482693135569</c:v>
                </c:pt>
                <c:pt idx="222">
                  <c:v>0.26014651363870578</c:v>
                </c:pt>
                <c:pt idx="223">
                  <c:v>0.20623765297462859</c:v>
                </c:pt>
                <c:pt idx="224">
                  <c:v>0.23792600643692197</c:v>
                </c:pt>
                <c:pt idx="225">
                  <c:v>0.23107334827504977</c:v>
                </c:pt>
                <c:pt idx="226">
                  <c:v>0.23005603161671662</c:v>
                </c:pt>
                <c:pt idx="227">
                  <c:v>0.24172721224520699</c:v>
                </c:pt>
                <c:pt idx="228">
                  <c:v>0.20500853556942555</c:v>
                </c:pt>
                <c:pt idx="229">
                  <c:v>0.16988333053811222</c:v>
                </c:pt>
                <c:pt idx="230">
                  <c:v>0.16970026543813788</c:v>
                </c:pt>
                <c:pt idx="231">
                  <c:v>0.22018894396437094</c:v>
                </c:pt>
                <c:pt idx="232">
                  <c:v>0.25514978575508374</c:v>
                </c:pt>
                <c:pt idx="233">
                  <c:v>0.26511187248625534</c:v>
                </c:pt>
                <c:pt idx="234">
                  <c:v>0.29341095519083416</c:v>
                </c:pt>
                <c:pt idx="235">
                  <c:v>0.26160596064408259</c:v>
                </c:pt>
                <c:pt idx="236">
                  <c:v>0.26275435913748191</c:v>
                </c:pt>
                <c:pt idx="237">
                  <c:v>0.2790529941114972</c:v>
                </c:pt>
                <c:pt idx="238">
                  <c:v>0.28739302941631073</c:v>
                </c:pt>
                <c:pt idx="239">
                  <c:v>0.29011810078667954</c:v>
                </c:pt>
                <c:pt idx="240">
                  <c:v>0.30298873519221381</c:v>
                </c:pt>
                <c:pt idx="241">
                  <c:v>0.29362425314952278</c:v>
                </c:pt>
                <c:pt idx="242">
                  <c:v>0.29261780215380528</c:v>
                </c:pt>
                <c:pt idx="243">
                  <c:v>0.29841496967055381</c:v>
                </c:pt>
                <c:pt idx="244">
                  <c:v>0.30695224053858805</c:v>
                </c:pt>
                <c:pt idx="245">
                  <c:v>0.34160243248123234</c:v>
                </c:pt>
                <c:pt idx="246">
                  <c:v>0.34157756558961383</c:v>
                </c:pt>
                <c:pt idx="247">
                  <c:v>0.32381930100486178</c:v>
                </c:pt>
                <c:pt idx="248">
                  <c:v>0.32831719126230974</c:v>
                </c:pt>
                <c:pt idx="249">
                  <c:v>0.34126551053235188</c:v>
                </c:pt>
                <c:pt idx="250">
                  <c:v>0.33281870210492381</c:v>
                </c:pt>
                <c:pt idx="251">
                  <c:v>0.31116288483992349</c:v>
                </c:pt>
                <c:pt idx="252">
                  <c:v>0.30039628406236485</c:v>
                </c:pt>
                <c:pt idx="253">
                  <c:v>0.29466459289450753</c:v>
                </c:pt>
                <c:pt idx="254">
                  <c:v>0.26614904942643092</c:v>
                </c:pt>
                <c:pt idx="255">
                  <c:v>0.26270011390164894</c:v>
                </c:pt>
                <c:pt idx="256">
                  <c:v>0.23383326224842715</c:v>
                </c:pt>
                <c:pt idx="257">
                  <c:v>0.23330375783440971</c:v>
                </c:pt>
                <c:pt idx="258">
                  <c:v>0.22141783096327794</c:v>
                </c:pt>
                <c:pt idx="259">
                  <c:v>0.22486854019879776</c:v>
                </c:pt>
                <c:pt idx="260">
                  <c:v>0.2258574180816475</c:v>
                </c:pt>
                <c:pt idx="261">
                  <c:v>0.21669310242176332</c:v>
                </c:pt>
                <c:pt idx="262">
                  <c:v>0.22985111333023944</c:v>
                </c:pt>
                <c:pt idx="263">
                  <c:v>0.21725456031514279</c:v>
                </c:pt>
                <c:pt idx="264">
                  <c:v>0.22281135801181229</c:v>
                </c:pt>
                <c:pt idx="265">
                  <c:v>0.23530946350470461</c:v>
                </c:pt>
                <c:pt idx="266">
                  <c:v>0.21351673798714721</c:v>
                </c:pt>
                <c:pt idx="267">
                  <c:v>0.20436769645552988</c:v>
                </c:pt>
                <c:pt idx="268">
                  <c:v>0.19928457338078487</c:v>
                </c:pt>
                <c:pt idx="269">
                  <c:v>0.17727419032472569</c:v>
                </c:pt>
                <c:pt idx="270">
                  <c:v>0.22423896217644512</c:v>
                </c:pt>
                <c:pt idx="271">
                  <c:v>0.18663765883012995</c:v>
                </c:pt>
                <c:pt idx="272">
                  <c:v>0.15418895202846628</c:v>
                </c:pt>
                <c:pt idx="273">
                  <c:v>0.10682423938494434</c:v>
                </c:pt>
                <c:pt idx="274">
                  <c:v>0.11916643631684609</c:v>
                </c:pt>
                <c:pt idx="275">
                  <c:v>0.11151081467775548</c:v>
                </c:pt>
                <c:pt idx="276">
                  <c:v>0.12791994589618971</c:v>
                </c:pt>
                <c:pt idx="277">
                  <c:v>0.15732893043931329</c:v>
                </c:pt>
                <c:pt idx="278">
                  <c:v>0.12433118549234123</c:v>
                </c:pt>
                <c:pt idx="279">
                  <c:v>0.14122723714269125</c:v>
                </c:pt>
                <c:pt idx="280">
                  <c:v>0.14104289703064277</c:v>
                </c:pt>
                <c:pt idx="281">
                  <c:v>0.14669773549582965</c:v>
                </c:pt>
                <c:pt idx="282">
                  <c:v>0.12952151811705459</c:v>
                </c:pt>
                <c:pt idx="283">
                  <c:v>0.12942085376525614</c:v>
                </c:pt>
                <c:pt idx="284">
                  <c:v>0.13281778366827313</c:v>
                </c:pt>
                <c:pt idx="285">
                  <c:v>0.1781250704720696</c:v>
                </c:pt>
                <c:pt idx="286">
                  <c:v>0.17841344826955763</c:v>
                </c:pt>
                <c:pt idx="287">
                  <c:v>0.18263893039691204</c:v>
                </c:pt>
                <c:pt idx="288">
                  <c:v>0.20878142771932029</c:v>
                </c:pt>
                <c:pt idx="289">
                  <c:v>0.22169946168187704</c:v>
                </c:pt>
                <c:pt idx="290">
                  <c:v>0.22204259180603647</c:v>
                </c:pt>
                <c:pt idx="291">
                  <c:v>0.20513918738662729</c:v>
                </c:pt>
                <c:pt idx="292">
                  <c:v>0.18325076211728164</c:v>
                </c:pt>
                <c:pt idx="293">
                  <c:v>0.17407230805480078</c:v>
                </c:pt>
                <c:pt idx="294">
                  <c:v>0.15674668524237778</c:v>
                </c:pt>
                <c:pt idx="295">
                  <c:v>0.13523748240899836</c:v>
                </c:pt>
                <c:pt idx="296">
                  <c:v>0.12942346824379269</c:v>
                </c:pt>
                <c:pt idx="297">
                  <c:v>0.13929963289380187</c:v>
                </c:pt>
                <c:pt idx="298">
                  <c:v>0.14473234525885181</c:v>
                </c:pt>
                <c:pt idx="299">
                  <c:v>0.12807015227553786</c:v>
                </c:pt>
                <c:pt idx="300">
                  <c:v>0.10131906079619046</c:v>
                </c:pt>
                <c:pt idx="301">
                  <c:v>0.12556889571934882</c:v>
                </c:pt>
                <c:pt idx="302">
                  <c:v>0.13421812426196733</c:v>
                </c:pt>
                <c:pt idx="303">
                  <c:v>0.11587420061905229</c:v>
                </c:pt>
                <c:pt idx="304">
                  <c:v>0.1200758350453619</c:v>
                </c:pt>
                <c:pt idx="305">
                  <c:v>0.14567155422137845</c:v>
                </c:pt>
                <c:pt idx="306">
                  <c:v>0.16743673172813911</c:v>
                </c:pt>
                <c:pt idx="307">
                  <c:v>0.18155021614169731</c:v>
                </c:pt>
                <c:pt idx="308">
                  <c:v>0.19783257997818593</c:v>
                </c:pt>
                <c:pt idx="309">
                  <c:v>0.19288470741704478</c:v>
                </c:pt>
                <c:pt idx="310">
                  <c:v>0.18105064674808746</c:v>
                </c:pt>
                <c:pt idx="311">
                  <c:v>0.1702161046637376</c:v>
                </c:pt>
                <c:pt idx="312">
                  <c:v>0.16287515649004702</c:v>
                </c:pt>
                <c:pt idx="313">
                  <c:v>0.18647873378895397</c:v>
                </c:pt>
                <c:pt idx="314">
                  <c:v>0.1916908405888389</c:v>
                </c:pt>
                <c:pt idx="315">
                  <c:v>0.196777003578678</c:v>
                </c:pt>
                <c:pt idx="316">
                  <c:v>0.19274396369866365</c:v>
                </c:pt>
                <c:pt idx="317">
                  <c:v>0.22020187817847781</c:v>
                </c:pt>
                <c:pt idx="318">
                  <c:v>0.2128747451512194</c:v>
                </c:pt>
                <c:pt idx="319">
                  <c:v>0.21124365207116824</c:v>
                </c:pt>
                <c:pt idx="320">
                  <c:v>0.22914023427900587</c:v>
                </c:pt>
                <c:pt idx="321">
                  <c:v>0.21569201366828716</c:v>
                </c:pt>
                <c:pt idx="322">
                  <c:v>0.21374228099372949</c:v>
                </c:pt>
                <c:pt idx="323">
                  <c:v>0.21050866282890435</c:v>
                </c:pt>
                <c:pt idx="324">
                  <c:v>0.2187349848303457</c:v>
                </c:pt>
                <c:pt idx="325">
                  <c:v>0.21181386158423865</c:v>
                </c:pt>
                <c:pt idx="326">
                  <c:v>0.22152520051016289</c:v>
                </c:pt>
                <c:pt idx="327">
                  <c:v>0.21437479858246933</c:v>
                </c:pt>
                <c:pt idx="328">
                  <c:v>0.22511524676600048</c:v>
                </c:pt>
                <c:pt idx="329">
                  <c:v>0.23886939680264963</c:v>
                </c:pt>
                <c:pt idx="330">
                  <c:v>0.256171670554183</c:v>
                </c:pt>
                <c:pt idx="331">
                  <c:v>0.26409909957800815</c:v>
                </c:pt>
                <c:pt idx="332">
                  <c:v>0.28090331222406628</c:v>
                </c:pt>
                <c:pt idx="333">
                  <c:v>0.29324923923890234</c:v>
                </c:pt>
                <c:pt idx="334">
                  <c:v>0.29319429615903525</c:v>
                </c:pt>
                <c:pt idx="335">
                  <c:v>0.33632672071526093</c:v>
                </c:pt>
                <c:pt idx="336">
                  <c:v>0.35733053502967116</c:v>
                </c:pt>
                <c:pt idx="337">
                  <c:v>0.35894768918018549</c:v>
                </c:pt>
                <c:pt idx="338">
                  <c:v>0.34946734911315058</c:v>
                </c:pt>
                <c:pt idx="339">
                  <c:v>0.40026949448597282</c:v>
                </c:pt>
                <c:pt idx="340">
                  <c:v>0.40215767383450762</c:v>
                </c:pt>
                <c:pt idx="341">
                  <c:v>0.40547599244502908</c:v>
                </c:pt>
                <c:pt idx="342">
                  <c:v>0.40736276860124332</c:v>
                </c:pt>
                <c:pt idx="343">
                  <c:v>0.40026450268399594</c:v>
                </c:pt>
                <c:pt idx="344">
                  <c:v>0.38366051264024859</c:v>
                </c:pt>
                <c:pt idx="345">
                  <c:v>0.41470958167665928</c:v>
                </c:pt>
                <c:pt idx="346">
                  <c:v>0.42581223210859998</c:v>
                </c:pt>
                <c:pt idx="347">
                  <c:v>0.42277467237682975</c:v>
                </c:pt>
                <c:pt idx="348">
                  <c:v>0.39747613434894347</c:v>
                </c:pt>
                <c:pt idx="349">
                  <c:v>0.41249755272877953</c:v>
                </c:pt>
                <c:pt idx="350">
                  <c:v>0.39846376385306548</c:v>
                </c:pt>
                <c:pt idx="351">
                  <c:v>0.38073571027748798</c:v>
                </c:pt>
                <c:pt idx="352">
                  <c:v>0.38391153870308581</c:v>
                </c:pt>
                <c:pt idx="353">
                  <c:v>0.39430955080071084</c:v>
                </c:pt>
                <c:pt idx="354">
                  <c:v>0.3962600819182216</c:v>
                </c:pt>
                <c:pt idx="355">
                  <c:v>0.39105973637592961</c:v>
                </c:pt>
                <c:pt idx="356">
                  <c:v>0.38919393291041926</c:v>
                </c:pt>
                <c:pt idx="357">
                  <c:v>0.38393946680904811</c:v>
                </c:pt>
                <c:pt idx="358">
                  <c:v>0.40296575130257262</c:v>
                </c:pt>
                <c:pt idx="359">
                  <c:v>0.38567537326528067</c:v>
                </c:pt>
                <c:pt idx="360">
                  <c:v>0.38364266135497971</c:v>
                </c:pt>
                <c:pt idx="361">
                  <c:v>0.33385231933723669</c:v>
                </c:pt>
                <c:pt idx="362">
                  <c:v>0.32611307125739675</c:v>
                </c:pt>
                <c:pt idx="363">
                  <c:v>0.33263603058227287</c:v>
                </c:pt>
                <c:pt idx="364">
                  <c:v>0.31786807807777495</c:v>
                </c:pt>
                <c:pt idx="365">
                  <c:v>0.30644498669190545</c:v>
                </c:pt>
                <c:pt idx="366">
                  <c:v>0.28865965198500776</c:v>
                </c:pt>
                <c:pt idx="367">
                  <c:v>0.2816721296771163</c:v>
                </c:pt>
                <c:pt idx="368">
                  <c:v>0.29025576560263611</c:v>
                </c:pt>
                <c:pt idx="369">
                  <c:v>0.290560512644922</c:v>
                </c:pt>
                <c:pt idx="370">
                  <c:v>0.3060266176101325</c:v>
                </c:pt>
                <c:pt idx="371">
                  <c:v>0.30307131309986235</c:v>
                </c:pt>
                <c:pt idx="372">
                  <c:v>0.31162534354985616</c:v>
                </c:pt>
                <c:pt idx="373">
                  <c:v>0.30238094855708231</c:v>
                </c:pt>
                <c:pt idx="374">
                  <c:v>0.31559176802308508</c:v>
                </c:pt>
                <c:pt idx="375">
                  <c:v>0.31268933845421665</c:v>
                </c:pt>
                <c:pt idx="376">
                  <c:v>0.30209903550227879</c:v>
                </c:pt>
                <c:pt idx="377">
                  <c:v>0.28589513222656948</c:v>
                </c:pt>
                <c:pt idx="378">
                  <c:v>0.28752907169478381</c:v>
                </c:pt>
                <c:pt idx="379">
                  <c:v>0.29079102311970306</c:v>
                </c:pt>
                <c:pt idx="380">
                  <c:v>0.29277988520309783</c:v>
                </c:pt>
                <c:pt idx="381">
                  <c:v>0.29090572752825228</c:v>
                </c:pt>
                <c:pt idx="382">
                  <c:v>0.30020881322933612</c:v>
                </c:pt>
                <c:pt idx="383">
                  <c:v>0.29724988438729039</c:v>
                </c:pt>
                <c:pt idx="384">
                  <c:v>0.28405564026913566</c:v>
                </c:pt>
                <c:pt idx="385">
                  <c:v>0.28614596932103664</c:v>
                </c:pt>
                <c:pt idx="386">
                  <c:v>0.30254071828852047</c:v>
                </c:pt>
                <c:pt idx="387">
                  <c:v>0.2912865945626435</c:v>
                </c:pt>
                <c:pt idx="388">
                  <c:v>0.2938395920723107</c:v>
                </c:pt>
                <c:pt idx="389">
                  <c:v>0.2837747251224414</c:v>
                </c:pt>
                <c:pt idx="390">
                  <c:v>0.3183026060678984</c:v>
                </c:pt>
                <c:pt idx="391">
                  <c:v>0.34673196014880348</c:v>
                </c:pt>
                <c:pt idx="392">
                  <c:v>0.33614161680425791</c:v>
                </c:pt>
                <c:pt idx="393">
                  <c:v>0.31977538057840782</c:v>
                </c:pt>
                <c:pt idx="394">
                  <c:v>0.29713082310916872</c:v>
                </c:pt>
                <c:pt idx="395">
                  <c:v>0.29623293139421913</c:v>
                </c:pt>
                <c:pt idx="396">
                  <c:v>0.3073991168733945</c:v>
                </c:pt>
                <c:pt idx="397">
                  <c:v>0.26802722592803563</c:v>
                </c:pt>
                <c:pt idx="398">
                  <c:v>0.27862818646147214</c:v>
                </c:pt>
                <c:pt idx="399">
                  <c:v>0.29234849184993061</c:v>
                </c:pt>
                <c:pt idx="400">
                  <c:v>0.28032976844899138</c:v>
                </c:pt>
                <c:pt idx="401">
                  <c:v>0.27709924226270632</c:v>
                </c:pt>
                <c:pt idx="402">
                  <c:v>0.2659895349493191</c:v>
                </c:pt>
                <c:pt idx="403">
                  <c:v>0.28005596094658158</c:v>
                </c:pt>
                <c:pt idx="404">
                  <c:v>0.29540414083091315</c:v>
                </c:pt>
                <c:pt idx="405">
                  <c:v>0.29427121482707563</c:v>
                </c:pt>
                <c:pt idx="406">
                  <c:v>0.29398797105497199</c:v>
                </c:pt>
                <c:pt idx="407">
                  <c:v>0.28529731912942702</c:v>
                </c:pt>
                <c:pt idx="408">
                  <c:v>0.29210366538853938</c:v>
                </c:pt>
                <c:pt idx="409">
                  <c:v>0.29022881404891465</c:v>
                </c:pt>
                <c:pt idx="410">
                  <c:v>0.28776952191625393</c:v>
                </c:pt>
                <c:pt idx="411">
                  <c:v>0.29548088692737084</c:v>
                </c:pt>
                <c:pt idx="412">
                  <c:v>0.3029804916135328</c:v>
                </c:pt>
                <c:pt idx="413">
                  <c:v>0.30253884299175771</c:v>
                </c:pt>
                <c:pt idx="414">
                  <c:v>0.29748673443850837</c:v>
                </c:pt>
                <c:pt idx="415">
                  <c:v>0.3140685945751589</c:v>
                </c:pt>
                <c:pt idx="416">
                  <c:v>0.3160937044953589</c:v>
                </c:pt>
                <c:pt idx="417">
                  <c:v>0.31178768572924787</c:v>
                </c:pt>
                <c:pt idx="418">
                  <c:v>0.30714812197884434</c:v>
                </c:pt>
                <c:pt idx="419">
                  <c:v>0.31748740649311391</c:v>
                </c:pt>
                <c:pt idx="420">
                  <c:v>0.32073406994845044</c:v>
                </c:pt>
                <c:pt idx="421">
                  <c:v>0.32052955133107486</c:v>
                </c:pt>
                <c:pt idx="422">
                  <c:v>0.31840366034739898</c:v>
                </c:pt>
                <c:pt idx="423">
                  <c:v>0.30698646512809979</c:v>
                </c:pt>
                <c:pt idx="424">
                  <c:v>0.3106750182837219</c:v>
                </c:pt>
                <c:pt idx="425">
                  <c:v>0.31135330764621116</c:v>
                </c:pt>
                <c:pt idx="426">
                  <c:v>0.3137927260443516</c:v>
                </c:pt>
                <c:pt idx="427">
                  <c:v>0.31230409109955892</c:v>
                </c:pt>
                <c:pt idx="428">
                  <c:v>0.29493646665096196</c:v>
                </c:pt>
                <c:pt idx="429">
                  <c:v>0.29163465890634566</c:v>
                </c:pt>
                <c:pt idx="430">
                  <c:v>0.31020204940282325</c:v>
                </c:pt>
                <c:pt idx="431">
                  <c:v>0.32398732847722811</c:v>
                </c:pt>
                <c:pt idx="432">
                  <c:v>0.32608657695370868</c:v>
                </c:pt>
                <c:pt idx="433">
                  <c:v>0.33619821805634365</c:v>
                </c:pt>
                <c:pt idx="434">
                  <c:v>0.32908741596744395</c:v>
                </c:pt>
                <c:pt idx="435">
                  <c:v>0.32098710767853245</c:v>
                </c:pt>
                <c:pt idx="436">
                  <c:v>0.32145181644804155</c:v>
                </c:pt>
                <c:pt idx="437">
                  <c:v>0.32121727699940217</c:v>
                </c:pt>
                <c:pt idx="438">
                  <c:v>0.31006573063794374</c:v>
                </c:pt>
                <c:pt idx="439">
                  <c:v>0.31683708431294555</c:v>
                </c:pt>
                <c:pt idx="440">
                  <c:v>0.31897881591732946</c:v>
                </c:pt>
                <c:pt idx="441">
                  <c:v>0.31365491736305229</c:v>
                </c:pt>
                <c:pt idx="442">
                  <c:v>0.31332582691713551</c:v>
                </c:pt>
                <c:pt idx="443">
                  <c:v>0.32212439203847776</c:v>
                </c:pt>
                <c:pt idx="444">
                  <c:v>0.31813545462976478</c:v>
                </c:pt>
                <c:pt idx="445">
                  <c:v>0.30792183418775632</c:v>
                </c:pt>
                <c:pt idx="446">
                  <c:v>0.30899379347894618</c:v>
                </c:pt>
                <c:pt idx="447">
                  <c:v>0.30854523171119896</c:v>
                </c:pt>
                <c:pt idx="448">
                  <c:v>0.30439995853720681</c:v>
                </c:pt>
                <c:pt idx="449">
                  <c:v>0.30420182522423311</c:v>
                </c:pt>
                <c:pt idx="450">
                  <c:v>0.30540115782526933</c:v>
                </c:pt>
                <c:pt idx="451">
                  <c:v>0.29311105970056861</c:v>
                </c:pt>
                <c:pt idx="452">
                  <c:v>0.2775694068672514</c:v>
                </c:pt>
                <c:pt idx="453">
                  <c:v>0.27399951924213273</c:v>
                </c:pt>
                <c:pt idx="454">
                  <c:v>0.23200986545706392</c:v>
                </c:pt>
                <c:pt idx="455">
                  <c:v>0.23572325929801408</c:v>
                </c:pt>
                <c:pt idx="456">
                  <c:v>0.22781768242761302</c:v>
                </c:pt>
                <c:pt idx="457">
                  <c:v>0.21454408195267649</c:v>
                </c:pt>
                <c:pt idx="458">
                  <c:v>0.20736665502914953</c:v>
                </c:pt>
                <c:pt idx="459">
                  <c:v>0.1982693864346059</c:v>
                </c:pt>
                <c:pt idx="460">
                  <c:v>0.21748670713851093</c:v>
                </c:pt>
                <c:pt idx="461">
                  <c:v>0.21145010067884162</c:v>
                </c:pt>
                <c:pt idx="462">
                  <c:v>0.20376926923580396</c:v>
                </c:pt>
                <c:pt idx="463">
                  <c:v>0.20426842661902955</c:v>
                </c:pt>
                <c:pt idx="464">
                  <c:v>0.19676333476357311</c:v>
                </c:pt>
                <c:pt idx="465">
                  <c:v>0.18942021836263279</c:v>
                </c:pt>
                <c:pt idx="466">
                  <c:v>0.20811998256894149</c:v>
                </c:pt>
                <c:pt idx="467">
                  <c:v>0.22646217197247842</c:v>
                </c:pt>
                <c:pt idx="468">
                  <c:v>0.22994418870070166</c:v>
                </c:pt>
                <c:pt idx="469">
                  <c:v>0.22969804080567258</c:v>
                </c:pt>
                <c:pt idx="470">
                  <c:v>0.21857084753650069</c:v>
                </c:pt>
                <c:pt idx="471">
                  <c:v>0.21117261469748683</c:v>
                </c:pt>
                <c:pt idx="472">
                  <c:v>0.20967796041244768</c:v>
                </c:pt>
                <c:pt idx="473">
                  <c:v>0.19330643826909943</c:v>
                </c:pt>
                <c:pt idx="474">
                  <c:v>0.18714491378822196</c:v>
                </c:pt>
                <c:pt idx="475">
                  <c:v>0.19248514093117541</c:v>
                </c:pt>
                <c:pt idx="476">
                  <c:v>0.19026520717931872</c:v>
                </c:pt>
                <c:pt idx="477">
                  <c:v>0.19344145270980406</c:v>
                </c:pt>
                <c:pt idx="478">
                  <c:v>0.23135312582149625</c:v>
                </c:pt>
                <c:pt idx="479">
                  <c:v>0.22695266866098773</c:v>
                </c:pt>
                <c:pt idx="480">
                  <c:v>0.22781621880977077</c:v>
                </c:pt>
                <c:pt idx="481">
                  <c:v>0.2067589423203533</c:v>
                </c:pt>
                <c:pt idx="482">
                  <c:v>0.19327504789324879</c:v>
                </c:pt>
                <c:pt idx="483">
                  <c:v>0.18541512915734248</c:v>
                </c:pt>
                <c:pt idx="484">
                  <c:v>0.18254242269013887</c:v>
                </c:pt>
                <c:pt idx="485">
                  <c:v>0.184830573552484</c:v>
                </c:pt>
                <c:pt idx="486">
                  <c:v>0.17914475711472333</c:v>
                </c:pt>
                <c:pt idx="487">
                  <c:v>0.17848137123899721</c:v>
                </c:pt>
                <c:pt idx="488">
                  <c:v>0.21044096108848476</c:v>
                </c:pt>
                <c:pt idx="489">
                  <c:v>0.21000208298745804</c:v>
                </c:pt>
                <c:pt idx="490">
                  <c:v>0.20291543701094916</c:v>
                </c:pt>
                <c:pt idx="491">
                  <c:v>0.18923060811277659</c:v>
                </c:pt>
                <c:pt idx="492">
                  <c:v>0.18259924446212539</c:v>
                </c:pt>
                <c:pt idx="493">
                  <c:v>0.17695164652689144</c:v>
                </c:pt>
                <c:pt idx="494">
                  <c:v>0.17198792066498014</c:v>
                </c:pt>
                <c:pt idx="495">
                  <c:v>0.18933346613513069</c:v>
                </c:pt>
                <c:pt idx="496">
                  <c:v>0.19303817496596998</c:v>
                </c:pt>
                <c:pt idx="497">
                  <c:v>0.20329121885879409</c:v>
                </c:pt>
                <c:pt idx="498">
                  <c:v>0.22901822467337229</c:v>
                </c:pt>
                <c:pt idx="499">
                  <c:v>0.22670553133338034</c:v>
                </c:pt>
                <c:pt idx="500">
                  <c:v>0.23091294338539226</c:v>
                </c:pt>
                <c:pt idx="501">
                  <c:v>0.23502680437399115</c:v>
                </c:pt>
                <c:pt idx="502">
                  <c:v>0.24916361513914498</c:v>
                </c:pt>
                <c:pt idx="503">
                  <c:v>0.2462103826601505</c:v>
                </c:pt>
                <c:pt idx="504">
                  <c:v>0.22846412989892984</c:v>
                </c:pt>
                <c:pt idx="505">
                  <c:v>0.22621750084393133</c:v>
                </c:pt>
                <c:pt idx="506">
                  <c:v>0.22141230572996973</c:v>
                </c:pt>
                <c:pt idx="507">
                  <c:v>0.22596257457522562</c:v>
                </c:pt>
                <c:pt idx="508">
                  <c:v>0.22198500003550459</c:v>
                </c:pt>
                <c:pt idx="509">
                  <c:v>0.22546696514225517</c:v>
                </c:pt>
                <c:pt idx="510">
                  <c:v>0.22296015018801008</c:v>
                </c:pt>
                <c:pt idx="511">
                  <c:v>0.23319841649948669</c:v>
                </c:pt>
                <c:pt idx="512">
                  <c:v>0.24787287850836615</c:v>
                </c:pt>
                <c:pt idx="513">
                  <c:v>0.26239788935468167</c:v>
                </c:pt>
                <c:pt idx="514">
                  <c:v>0.26023903535075865</c:v>
                </c:pt>
                <c:pt idx="515">
                  <c:v>0.25986443356104849</c:v>
                </c:pt>
                <c:pt idx="516">
                  <c:v>0.26476197008892433</c:v>
                </c:pt>
                <c:pt idx="517">
                  <c:v>0.26509537528318883</c:v>
                </c:pt>
                <c:pt idx="518">
                  <c:v>0.26716347359781989</c:v>
                </c:pt>
                <c:pt idx="519">
                  <c:v>0.26288155991555673</c:v>
                </c:pt>
                <c:pt idx="520">
                  <c:v>0.25022741709406193</c:v>
                </c:pt>
                <c:pt idx="521">
                  <c:v>0.24345126788015903</c:v>
                </c:pt>
                <c:pt idx="522">
                  <c:v>0.24654718314208934</c:v>
                </c:pt>
                <c:pt idx="523">
                  <c:v>0.25824756680311411</c:v>
                </c:pt>
                <c:pt idx="524">
                  <c:v>0.25933224141810474</c:v>
                </c:pt>
                <c:pt idx="525">
                  <c:v>0.25604068554046155</c:v>
                </c:pt>
                <c:pt idx="526">
                  <c:v>0.24245147017395574</c:v>
                </c:pt>
                <c:pt idx="527">
                  <c:v>0.24443170099643718</c:v>
                </c:pt>
                <c:pt idx="528">
                  <c:v>0.25258690682101137</c:v>
                </c:pt>
                <c:pt idx="529">
                  <c:v>0.25158265165031191</c:v>
                </c:pt>
                <c:pt idx="530">
                  <c:v>0.25151857265857003</c:v>
                </c:pt>
                <c:pt idx="531">
                  <c:v>0.26045782818924157</c:v>
                </c:pt>
                <c:pt idx="532">
                  <c:v>0.26712981543421255</c:v>
                </c:pt>
                <c:pt idx="533">
                  <c:v>0.27672747944790443</c:v>
                </c:pt>
                <c:pt idx="534">
                  <c:v>0.26916791012162244</c:v>
                </c:pt>
                <c:pt idx="535">
                  <c:v>0.26685736056724796</c:v>
                </c:pt>
                <c:pt idx="536">
                  <c:v>0.27434039580337544</c:v>
                </c:pt>
                <c:pt idx="537">
                  <c:v>0.27412823566612698</c:v>
                </c:pt>
                <c:pt idx="538">
                  <c:v>0.27667545943297722</c:v>
                </c:pt>
                <c:pt idx="539">
                  <c:v>0.28720728170172349</c:v>
                </c:pt>
                <c:pt idx="540">
                  <c:v>0.29693848750581098</c:v>
                </c:pt>
                <c:pt idx="541">
                  <c:v>0.29715517905412026</c:v>
                </c:pt>
                <c:pt idx="542">
                  <c:v>0.30617431447757171</c:v>
                </c:pt>
                <c:pt idx="543">
                  <c:v>0.30396369275401436</c:v>
                </c:pt>
                <c:pt idx="544">
                  <c:v>0.30544314506024861</c:v>
                </c:pt>
                <c:pt idx="545">
                  <c:v>0.30426571436363692</c:v>
                </c:pt>
                <c:pt idx="546">
                  <c:v>0.3076111952809204</c:v>
                </c:pt>
                <c:pt idx="547">
                  <c:v>0.307287700560539</c:v>
                </c:pt>
                <c:pt idx="548">
                  <c:v>0.31372858937978121</c:v>
                </c:pt>
                <c:pt idx="549">
                  <c:v>0.31869086542752245</c:v>
                </c:pt>
                <c:pt idx="550">
                  <c:v>0.31500639753970305</c:v>
                </c:pt>
                <c:pt idx="551">
                  <c:v>0.31457710706797903</c:v>
                </c:pt>
                <c:pt idx="552">
                  <c:v>0.31184520899585388</c:v>
                </c:pt>
                <c:pt idx="553">
                  <c:v>0.31668871483781214</c:v>
                </c:pt>
                <c:pt idx="554">
                  <c:v>0.32955688104960146</c:v>
                </c:pt>
                <c:pt idx="555">
                  <c:v>0.33909723230818711</c:v>
                </c:pt>
                <c:pt idx="556">
                  <c:v>0.34958392939226912</c:v>
                </c:pt>
                <c:pt idx="557">
                  <c:v>0.34810360906443005</c:v>
                </c:pt>
                <c:pt idx="558">
                  <c:v>0.33942346657822231</c:v>
                </c:pt>
                <c:pt idx="559">
                  <c:v>0.34162300969816162</c:v>
                </c:pt>
                <c:pt idx="560">
                  <c:v>0.3390311451114012</c:v>
                </c:pt>
                <c:pt idx="561">
                  <c:v>0.34780814727725096</c:v>
                </c:pt>
                <c:pt idx="562">
                  <c:v>0.34379355355997765</c:v>
                </c:pt>
                <c:pt idx="563">
                  <c:v>0.34406315011599187</c:v>
                </c:pt>
                <c:pt idx="564">
                  <c:v>0.34340094236360152</c:v>
                </c:pt>
                <c:pt idx="565">
                  <c:v>0.33559927556747859</c:v>
                </c:pt>
                <c:pt idx="566">
                  <c:v>0.35107041488872537</c:v>
                </c:pt>
                <c:pt idx="567">
                  <c:v>0.35410483864599862</c:v>
                </c:pt>
                <c:pt idx="568">
                  <c:v>0.36506471574168131</c:v>
                </c:pt>
                <c:pt idx="569">
                  <c:v>0.3708342300037597</c:v>
                </c:pt>
                <c:pt idx="570">
                  <c:v>0.36183371983900181</c:v>
                </c:pt>
                <c:pt idx="571">
                  <c:v>0.38968323129738591</c:v>
                </c:pt>
                <c:pt idx="572">
                  <c:v>0.38343671984244954</c:v>
                </c:pt>
                <c:pt idx="573">
                  <c:v>0.3839631961438521</c:v>
                </c:pt>
                <c:pt idx="574">
                  <c:v>0.40237787609021747</c:v>
                </c:pt>
                <c:pt idx="575">
                  <c:v>0.41571172004484436</c:v>
                </c:pt>
                <c:pt idx="576">
                  <c:v>0.41555396739874606</c:v>
                </c:pt>
                <c:pt idx="577">
                  <c:v>0.42391994055583671</c:v>
                </c:pt>
                <c:pt idx="578">
                  <c:v>0.39727356788100465</c:v>
                </c:pt>
                <c:pt idx="579">
                  <c:v>0.38148939468604914</c:v>
                </c:pt>
                <c:pt idx="580">
                  <c:v>0.37428283998171552</c:v>
                </c:pt>
                <c:pt idx="581">
                  <c:v>0.37987951122457986</c:v>
                </c:pt>
                <c:pt idx="582">
                  <c:v>0.37660213857474889</c:v>
                </c:pt>
                <c:pt idx="583">
                  <c:v>0.37400482457010242</c:v>
                </c:pt>
                <c:pt idx="584">
                  <c:v>0.36526777445150249</c:v>
                </c:pt>
                <c:pt idx="585">
                  <c:v>0.36323419992167549</c:v>
                </c:pt>
                <c:pt idx="586">
                  <c:v>0.34863549507846336</c:v>
                </c:pt>
                <c:pt idx="587">
                  <c:v>0.35176495215552772</c:v>
                </c:pt>
                <c:pt idx="588">
                  <c:v>0.35614548161282311</c:v>
                </c:pt>
                <c:pt idx="589">
                  <c:v>0.35634111747188912</c:v>
                </c:pt>
                <c:pt idx="590">
                  <c:v>0.34591762374804902</c:v>
                </c:pt>
                <c:pt idx="591">
                  <c:v>0.34864534849387185</c:v>
                </c:pt>
                <c:pt idx="592">
                  <c:v>0.3508798826974846</c:v>
                </c:pt>
                <c:pt idx="593">
                  <c:v>0.36065144201597721</c:v>
                </c:pt>
                <c:pt idx="594">
                  <c:v>0.34446480361045451</c:v>
                </c:pt>
                <c:pt idx="595">
                  <c:v>0.34522047646257059</c:v>
                </c:pt>
                <c:pt idx="596">
                  <c:v>0.36727460888470675</c:v>
                </c:pt>
                <c:pt idx="597">
                  <c:v>0.38053166231987579</c:v>
                </c:pt>
                <c:pt idx="598">
                  <c:v>0.38289915408388375</c:v>
                </c:pt>
                <c:pt idx="599">
                  <c:v>0.38004357237831399</c:v>
                </c:pt>
                <c:pt idx="600">
                  <c:v>0.39353478074003823</c:v>
                </c:pt>
                <c:pt idx="601">
                  <c:v>0.4176803085926557</c:v>
                </c:pt>
                <c:pt idx="602">
                  <c:v>0.43629990032458577</c:v>
                </c:pt>
                <c:pt idx="603">
                  <c:v>0.43424520225459617</c:v>
                </c:pt>
                <c:pt idx="604">
                  <c:v>0.46047006948305191</c:v>
                </c:pt>
                <c:pt idx="605">
                  <c:v>0.46256748198439035</c:v>
                </c:pt>
                <c:pt idx="606">
                  <c:v>0.46070660777234052</c:v>
                </c:pt>
                <c:pt idx="607">
                  <c:v>0.45489194940176558</c:v>
                </c:pt>
                <c:pt idx="608">
                  <c:v>0.45878968375399931</c:v>
                </c:pt>
                <c:pt idx="609">
                  <c:v>0.44134513863042191</c:v>
                </c:pt>
                <c:pt idx="610">
                  <c:v>0.43706385850699325</c:v>
                </c:pt>
                <c:pt idx="611">
                  <c:v>0.4268820940662319</c:v>
                </c:pt>
                <c:pt idx="612">
                  <c:v>0.40292858400046505</c:v>
                </c:pt>
                <c:pt idx="613">
                  <c:v>0.39408072506311642</c:v>
                </c:pt>
                <c:pt idx="614">
                  <c:v>0.38808854494999734</c:v>
                </c:pt>
                <c:pt idx="615">
                  <c:v>0.38824783509366023</c:v>
                </c:pt>
                <c:pt idx="616">
                  <c:v>0.38440773919098792</c:v>
                </c:pt>
                <c:pt idx="617">
                  <c:v>0.3912678857244265</c:v>
                </c:pt>
                <c:pt idx="618">
                  <c:v>0.40608658598410341</c:v>
                </c:pt>
                <c:pt idx="619">
                  <c:v>0.41148940851116467</c:v>
                </c:pt>
                <c:pt idx="620">
                  <c:v>0.40023753481933166</c:v>
                </c:pt>
                <c:pt idx="621">
                  <c:v>0.39920826767880335</c:v>
                </c:pt>
                <c:pt idx="622">
                  <c:v>0.40272697614787134</c:v>
                </c:pt>
                <c:pt idx="623">
                  <c:v>0.39776823784198601</c:v>
                </c:pt>
                <c:pt idx="624">
                  <c:v>0.40394673630558597</c:v>
                </c:pt>
                <c:pt idx="625">
                  <c:v>0.41277088720157362</c:v>
                </c:pt>
                <c:pt idx="626">
                  <c:v>0.42118712063928632</c:v>
                </c:pt>
                <c:pt idx="627">
                  <c:v>0.42080411393018058</c:v>
                </c:pt>
                <c:pt idx="628">
                  <c:v>0.42328070828618203</c:v>
                </c:pt>
                <c:pt idx="629">
                  <c:v>0.43318109358108337</c:v>
                </c:pt>
                <c:pt idx="630">
                  <c:v>0.42038353023040731</c:v>
                </c:pt>
                <c:pt idx="631">
                  <c:v>0.4123895683899923</c:v>
                </c:pt>
                <c:pt idx="632">
                  <c:v>0.40296674290869072</c:v>
                </c:pt>
                <c:pt idx="633">
                  <c:v>0.37588209522539584</c:v>
                </c:pt>
                <c:pt idx="634">
                  <c:v>0.37522300759267169</c:v>
                </c:pt>
                <c:pt idx="635">
                  <c:v>0.36012453036224956</c:v>
                </c:pt>
                <c:pt idx="636">
                  <c:v>0.35708531928628151</c:v>
                </c:pt>
                <c:pt idx="637">
                  <c:v>0.36510254191127656</c:v>
                </c:pt>
                <c:pt idx="638">
                  <c:v>0.37283564879608311</c:v>
                </c:pt>
                <c:pt idx="639">
                  <c:v>0.37322025723365004</c:v>
                </c:pt>
                <c:pt idx="640">
                  <c:v>0.38045143077320653</c:v>
                </c:pt>
                <c:pt idx="641">
                  <c:v>0.38417069608680143</c:v>
                </c:pt>
                <c:pt idx="642">
                  <c:v>0.39479747610155913</c:v>
                </c:pt>
                <c:pt idx="643">
                  <c:v>0.41276238949715571</c:v>
                </c:pt>
                <c:pt idx="644">
                  <c:v>0.42198152964255553</c:v>
                </c:pt>
                <c:pt idx="645">
                  <c:v>0.47113400815118345</c:v>
                </c:pt>
                <c:pt idx="646">
                  <c:v>0.47354130291489271</c:v>
                </c:pt>
                <c:pt idx="647">
                  <c:v>0.48283435945260833</c:v>
                </c:pt>
                <c:pt idx="648">
                  <c:v>0.50553329151537341</c:v>
                </c:pt>
                <c:pt idx="649">
                  <c:v>0.50685493175275864</c:v>
                </c:pt>
                <c:pt idx="650">
                  <c:v>0.50424266148593322</c:v>
                </c:pt>
                <c:pt idx="651">
                  <c:v>0.5135786369100821</c:v>
                </c:pt>
                <c:pt idx="652">
                  <c:v>0.54359759098444083</c:v>
                </c:pt>
                <c:pt idx="653">
                  <c:v>0.52001858476196849</c:v>
                </c:pt>
                <c:pt idx="654">
                  <c:v>0.52423045627770248</c:v>
                </c:pt>
                <c:pt idx="655">
                  <c:v>0.52234111226322955</c:v>
                </c:pt>
                <c:pt idx="656">
                  <c:v>0.51267649519829095</c:v>
                </c:pt>
                <c:pt idx="657">
                  <c:v>0.51411579897083337</c:v>
                </c:pt>
                <c:pt idx="658">
                  <c:v>0.51764085384451253</c:v>
                </c:pt>
                <c:pt idx="659">
                  <c:v>0.53020466058420079</c:v>
                </c:pt>
                <c:pt idx="660">
                  <c:v>0.55961749279215112</c:v>
                </c:pt>
                <c:pt idx="661">
                  <c:v>0.57905202320755911</c:v>
                </c:pt>
                <c:pt idx="662">
                  <c:v>0.58291029244915316</c:v>
                </c:pt>
                <c:pt idx="663">
                  <c:v>0.59180747080680507</c:v>
                </c:pt>
                <c:pt idx="664">
                  <c:v>0.59069666812192856</c:v>
                </c:pt>
                <c:pt idx="665">
                  <c:v>0.58865392937385996</c:v>
                </c:pt>
                <c:pt idx="666">
                  <c:v>0.57041282177237851</c:v>
                </c:pt>
                <c:pt idx="667">
                  <c:v>0.56558570194649249</c:v>
                </c:pt>
                <c:pt idx="668">
                  <c:v>0.58447069752423175</c:v>
                </c:pt>
                <c:pt idx="669">
                  <c:v>0.61988215240164779</c:v>
                </c:pt>
                <c:pt idx="670">
                  <c:v>0.62474644293655013</c:v>
                </c:pt>
                <c:pt idx="671">
                  <c:v>0.62581817119422034</c:v>
                </c:pt>
                <c:pt idx="672">
                  <c:v>0.60815137266591934</c:v>
                </c:pt>
                <c:pt idx="673">
                  <c:v>0.6051544921816967</c:v>
                </c:pt>
                <c:pt idx="674">
                  <c:v>0.61095022539824972</c:v>
                </c:pt>
                <c:pt idx="675">
                  <c:v>0.63353928880966581</c:v>
                </c:pt>
                <c:pt idx="676">
                  <c:v>0.63614916072047367</c:v>
                </c:pt>
                <c:pt idx="677">
                  <c:v>0.64554263353073371</c:v>
                </c:pt>
                <c:pt idx="678">
                  <c:v>0.6395324754790177</c:v>
                </c:pt>
                <c:pt idx="679">
                  <c:v>0.64338104198047219</c:v>
                </c:pt>
                <c:pt idx="680">
                  <c:v>0.64259370303768915</c:v>
                </c:pt>
                <c:pt idx="681">
                  <c:v>0.62279438759104866</c:v>
                </c:pt>
                <c:pt idx="682">
                  <c:v>0.62903297505956446</c:v>
                </c:pt>
                <c:pt idx="683">
                  <c:v>0.62867704288417303</c:v>
                </c:pt>
                <c:pt idx="684">
                  <c:v>0.63908891171801541</c:v>
                </c:pt>
                <c:pt idx="685">
                  <c:v>0.63877308074472228</c:v>
                </c:pt>
                <c:pt idx="686">
                  <c:v>0.64324156619689932</c:v>
                </c:pt>
                <c:pt idx="687">
                  <c:v>0.64411140311726056</c:v>
                </c:pt>
                <c:pt idx="688">
                  <c:v>0.62561747329863926</c:v>
                </c:pt>
                <c:pt idx="689">
                  <c:v>0.64139767233805123</c:v>
                </c:pt>
                <c:pt idx="690">
                  <c:v>0.62634616470759852</c:v>
                </c:pt>
                <c:pt idx="691">
                  <c:v>0.61418167357601705</c:v>
                </c:pt>
                <c:pt idx="692">
                  <c:v>0.61474779104609212</c:v>
                </c:pt>
                <c:pt idx="693">
                  <c:v>0.63605352711510421</c:v>
                </c:pt>
                <c:pt idx="694">
                  <c:v>0.62375094280333054</c:v>
                </c:pt>
                <c:pt idx="695">
                  <c:v>0.61111720685975346</c:v>
                </c:pt>
                <c:pt idx="696">
                  <c:v>0.62095248326682873</c:v>
                </c:pt>
                <c:pt idx="697">
                  <c:v>0.63493694083522345</c:v>
                </c:pt>
                <c:pt idx="698">
                  <c:v>0.64186690625092635</c:v>
                </c:pt>
                <c:pt idx="699">
                  <c:v>0.63695715946695741</c:v>
                </c:pt>
                <c:pt idx="700">
                  <c:v>0.63427760872424033</c:v>
                </c:pt>
                <c:pt idx="701">
                  <c:v>0.6297981532894803</c:v>
                </c:pt>
                <c:pt idx="702">
                  <c:v>0.64802960622381534</c:v>
                </c:pt>
                <c:pt idx="703">
                  <c:v>0.65092358193953292</c:v>
                </c:pt>
                <c:pt idx="704">
                  <c:v>0.6687763190090954</c:v>
                </c:pt>
                <c:pt idx="705">
                  <c:v>0.66334333135207735</c:v>
                </c:pt>
                <c:pt idx="706">
                  <c:v>0.6629642094807251</c:v>
                </c:pt>
                <c:pt idx="707">
                  <c:v>0.70720949775333919</c:v>
                </c:pt>
                <c:pt idx="708">
                  <c:v>0.67952768473215119</c:v>
                </c:pt>
                <c:pt idx="709">
                  <c:v>0.68917314375425653</c:v>
                </c:pt>
                <c:pt idx="710">
                  <c:v>0.69734041932262159</c:v>
                </c:pt>
                <c:pt idx="711">
                  <c:v>0.69789298123568577</c:v>
                </c:pt>
                <c:pt idx="712">
                  <c:v>0.70284105406525899</c:v>
                </c:pt>
                <c:pt idx="713">
                  <c:v>0.69465298265733488</c:v>
                </c:pt>
                <c:pt idx="714">
                  <c:v>0.68457347743756536</c:v>
                </c:pt>
                <c:pt idx="715">
                  <c:v>0.68544584759478999</c:v>
                </c:pt>
                <c:pt idx="716">
                  <c:v>0.68688748074761241</c:v>
                </c:pt>
                <c:pt idx="717">
                  <c:v>0.70509224316399055</c:v>
                </c:pt>
                <c:pt idx="718">
                  <c:v>0.7173356951432952</c:v>
                </c:pt>
                <c:pt idx="719">
                  <c:v>0.71530504978609466</c:v>
                </c:pt>
                <c:pt idx="720">
                  <c:v>0.71034280432004571</c:v>
                </c:pt>
                <c:pt idx="721">
                  <c:v>0.71854901123784876</c:v>
                </c:pt>
                <c:pt idx="722">
                  <c:v>0.73319296832177883</c:v>
                </c:pt>
                <c:pt idx="723">
                  <c:v>0.71736577028647863</c:v>
                </c:pt>
                <c:pt idx="724">
                  <c:v>0.71122413987987465</c:v>
                </c:pt>
                <c:pt idx="725">
                  <c:v>0.72367974365743848</c:v>
                </c:pt>
                <c:pt idx="726">
                  <c:v>0.72683031065509218</c:v>
                </c:pt>
                <c:pt idx="727">
                  <c:v>0.72773785699864235</c:v>
                </c:pt>
                <c:pt idx="728">
                  <c:v>0.69815057560599425</c:v>
                </c:pt>
                <c:pt idx="729">
                  <c:v>0.69615072848016624</c:v>
                </c:pt>
                <c:pt idx="730">
                  <c:v>0.70416216628183159</c:v>
                </c:pt>
                <c:pt idx="731">
                  <c:v>0.72014876578323528</c:v>
                </c:pt>
                <c:pt idx="732">
                  <c:v>0.70649455568393127</c:v>
                </c:pt>
                <c:pt idx="733">
                  <c:v>0.67797840529578046</c:v>
                </c:pt>
                <c:pt idx="734">
                  <c:v>0.69287918247596547</c:v>
                </c:pt>
                <c:pt idx="735">
                  <c:v>0.70588881350298371</c:v>
                </c:pt>
                <c:pt idx="736">
                  <c:v>0.70419805014203996</c:v>
                </c:pt>
                <c:pt idx="737">
                  <c:v>0.7331685265160317</c:v>
                </c:pt>
                <c:pt idx="738">
                  <c:v>0.76066354843940442</c:v>
                </c:pt>
              </c:numCache>
            </c:numRef>
          </c:val>
          <c:smooth val="0"/>
          <c:extLst>
            <c:ext xmlns:c16="http://schemas.microsoft.com/office/drawing/2014/chart" uri="{C3380CC4-5D6E-409C-BE32-E72D297353CC}">
              <c16:uniqueId val="{00000001-871D-4504-B6BB-046E2CADC86F}"/>
            </c:ext>
          </c:extLst>
        </c:ser>
        <c:dLbls>
          <c:showLegendKey val="0"/>
          <c:showVal val="0"/>
          <c:showCatName val="0"/>
          <c:showSerName val="0"/>
          <c:showPercent val="0"/>
          <c:showBubbleSize val="0"/>
        </c:dLbls>
        <c:smooth val="0"/>
        <c:axId val="797774901"/>
        <c:axId val="1059893837"/>
      </c:lineChart>
      <c:dateAx>
        <c:axId val="797774901"/>
        <c:scaling>
          <c:orientation val="minMax"/>
        </c:scaling>
        <c:delete val="0"/>
        <c:axPos val="b"/>
        <c:title>
          <c:tx>
            <c:rich>
              <a:bodyPr/>
              <a:lstStyle/>
              <a:p>
                <a:pPr lvl="0">
                  <a:defRPr b="0">
                    <a:solidFill>
                      <a:srgbClr val="000000"/>
                    </a:solidFill>
                    <a:latin typeface="+mn-lt"/>
                  </a:defRPr>
                </a:pPr>
                <a:endParaRPr lang="en-IN"/>
              </a:p>
            </c:rich>
          </c:tx>
          <c:overlay val="0"/>
        </c:title>
        <c:numFmt formatCode="m/d/yy" sourceLinked="1"/>
        <c:majorTickMark val="out"/>
        <c:minorTickMark val="none"/>
        <c:tickLblPos val="nextTo"/>
        <c:txPr>
          <a:bodyPr/>
          <a:lstStyle/>
          <a:p>
            <a:pPr lvl="0">
              <a:defRPr sz="900" b="0" i="0">
                <a:solidFill>
                  <a:srgbClr val="000000"/>
                </a:solidFill>
                <a:latin typeface="+mn-lt"/>
              </a:defRPr>
            </a:pPr>
            <a:endParaRPr lang="en-US"/>
          </a:p>
        </c:txPr>
        <c:crossAx val="1059893837"/>
        <c:crosses val="autoZero"/>
        <c:auto val="1"/>
        <c:lblOffset val="100"/>
        <c:baseTimeUnit val="days"/>
      </c:dateAx>
      <c:valAx>
        <c:axId val="10598938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79777490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areaChart>
        <c:grouping val="standard"/>
        <c:varyColors val="1"/>
        <c:ser>
          <c:idx val="0"/>
          <c:order val="0"/>
          <c:tx>
            <c:v>PORTFOLIO1 VALUE</c:v>
          </c:tx>
          <c:spPr>
            <a:solidFill>
              <a:srgbClr val="4285F4">
                <a:alpha val="30000"/>
              </a:srgbClr>
            </a:solidFill>
            <a:ln cmpd="sng">
              <a:solidFill>
                <a:srgbClr val="4285F4"/>
              </a:solidFill>
            </a:ln>
          </c:spPr>
          <c:cat>
            <c:numRef>
              <c:f>'2.b Portfolios Daily Value'!$A$2:$A$741</c:f>
              <c:numCache>
                <c:formatCode>m/d/yy</c:formatCode>
                <c:ptCount val="740"/>
                <c:pt idx="0">
                  <c:v>44287</c:v>
                </c:pt>
                <c:pt idx="1">
                  <c:v>44291</c:v>
                </c:pt>
                <c:pt idx="2">
                  <c:v>44292</c:v>
                </c:pt>
                <c:pt idx="3">
                  <c:v>44293</c:v>
                </c:pt>
                <c:pt idx="4">
                  <c:v>44294</c:v>
                </c:pt>
                <c:pt idx="5">
                  <c:v>44295</c:v>
                </c:pt>
                <c:pt idx="6">
                  <c:v>44298</c:v>
                </c:pt>
                <c:pt idx="7">
                  <c:v>44299</c:v>
                </c:pt>
                <c:pt idx="8">
                  <c:v>44301</c:v>
                </c:pt>
                <c:pt idx="9">
                  <c:v>44302</c:v>
                </c:pt>
                <c:pt idx="10">
                  <c:v>44305</c:v>
                </c:pt>
                <c:pt idx="11">
                  <c:v>44306</c:v>
                </c:pt>
                <c:pt idx="12">
                  <c:v>44308</c:v>
                </c:pt>
                <c:pt idx="13">
                  <c:v>44309</c:v>
                </c:pt>
                <c:pt idx="14">
                  <c:v>44312</c:v>
                </c:pt>
                <c:pt idx="15">
                  <c:v>44313</c:v>
                </c:pt>
                <c:pt idx="16">
                  <c:v>44314</c:v>
                </c:pt>
                <c:pt idx="17">
                  <c:v>44315</c:v>
                </c:pt>
                <c:pt idx="18">
                  <c:v>44316</c:v>
                </c:pt>
                <c:pt idx="19">
                  <c:v>44319</c:v>
                </c:pt>
                <c:pt idx="20">
                  <c:v>44320</c:v>
                </c:pt>
                <c:pt idx="21">
                  <c:v>44321</c:v>
                </c:pt>
                <c:pt idx="22">
                  <c:v>44322</c:v>
                </c:pt>
                <c:pt idx="23">
                  <c:v>44323</c:v>
                </c:pt>
                <c:pt idx="24">
                  <c:v>44326</c:v>
                </c:pt>
                <c:pt idx="25">
                  <c:v>44327</c:v>
                </c:pt>
                <c:pt idx="26">
                  <c:v>44328</c:v>
                </c:pt>
                <c:pt idx="27">
                  <c:v>44330</c:v>
                </c:pt>
                <c:pt idx="28">
                  <c:v>44333</c:v>
                </c:pt>
                <c:pt idx="29">
                  <c:v>44334</c:v>
                </c:pt>
                <c:pt idx="30">
                  <c:v>44335</c:v>
                </c:pt>
                <c:pt idx="31">
                  <c:v>44336</c:v>
                </c:pt>
                <c:pt idx="32">
                  <c:v>44337</c:v>
                </c:pt>
                <c:pt idx="33">
                  <c:v>44340</c:v>
                </c:pt>
                <c:pt idx="34">
                  <c:v>44341</c:v>
                </c:pt>
                <c:pt idx="35">
                  <c:v>44342</c:v>
                </c:pt>
                <c:pt idx="36">
                  <c:v>44343</c:v>
                </c:pt>
                <c:pt idx="37">
                  <c:v>44344</c:v>
                </c:pt>
                <c:pt idx="38">
                  <c:v>44347</c:v>
                </c:pt>
                <c:pt idx="39">
                  <c:v>44348</c:v>
                </c:pt>
                <c:pt idx="40">
                  <c:v>44349</c:v>
                </c:pt>
                <c:pt idx="41">
                  <c:v>44350</c:v>
                </c:pt>
                <c:pt idx="42">
                  <c:v>44351</c:v>
                </c:pt>
                <c:pt idx="43">
                  <c:v>44354</c:v>
                </c:pt>
                <c:pt idx="44">
                  <c:v>44355</c:v>
                </c:pt>
                <c:pt idx="45">
                  <c:v>44356</c:v>
                </c:pt>
                <c:pt idx="46">
                  <c:v>44357</c:v>
                </c:pt>
                <c:pt idx="47">
                  <c:v>44358</c:v>
                </c:pt>
                <c:pt idx="48">
                  <c:v>44361</c:v>
                </c:pt>
                <c:pt idx="49">
                  <c:v>44362</c:v>
                </c:pt>
                <c:pt idx="50">
                  <c:v>44363</c:v>
                </c:pt>
                <c:pt idx="51">
                  <c:v>44364</c:v>
                </c:pt>
                <c:pt idx="52">
                  <c:v>44365</c:v>
                </c:pt>
                <c:pt idx="53">
                  <c:v>44368</c:v>
                </c:pt>
                <c:pt idx="54">
                  <c:v>44369</c:v>
                </c:pt>
                <c:pt idx="55">
                  <c:v>44370</c:v>
                </c:pt>
                <c:pt idx="56">
                  <c:v>44371</c:v>
                </c:pt>
                <c:pt idx="57">
                  <c:v>44372</c:v>
                </c:pt>
                <c:pt idx="58">
                  <c:v>44375</c:v>
                </c:pt>
                <c:pt idx="59">
                  <c:v>44376</c:v>
                </c:pt>
                <c:pt idx="60">
                  <c:v>44377</c:v>
                </c:pt>
                <c:pt idx="61">
                  <c:v>44378</c:v>
                </c:pt>
                <c:pt idx="62">
                  <c:v>44379</c:v>
                </c:pt>
                <c:pt idx="63">
                  <c:v>44382</c:v>
                </c:pt>
                <c:pt idx="64">
                  <c:v>44383</c:v>
                </c:pt>
                <c:pt idx="65">
                  <c:v>44384</c:v>
                </c:pt>
                <c:pt idx="66">
                  <c:v>44385</c:v>
                </c:pt>
                <c:pt idx="67">
                  <c:v>44386</c:v>
                </c:pt>
                <c:pt idx="68">
                  <c:v>44389</c:v>
                </c:pt>
                <c:pt idx="69">
                  <c:v>44390</c:v>
                </c:pt>
                <c:pt idx="70">
                  <c:v>44391</c:v>
                </c:pt>
                <c:pt idx="71">
                  <c:v>44392</c:v>
                </c:pt>
                <c:pt idx="72">
                  <c:v>44393</c:v>
                </c:pt>
                <c:pt idx="73">
                  <c:v>44396</c:v>
                </c:pt>
                <c:pt idx="74">
                  <c:v>44397</c:v>
                </c:pt>
                <c:pt idx="75">
                  <c:v>44399</c:v>
                </c:pt>
                <c:pt idx="76">
                  <c:v>44400</c:v>
                </c:pt>
                <c:pt idx="77">
                  <c:v>44403</c:v>
                </c:pt>
                <c:pt idx="78">
                  <c:v>44404</c:v>
                </c:pt>
                <c:pt idx="79">
                  <c:v>44405</c:v>
                </c:pt>
                <c:pt idx="80">
                  <c:v>44406</c:v>
                </c:pt>
                <c:pt idx="81">
                  <c:v>44407</c:v>
                </c:pt>
                <c:pt idx="82">
                  <c:v>44410</c:v>
                </c:pt>
                <c:pt idx="83">
                  <c:v>44411</c:v>
                </c:pt>
                <c:pt idx="84">
                  <c:v>44412</c:v>
                </c:pt>
                <c:pt idx="85">
                  <c:v>44413</c:v>
                </c:pt>
                <c:pt idx="86">
                  <c:v>44414</c:v>
                </c:pt>
                <c:pt idx="87">
                  <c:v>44417</c:v>
                </c:pt>
                <c:pt idx="88">
                  <c:v>44418</c:v>
                </c:pt>
                <c:pt idx="89">
                  <c:v>44419</c:v>
                </c:pt>
                <c:pt idx="90">
                  <c:v>44420</c:v>
                </c:pt>
                <c:pt idx="91">
                  <c:v>44421</c:v>
                </c:pt>
                <c:pt idx="92">
                  <c:v>44424</c:v>
                </c:pt>
                <c:pt idx="93">
                  <c:v>44425</c:v>
                </c:pt>
                <c:pt idx="94">
                  <c:v>44426</c:v>
                </c:pt>
                <c:pt idx="95">
                  <c:v>44428</c:v>
                </c:pt>
                <c:pt idx="96">
                  <c:v>44431</c:v>
                </c:pt>
                <c:pt idx="97">
                  <c:v>44432</c:v>
                </c:pt>
                <c:pt idx="98">
                  <c:v>44433</c:v>
                </c:pt>
                <c:pt idx="99">
                  <c:v>44434</c:v>
                </c:pt>
                <c:pt idx="100">
                  <c:v>44435</c:v>
                </c:pt>
                <c:pt idx="101">
                  <c:v>44438</c:v>
                </c:pt>
                <c:pt idx="102">
                  <c:v>44439</c:v>
                </c:pt>
                <c:pt idx="103">
                  <c:v>44440</c:v>
                </c:pt>
                <c:pt idx="104">
                  <c:v>44441</c:v>
                </c:pt>
                <c:pt idx="105">
                  <c:v>44442</c:v>
                </c:pt>
                <c:pt idx="106">
                  <c:v>44445</c:v>
                </c:pt>
                <c:pt idx="107">
                  <c:v>44446</c:v>
                </c:pt>
                <c:pt idx="108">
                  <c:v>44447</c:v>
                </c:pt>
                <c:pt idx="109">
                  <c:v>44448</c:v>
                </c:pt>
                <c:pt idx="110">
                  <c:v>44452</c:v>
                </c:pt>
                <c:pt idx="111">
                  <c:v>44453</c:v>
                </c:pt>
                <c:pt idx="112">
                  <c:v>44454</c:v>
                </c:pt>
                <c:pt idx="113">
                  <c:v>44455</c:v>
                </c:pt>
                <c:pt idx="114">
                  <c:v>44456</c:v>
                </c:pt>
                <c:pt idx="115">
                  <c:v>44459</c:v>
                </c:pt>
                <c:pt idx="116">
                  <c:v>44460</c:v>
                </c:pt>
                <c:pt idx="117">
                  <c:v>44461</c:v>
                </c:pt>
                <c:pt idx="118">
                  <c:v>44462</c:v>
                </c:pt>
                <c:pt idx="119">
                  <c:v>44463</c:v>
                </c:pt>
                <c:pt idx="120">
                  <c:v>44466</c:v>
                </c:pt>
                <c:pt idx="121">
                  <c:v>44467</c:v>
                </c:pt>
                <c:pt idx="122">
                  <c:v>44468</c:v>
                </c:pt>
                <c:pt idx="123">
                  <c:v>44469</c:v>
                </c:pt>
                <c:pt idx="124">
                  <c:v>44470</c:v>
                </c:pt>
                <c:pt idx="125">
                  <c:v>44473</c:v>
                </c:pt>
                <c:pt idx="126">
                  <c:v>44474</c:v>
                </c:pt>
                <c:pt idx="127">
                  <c:v>44475</c:v>
                </c:pt>
                <c:pt idx="128">
                  <c:v>44476</c:v>
                </c:pt>
                <c:pt idx="129">
                  <c:v>44477</c:v>
                </c:pt>
                <c:pt idx="130">
                  <c:v>44480</c:v>
                </c:pt>
                <c:pt idx="131">
                  <c:v>44481</c:v>
                </c:pt>
                <c:pt idx="132">
                  <c:v>44482</c:v>
                </c:pt>
                <c:pt idx="133">
                  <c:v>44483</c:v>
                </c:pt>
                <c:pt idx="134">
                  <c:v>44487</c:v>
                </c:pt>
                <c:pt idx="135">
                  <c:v>44488</c:v>
                </c:pt>
                <c:pt idx="136">
                  <c:v>44489</c:v>
                </c:pt>
                <c:pt idx="137">
                  <c:v>44490</c:v>
                </c:pt>
                <c:pt idx="138">
                  <c:v>44491</c:v>
                </c:pt>
                <c:pt idx="139">
                  <c:v>44494</c:v>
                </c:pt>
                <c:pt idx="140">
                  <c:v>44495</c:v>
                </c:pt>
                <c:pt idx="141">
                  <c:v>44496</c:v>
                </c:pt>
                <c:pt idx="142">
                  <c:v>44497</c:v>
                </c:pt>
                <c:pt idx="143">
                  <c:v>44498</c:v>
                </c:pt>
                <c:pt idx="144">
                  <c:v>44501</c:v>
                </c:pt>
                <c:pt idx="145">
                  <c:v>44502</c:v>
                </c:pt>
                <c:pt idx="146">
                  <c:v>44503</c:v>
                </c:pt>
                <c:pt idx="147">
                  <c:v>44504</c:v>
                </c:pt>
                <c:pt idx="148">
                  <c:v>44508</c:v>
                </c:pt>
                <c:pt idx="149">
                  <c:v>44509</c:v>
                </c:pt>
                <c:pt idx="150">
                  <c:v>44510</c:v>
                </c:pt>
                <c:pt idx="151">
                  <c:v>44511</c:v>
                </c:pt>
                <c:pt idx="152">
                  <c:v>44512</c:v>
                </c:pt>
                <c:pt idx="153">
                  <c:v>44515</c:v>
                </c:pt>
                <c:pt idx="154">
                  <c:v>44516</c:v>
                </c:pt>
                <c:pt idx="155">
                  <c:v>44517</c:v>
                </c:pt>
                <c:pt idx="156">
                  <c:v>44518</c:v>
                </c:pt>
                <c:pt idx="157">
                  <c:v>44522</c:v>
                </c:pt>
                <c:pt idx="158">
                  <c:v>44523</c:v>
                </c:pt>
                <c:pt idx="159">
                  <c:v>44524</c:v>
                </c:pt>
                <c:pt idx="160">
                  <c:v>44525</c:v>
                </c:pt>
                <c:pt idx="161">
                  <c:v>44526</c:v>
                </c:pt>
                <c:pt idx="162">
                  <c:v>44529</c:v>
                </c:pt>
                <c:pt idx="163">
                  <c:v>44530</c:v>
                </c:pt>
                <c:pt idx="164">
                  <c:v>44531</c:v>
                </c:pt>
                <c:pt idx="165">
                  <c:v>44532</c:v>
                </c:pt>
                <c:pt idx="166">
                  <c:v>44533</c:v>
                </c:pt>
                <c:pt idx="167">
                  <c:v>44536</c:v>
                </c:pt>
                <c:pt idx="168">
                  <c:v>44537</c:v>
                </c:pt>
                <c:pt idx="169">
                  <c:v>44538</c:v>
                </c:pt>
                <c:pt idx="170">
                  <c:v>44539</c:v>
                </c:pt>
                <c:pt idx="171">
                  <c:v>44540</c:v>
                </c:pt>
                <c:pt idx="172">
                  <c:v>44543</c:v>
                </c:pt>
                <c:pt idx="173">
                  <c:v>44544</c:v>
                </c:pt>
                <c:pt idx="174">
                  <c:v>44545</c:v>
                </c:pt>
                <c:pt idx="175">
                  <c:v>44546</c:v>
                </c:pt>
                <c:pt idx="176">
                  <c:v>44547</c:v>
                </c:pt>
                <c:pt idx="177">
                  <c:v>44550</c:v>
                </c:pt>
                <c:pt idx="178">
                  <c:v>44551</c:v>
                </c:pt>
                <c:pt idx="179">
                  <c:v>44552</c:v>
                </c:pt>
                <c:pt idx="180">
                  <c:v>44553</c:v>
                </c:pt>
                <c:pt idx="181">
                  <c:v>44554</c:v>
                </c:pt>
                <c:pt idx="182">
                  <c:v>44557</c:v>
                </c:pt>
                <c:pt idx="183">
                  <c:v>44558</c:v>
                </c:pt>
                <c:pt idx="184">
                  <c:v>44559</c:v>
                </c:pt>
                <c:pt idx="185">
                  <c:v>44560</c:v>
                </c:pt>
                <c:pt idx="186">
                  <c:v>44561</c:v>
                </c:pt>
                <c:pt idx="187">
                  <c:v>44564</c:v>
                </c:pt>
                <c:pt idx="188">
                  <c:v>44565</c:v>
                </c:pt>
                <c:pt idx="189">
                  <c:v>44566</c:v>
                </c:pt>
                <c:pt idx="190">
                  <c:v>44567</c:v>
                </c:pt>
                <c:pt idx="191">
                  <c:v>44568</c:v>
                </c:pt>
                <c:pt idx="192">
                  <c:v>44571</c:v>
                </c:pt>
                <c:pt idx="193">
                  <c:v>44572</c:v>
                </c:pt>
                <c:pt idx="194">
                  <c:v>44573</c:v>
                </c:pt>
                <c:pt idx="195">
                  <c:v>44574</c:v>
                </c:pt>
                <c:pt idx="196">
                  <c:v>44575</c:v>
                </c:pt>
                <c:pt idx="197">
                  <c:v>44578</c:v>
                </c:pt>
                <c:pt idx="198">
                  <c:v>44579</c:v>
                </c:pt>
                <c:pt idx="199">
                  <c:v>44580</c:v>
                </c:pt>
                <c:pt idx="200">
                  <c:v>44581</c:v>
                </c:pt>
                <c:pt idx="201">
                  <c:v>44582</c:v>
                </c:pt>
                <c:pt idx="202">
                  <c:v>44585</c:v>
                </c:pt>
                <c:pt idx="203">
                  <c:v>44586</c:v>
                </c:pt>
                <c:pt idx="204">
                  <c:v>44588</c:v>
                </c:pt>
                <c:pt idx="205">
                  <c:v>44589</c:v>
                </c:pt>
                <c:pt idx="206">
                  <c:v>44592</c:v>
                </c:pt>
                <c:pt idx="207">
                  <c:v>44593</c:v>
                </c:pt>
                <c:pt idx="208">
                  <c:v>44594</c:v>
                </c:pt>
                <c:pt idx="209">
                  <c:v>44595</c:v>
                </c:pt>
                <c:pt idx="210">
                  <c:v>44596</c:v>
                </c:pt>
                <c:pt idx="211">
                  <c:v>44599</c:v>
                </c:pt>
                <c:pt idx="212">
                  <c:v>44600</c:v>
                </c:pt>
                <c:pt idx="213">
                  <c:v>44601</c:v>
                </c:pt>
                <c:pt idx="214">
                  <c:v>44602</c:v>
                </c:pt>
                <c:pt idx="215">
                  <c:v>44603</c:v>
                </c:pt>
                <c:pt idx="216">
                  <c:v>44606</c:v>
                </c:pt>
                <c:pt idx="217">
                  <c:v>44607</c:v>
                </c:pt>
                <c:pt idx="218">
                  <c:v>44608</c:v>
                </c:pt>
                <c:pt idx="219">
                  <c:v>44609</c:v>
                </c:pt>
                <c:pt idx="220">
                  <c:v>44610</c:v>
                </c:pt>
                <c:pt idx="221">
                  <c:v>44613</c:v>
                </c:pt>
                <c:pt idx="222">
                  <c:v>44614</c:v>
                </c:pt>
                <c:pt idx="223">
                  <c:v>44615</c:v>
                </c:pt>
                <c:pt idx="224">
                  <c:v>44616</c:v>
                </c:pt>
                <c:pt idx="225">
                  <c:v>44617</c:v>
                </c:pt>
                <c:pt idx="226">
                  <c:v>44620</c:v>
                </c:pt>
                <c:pt idx="227">
                  <c:v>44622</c:v>
                </c:pt>
                <c:pt idx="228">
                  <c:v>44623</c:v>
                </c:pt>
                <c:pt idx="229">
                  <c:v>44624</c:v>
                </c:pt>
                <c:pt idx="230">
                  <c:v>44627</c:v>
                </c:pt>
                <c:pt idx="231">
                  <c:v>44628</c:v>
                </c:pt>
                <c:pt idx="232">
                  <c:v>44629</c:v>
                </c:pt>
                <c:pt idx="233">
                  <c:v>44630</c:v>
                </c:pt>
                <c:pt idx="234">
                  <c:v>44631</c:v>
                </c:pt>
                <c:pt idx="235">
                  <c:v>44634</c:v>
                </c:pt>
                <c:pt idx="236">
                  <c:v>44635</c:v>
                </c:pt>
                <c:pt idx="237">
                  <c:v>44636</c:v>
                </c:pt>
                <c:pt idx="238">
                  <c:v>44637</c:v>
                </c:pt>
                <c:pt idx="239">
                  <c:v>44641</c:v>
                </c:pt>
                <c:pt idx="240">
                  <c:v>44642</c:v>
                </c:pt>
                <c:pt idx="241">
                  <c:v>44643</c:v>
                </c:pt>
                <c:pt idx="242">
                  <c:v>44644</c:v>
                </c:pt>
                <c:pt idx="243">
                  <c:v>44645</c:v>
                </c:pt>
                <c:pt idx="244">
                  <c:v>44648</c:v>
                </c:pt>
                <c:pt idx="245">
                  <c:v>44649</c:v>
                </c:pt>
                <c:pt idx="246">
                  <c:v>44650</c:v>
                </c:pt>
                <c:pt idx="247">
                  <c:v>44651</c:v>
                </c:pt>
                <c:pt idx="248">
                  <c:v>44652</c:v>
                </c:pt>
                <c:pt idx="249">
                  <c:v>44655</c:v>
                </c:pt>
                <c:pt idx="250">
                  <c:v>44656</c:v>
                </c:pt>
                <c:pt idx="251">
                  <c:v>44657</c:v>
                </c:pt>
                <c:pt idx="252">
                  <c:v>44658</c:v>
                </c:pt>
                <c:pt idx="253">
                  <c:v>44659</c:v>
                </c:pt>
                <c:pt idx="254">
                  <c:v>44662</c:v>
                </c:pt>
                <c:pt idx="255">
                  <c:v>44663</c:v>
                </c:pt>
                <c:pt idx="256">
                  <c:v>44664</c:v>
                </c:pt>
                <c:pt idx="257">
                  <c:v>44669</c:v>
                </c:pt>
                <c:pt idx="258">
                  <c:v>44670</c:v>
                </c:pt>
                <c:pt idx="259">
                  <c:v>44671</c:v>
                </c:pt>
                <c:pt idx="260">
                  <c:v>44672</c:v>
                </c:pt>
                <c:pt idx="261">
                  <c:v>44673</c:v>
                </c:pt>
                <c:pt idx="262">
                  <c:v>44676</c:v>
                </c:pt>
                <c:pt idx="263">
                  <c:v>44677</c:v>
                </c:pt>
                <c:pt idx="264">
                  <c:v>44678</c:v>
                </c:pt>
                <c:pt idx="265">
                  <c:v>44679</c:v>
                </c:pt>
                <c:pt idx="266">
                  <c:v>44680</c:v>
                </c:pt>
                <c:pt idx="267">
                  <c:v>44683</c:v>
                </c:pt>
                <c:pt idx="268">
                  <c:v>44685</c:v>
                </c:pt>
                <c:pt idx="269">
                  <c:v>44686</c:v>
                </c:pt>
                <c:pt idx="270">
                  <c:v>44687</c:v>
                </c:pt>
                <c:pt idx="271">
                  <c:v>44690</c:v>
                </c:pt>
                <c:pt idx="272">
                  <c:v>44691</c:v>
                </c:pt>
                <c:pt idx="273">
                  <c:v>44692</c:v>
                </c:pt>
                <c:pt idx="274">
                  <c:v>44693</c:v>
                </c:pt>
                <c:pt idx="275">
                  <c:v>44694</c:v>
                </c:pt>
                <c:pt idx="276">
                  <c:v>44697</c:v>
                </c:pt>
                <c:pt idx="277">
                  <c:v>44698</c:v>
                </c:pt>
                <c:pt idx="278">
                  <c:v>44699</c:v>
                </c:pt>
                <c:pt idx="279">
                  <c:v>44700</c:v>
                </c:pt>
                <c:pt idx="280">
                  <c:v>44701</c:v>
                </c:pt>
                <c:pt idx="281">
                  <c:v>44704</c:v>
                </c:pt>
                <c:pt idx="282">
                  <c:v>44705</c:v>
                </c:pt>
                <c:pt idx="283">
                  <c:v>44706</c:v>
                </c:pt>
                <c:pt idx="284">
                  <c:v>44707</c:v>
                </c:pt>
                <c:pt idx="285">
                  <c:v>44708</c:v>
                </c:pt>
                <c:pt idx="286">
                  <c:v>44711</c:v>
                </c:pt>
                <c:pt idx="287">
                  <c:v>44712</c:v>
                </c:pt>
                <c:pt idx="288">
                  <c:v>44713</c:v>
                </c:pt>
                <c:pt idx="289">
                  <c:v>44714</c:v>
                </c:pt>
                <c:pt idx="290">
                  <c:v>44715</c:v>
                </c:pt>
                <c:pt idx="291">
                  <c:v>44718</c:v>
                </c:pt>
                <c:pt idx="292">
                  <c:v>44719</c:v>
                </c:pt>
                <c:pt idx="293">
                  <c:v>44720</c:v>
                </c:pt>
                <c:pt idx="294">
                  <c:v>44721</c:v>
                </c:pt>
                <c:pt idx="295">
                  <c:v>44722</c:v>
                </c:pt>
                <c:pt idx="296">
                  <c:v>44725</c:v>
                </c:pt>
                <c:pt idx="297">
                  <c:v>44726</c:v>
                </c:pt>
                <c:pt idx="298">
                  <c:v>44727</c:v>
                </c:pt>
                <c:pt idx="299">
                  <c:v>44728</c:v>
                </c:pt>
                <c:pt idx="300">
                  <c:v>44729</c:v>
                </c:pt>
                <c:pt idx="301">
                  <c:v>44732</c:v>
                </c:pt>
                <c:pt idx="302">
                  <c:v>44733</c:v>
                </c:pt>
                <c:pt idx="303">
                  <c:v>44734</c:v>
                </c:pt>
                <c:pt idx="304">
                  <c:v>44735</c:v>
                </c:pt>
                <c:pt idx="305">
                  <c:v>44736</c:v>
                </c:pt>
                <c:pt idx="306">
                  <c:v>44739</c:v>
                </c:pt>
                <c:pt idx="307">
                  <c:v>44740</c:v>
                </c:pt>
                <c:pt idx="308">
                  <c:v>44741</c:v>
                </c:pt>
                <c:pt idx="309">
                  <c:v>44742</c:v>
                </c:pt>
                <c:pt idx="310">
                  <c:v>44743</c:v>
                </c:pt>
                <c:pt idx="311">
                  <c:v>44746</c:v>
                </c:pt>
                <c:pt idx="312">
                  <c:v>44747</c:v>
                </c:pt>
                <c:pt idx="313">
                  <c:v>44748</c:v>
                </c:pt>
                <c:pt idx="314">
                  <c:v>44749</c:v>
                </c:pt>
                <c:pt idx="315">
                  <c:v>44750</c:v>
                </c:pt>
                <c:pt idx="316">
                  <c:v>44753</c:v>
                </c:pt>
                <c:pt idx="317">
                  <c:v>44754</c:v>
                </c:pt>
                <c:pt idx="318">
                  <c:v>44755</c:v>
                </c:pt>
                <c:pt idx="319">
                  <c:v>44756</c:v>
                </c:pt>
                <c:pt idx="320">
                  <c:v>44757</c:v>
                </c:pt>
                <c:pt idx="321">
                  <c:v>44760</c:v>
                </c:pt>
                <c:pt idx="322">
                  <c:v>44761</c:v>
                </c:pt>
                <c:pt idx="323">
                  <c:v>44762</c:v>
                </c:pt>
                <c:pt idx="324">
                  <c:v>44763</c:v>
                </c:pt>
                <c:pt idx="325">
                  <c:v>44764</c:v>
                </c:pt>
                <c:pt idx="326">
                  <c:v>44767</c:v>
                </c:pt>
                <c:pt idx="327">
                  <c:v>44768</c:v>
                </c:pt>
                <c:pt idx="328">
                  <c:v>44769</c:v>
                </c:pt>
                <c:pt idx="329">
                  <c:v>44770</c:v>
                </c:pt>
                <c:pt idx="330">
                  <c:v>44771</c:v>
                </c:pt>
                <c:pt idx="331">
                  <c:v>44774</c:v>
                </c:pt>
                <c:pt idx="332">
                  <c:v>44775</c:v>
                </c:pt>
                <c:pt idx="333">
                  <c:v>44776</c:v>
                </c:pt>
                <c:pt idx="334">
                  <c:v>44777</c:v>
                </c:pt>
                <c:pt idx="335">
                  <c:v>44778</c:v>
                </c:pt>
                <c:pt idx="336">
                  <c:v>44781</c:v>
                </c:pt>
                <c:pt idx="337">
                  <c:v>44783</c:v>
                </c:pt>
                <c:pt idx="338">
                  <c:v>44784</c:v>
                </c:pt>
                <c:pt idx="339">
                  <c:v>44785</c:v>
                </c:pt>
                <c:pt idx="340">
                  <c:v>44789</c:v>
                </c:pt>
                <c:pt idx="341">
                  <c:v>44790</c:v>
                </c:pt>
                <c:pt idx="342">
                  <c:v>44791</c:v>
                </c:pt>
                <c:pt idx="343">
                  <c:v>44792</c:v>
                </c:pt>
                <c:pt idx="344">
                  <c:v>44795</c:v>
                </c:pt>
                <c:pt idx="345">
                  <c:v>44796</c:v>
                </c:pt>
                <c:pt idx="346">
                  <c:v>44797</c:v>
                </c:pt>
                <c:pt idx="347">
                  <c:v>44798</c:v>
                </c:pt>
                <c:pt idx="348">
                  <c:v>44799</c:v>
                </c:pt>
                <c:pt idx="349">
                  <c:v>44802</c:v>
                </c:pt>
                <c:pt idx="350">
                  <c:v>44803</c:v>
                </c:pt>
                <c:pt idx="351">
                  <c:v>44805</c:v>
                </c:pt>
                <c:pt idx="352">
                  <c:v>44806</c:v>
                </c:pt>
                <c:pt idx="353">
                  <c:v>44809</c:v>
                </c:pt>
                <c:pt idx="354">
                  <c:v>44810</c:v>
                </c:pt>
                <c:pt idx="355">
                  <c:v>44811</c:v>
                </c:pt>
                <c:pt idx="356">
                  <c:v>44812</c:v>
                </c:pt>
                <c:pt idx="357">
                  <c:v>44813</c:v>
                </c:pt>
                <c:pt idx="358">
                  <c:v>44816</c:v>
                </c:pt>
                <c:pt idx="359">
                  <c:v>44817</c:v>
                </c:pt>
                <c:pt idx="360">
                  <c:v>44818</c:v>
                </c:pt>
                <c:pt idx="361">
                  <c:v>44819</c:v>
                </c:pt>
                <c:pt idx="362">
                  <c:v>44820</c:v>
                </c:pt>
                <c:pt idx="363">
                  <c:v>44823</c:v>
                </c:pt>
                <c:pt idx="364">
                  <c:v>44824</c:v>
                </c:pt>
                <c:pt idx="365">
                  <c:v>44825</c:v>
                </c:pt>
                <c:pt idx="366">
                  <c:v>44826</c:v>
                </c:pt>
                <c:pt idx="367">
                  <c:v>44827</c:v>
                </c:pt>
                <c:pt idx="368">
                  <c:v>44830</c:v>
                </c:pt>
                <c:pt idx="369">
                  <c:v>44831</c:v>
                </c:pt>
                <c:pt idx="370">
                  <c:v>44832</c:v>
                </c:pt>
                <c:pt idx="371">
                  <c:v>44833</c:v>
                </c:pt>
                <c:pt idx="372">
                  <c:v>44834</c:v>
                </c:pt>
                <c:pt idx="373">
                  <c:v>44837</c:v>
                </c:pt>
                <c:pt idx="374">
                  <c:v>44838</c:v>
                </c:pt>
                <c:pt idx="375">
                  <c:v>44840</c:v>
                </c:pt>
                <c:pt idx="376">
                  <c:v>44841</c:v>
                </c:pt>
                <c:pt idx="377">
                  <c:v>44844</c:v>
                </c:pt>
                <c:pt idx="378">
                  <c:v>44845</c:v>
                </c:pt>
                <c:pt idx="379">
                  <c:v>44846</c:v>
                </c:pt>
                <c:pt idx="380">
                  <c:v>44847</c:v>
                </c:pt>
                <c:pt idx="381">
                  <c:v>44848</c:v>
                </c:pt>
                <c:pt idx="382">
                  <c:v>44851</c:v>
                </c:pt>
                <c:pt idx="383">
                  <c:v>44852</c:v>
                </c:pt>
                <c:pt idx="384">
                  <c:v>44853</c:v>
                </c:pt>
                <c:pt idx="385">
                  <c:v>44854</c:v>
                </c:pt>
                <c:pt idx="386">
                  <c:v>44855</c:v>
                </c:pt>
                <c:pt idx="387">
                  <c:v>44858</c:v>
                </c:pt>
                <c:pt idx="388">
                  <c:v>44859</c:v>
                </c:pt>
                <c:pt idx="389">
                  <c:v>44861</c:v>
                </c:pt>
                <c:pt idx="390">
                  <c:v>44862</c:v>
                </c:pt>
                <c:pt idx="391">
                  <c:v>44865</c:v>
                </c:pt>
                <c:pt idx="392">
                  <c:v>44866</c:v>
                </c:pt>
                <c:pt idx="393">
                  <c:v>44867</c:v>
                </c:pt>
                <c:pt idx="394">
                  <c:v>44868</c:v>
                </c:pt>
                <c:pt idx="395">
                  <c:v>44869</c:v>
                </c:pt>
                <c:pt idx="396">
                  <c:v>44872</c:v>
                </c:pt>
                <c:pt idx="397">
                  <c:v>44874</c:v>
                </c:pt>
                <c:pt idx="398">
                  <c:v>44875</c:v>
                </c:pt>
                <c:pt idx="399">
                  <c:v>44876</c:v>
                </c:pt>
                <c:pt idx="400">
                  <c:v>44879</c:v>
                </c:pt>
                <c:pt idx="401">
                  <c:v>44880</c:v>
                </c:pt>
                <c:pt idx="402">
                  <c:v>44881</c:v>
                </c:pt>
                <c:pt idx="403">
                  <c:v>44882</c:v>
                </c:pt>
                <c:pt idx="404">
                  <c:v>44883</c:v>
                </c:pt>
                <c:pt idx="405">
                  <c:v>44886</c:v>
                </c:pt>
                <c:pt idx="406">
                  <c:v>44887</c:v>
                </c:pt>
                <c:pt idx="407">
                  <c:v>44888</c:v>
                </c:pt>
                <c:pt idx="408">
                  <c:v>44889</c:v>
                </c:pt>
                <c:pt idx="409">
                  <c:v>44890</c:v>
                </c:pt>
                <c:pt idx="410">
                  <c:v>44893</c:v>
                </c:pt>
                <c:pt idx="411">
                  <c:v>44894</c:v>
                </c:pt>
                <c:pt idx="412">
                  <c:v>44895</c:v>
                </c:pt>
                <c:pt idx="413">
                  <c:v>44896</c:v>
                </c:pt>
                <c:pt idx="414">
                  <c:v>44897</c:v>
                </c:pt>
                <c:pt idx="415">
                  <c:v>44900</c:v>
                </c:pt>
                <c:pt idx="416">
                  <c:v>44901</c:v>
                </c:pt>
                <c:pt idx="417">
                  <c:v>44902</c:v>
                </c:pt>
                <c:pt idx="418">
                  <c:v>44903</c:v>
                </c:pt>
                <c:pt idx="419">
                  <c:v>44904</c:v>
                </c:pt>
                <c:pt idx="420">
                  <c:v>44907</c:v>
                </c:pt>
                <c:pt idx="421">
                  <c:v>44908</c:v>
                </c:pt>
                <c:pt idx="422">
                  <c:v>44909</c:v>
                </c:pt>
                <c:pt idx="423">
                  <c:v>44910</c:v>
                </c:pt>
                <c:pt idx="424">
                  <c:v>44911</c:v>
                </c:pt>
                <c:pt idx="425">
                  <c:v>44914</c:v>
                </c:pt>
                <c:pt idx="426">
                  <c:v>44915</c:v>
                </c:pt>
                <c:pt idx="427">
                  <c:v>44916</c:v>
                </c:pt>
                <c:pt idx="428">
                  <c:v>44917</c:v>
                </c:pt>
                <c:pt idx="429">
                  <c:v>44918</c:v>
                </c:pt>
                <c:pt idx="430">
                  <c:v>44921</c:v>
                </c:pt>
                <c:pt idx="431">
                  <c:v>44922</c:v>
                </c:pt>
                <c:pt idx="432">
                  <c:v>44923</c:v>
                </c:pt>
                <c:pt idx="433">
                  <c:v>44924</c:v>
                </c:pt>
                <c:pt idx="434">
                  <c:v>44925</c:v>
                </c:pt>
                <c:pt idx="435">
                  <c:v>44928</c:v>
                </c:pt>
                <c:pt idx="436">
                  <c:v>44929</c:v>
                </c:pt>
                <c:pt idx="437">
                  <c:v>44930</c:v>
                </c:pt>
                <c:pt idx="438">
                  <c:v>44931</c:v>
                </c:pt>
                <c:pt idx="439">
                  <c:v>44932</c:v>
                </c:pt>
                <c:pt idx="440">
                  <c:v>44935</c:v>
                </c:pt>
                <c:pt idx="441">
                  <c:v>44936</c:v>
                </c:pt>
                <c:pt idx="442">
                  <c:v>44937</c:v>
                </c:pt>
                <c:pt idx="443">
                  <c:v>44938</c:v>
                </c:pt>
                <c:pt idx="444">
                  <c:v>44939</c:v>
                </c:pt>
                <c:pt idx="445">
                  <c:v>44942</c:v>
                </c:pt>
                <c:pt idx="446">
                  <c:v>44943</c:v>
                </c:pt>
                <c:pt idx="447">
                  <c:v>44944</c:v>
                </c:pt>
                <c:pt idx="448">
                  <c:v>44945</c:v>
                </c:pt>
                <c:pt idx="449">
                  <c:v>44946</c:v>
                </c:pt>
                <c:pt idx="450">
                  <c:v>44949</c:v>
                </c:pt>
                <c:pt idx="451">
                  <c:v>44950</c:v>
                </c:pt>
                <c:pt idx="452">
                  <c:v>44951</c:v>
                </c:pt>
                <c:pt idx="453">
                  <c:v>44953</c:v>
                </c:pt>
                <c:pt idx="454">
                  <c:v>44956</c:v>
                </c:pt>
                <c:pt idx="455">
                  <c:v>44957</c:v>
                </c:pt>
                <c:pt idx="456">
                  <c:v>44958</c:v>
                </c:pt>
                <c:pt idx="457">
                  <c:v>44959</c:v>
                </c:pt>
                <c:pt idx="458">
                  <c:v>44960</c:v>
                </c:pt>
                <c:pt idx="459">
                  <c:v>44963</c:v>
                </c:pt>
                <c:pt idx="460">
                  <c:v>44964</c:v>
                </c:pt>
                <c:pt idx="461">
                  <c:v>44965</c:v>
                </c:pt>
                <c:pt idx="462">
                  <c:v>44966</c:v>
                </c:pt>
                <c:pt idx="463">
                  <c:v>44967</c:v>
                </c:pt>
                <c:pt idx="464">
                  <c:v>44970</c:v>
                </c:pt>
                <c:pt idx="465">
                  <c:v>44971</c:v>
                </c:pt>
                <c:pt idx="466">
                  <c:v>44972</c:v>
                </c:pt>
                <c:pt idx="467">
                  <c:v>44973</c:v>
                </c:pt>
                <c:pt idx="468">
                  <c:v>44974</c:v>
                </c:pt>
                <c:pt idx="469">
                  <c:v>44977</c:v>
                </c:pt>
                <c:pt idx="470">
                  <c:v>44978</c:v>
                </c:pt>
                <c:pt idx="471">
                  <c:v>44979</c:v>
                </c:pt>
                <c:pt idx="472">
                  <c:v>44980</c:v>
                </c:pt>
                <c:pt idx="473">
                  <c:v>44981</c:v>
                </c:pt>
                <c:pt idx="474">
                  <c:v>44984</c:v>
                </c:pt>
                <c:pt idx="475">
                  <c:v>44985</c:v>
                </c:pt>
                <c:pt idx="476">
                  <c:v>44986</c:v>
                </c:pt>
                <c:pt idx="477">
                  <c:v>44987</c:v>
                </c:pt>
                <c:pt idx="478">
                  <c:v>44988</c:v>
                </c:pt>
                <c:pt idx="479">
                  <c:v>44991</c:v>
                </c:pt>
                <c:pt idx="480">
                  <c:v>44993</c:v>
                </c:pt>
                <c:pt idx="481">
                  <c:v>44994</c:v>
                </c:pt>
                <c:pt idx="482">
                  <c:v>44995</c:v>
                </c:pt>
                <c:pt idx="483">
                  <c:v>44998</c:v>
                </c:pt>
                <c:pt idx="484">
                  <c:v>44999</c:v>
                </c:pt>
                <c:pt idx="485">
                  <c:v>45000</c:v>
                </c:pt>
                <c:pt idx="486">
                  <c:v>45001</c:v>
                </c:pt>
                <c:pt idx="487">
                  <c:v>45002</c:v>
                </c:pt>
                <c:pt idx="488">
                  <c:v>45005</c:v>
                </c:pt>
                <c:pt idx="489">
                  <c:v>45006</c:v>
                </c:pt>
                <c:pt idx="490">
                  <c:v>45007</c:v>
                </c:pt>
                <c:pt idx="491">
                  <c:v>45008</c:v>
                </c:pt>
                <c:pt idx="492">
                  <c:v>45009</c:v>
                </c:pt>
                <c:pt idx="493">
                  <c:v>45012</c:v>
                </c:pt>
                <c:pt idx="494">
                  <c:v>45013</c:v>
                </c:pt>
                <c:pt idx="495">
                  <c:v>45014</c:v>
                </c:pt>
                <c:pt idx="496">
                  <c:v>45016</c:v>
                </c:pt>
                <c:pt idx="497">
                  <c:v>45019</c:v>
                </c:pt>
                <c:pt idx="498">
                  <c:v>45021</c:v>
                </c:pt>
                <c:pt idx="499">
                  <c:v>45022</c:v>
                </c:pt>
                <c:pt idx="500">
                  <c:v>45026</c:v>
                </c:pt>
                <c:pt idx="501">
                  <c:v>45027</c:v>
                </c:pt>
                <c:pt idx="502">
                  <c:v>45028</c:v>
                </c:pt>
                <c:pt idx="503">
                  <c:v>45029</c:v>
                </c:pt>
                <c:pt idx="504">
                  <c:v>45033</c:v>
                </c:pt>
                <c:pt idx="505">
                  <c:v>45034</c:v>
                </c:pt>
                <c:pt idx="506">
                  <c:v>45035</c:v>
                </c:pt>
                <c:pt idx="507">
                  <c:v>45036</c:v>
                </c:pt>
                <c:pt idx="508">
                  <c:v>45037</c:v>
                </c:pt>
                <c:pt idx="509">
                  <c:v>45040</c:v>
                </c:pt>
                <c:pt idx="510">
                  <c:v>45041</c:v>
                </c:pt>
                <c:pt idx="511">
                  <c:v>45042</c:v>
                </c:pt>
                <c:pt idx="512">
                  <c:v>45043</c:v>
                </c:pt>
                <c:pt idx="513">
                  <c:v>45044</c:v>
                </c:pt>
                <c:pt idx="514">
                  <c:v>45048</c:v>
                </c:pt>
                <c:pt idx="515">
                  <c:v>45049</c:v>
                </c:pt>
                <c:pt idx="516">
                  <c:v>45050</c:v>
                </c:pt>
                <c:pt idx="517">
                  <c:v>45051</c:v>
                </c:pt>
                <c:pt idx="518">
                  <c:v>45054</c:v>
                </c:pt>
                <c:pt idx="519">
                  <c:v>45055</c:v>
                </c:pt>
                <c:pt idx="520">
                  <c:v>45056</c:v>
                </c:pt>
                <c:pt idx="521">
                  <c:v>45057</c:v>
                </c:pt>
                <c:pt idx="522">
                  <c:v>45058</c:v>
                </c:pt>
                <c:pt idx="523">
                  <c:v>45061</c:v>
                </c:pt>
                <c:pt idx="524">
                  <c:v>45062</c:v>
                </c:pt>
                <c:pt idx="525">
                  <c:v>45063</c:v>
                </c:pt>
                <c:pt idx="526">
                  <c:v>45064</c:v>
                </c:pt>
                <c:pt idx="527">
                  <c:v>45065</c:v>
                </c:pt>
                <c:pt idx="528">
                  <c:v>45068</c:v>
                </c:pt>
                <c:pt idx="529">
                  <c:v>45069</c:v>
                </c:pt>
                <c:pt idx="530">
                  <c:v>45070</c:v>
                </c:pt>
                <c:pt idx="531">
                  <c:v>45071</c:v>
                </c:pt>
                <c:pt idx="532">
                  <c:v>45072</c:v>
                </c:pt>
                <c:pt idx="533">
                  <c:v>45075</c:v>
                </c:pt>
                <c:pt idx="534">
                  <c:v>45076</c:v>
                </c:pt>
                <c:pt idx="535">
                  <c:v>45077</c:v>
                </c:pt>
                <c:pt idx="536">
                  <c:v>45078</c:v>
                </c:pt>
                <c:pt idx="537">
                  <c:v>45079</c:v>
                </c:pt>
                <c:pt idx="538">
                  <c:v>45082</c:v>
                </c:pt>
                <c:pt idx="539">
                  <c:v>45083</c:v>
                </c:pt>
                <c:pt idx="540">
                  <c:v>45084</c:v>
                </c:pt>
                <c:pt idx="541">
                  <c:v>45085</c:v>
                </c:pt>
                <c:pt idx="542">
                  <c:v>45086</c:v>
                </c:pt>
                <c:pt idx="543">
                  <c:v>45089</c:v>
                </c:pt>
                <c:pt idx="544">
                  <c:v>45090</c:v>
                </c:pt>
                <c:pt idx="545">
                  <c:v>45091</c:v>
                </c:pt>
                <c:pt idx="546">
                  <c:v>45092</c:v>
                </c:pt>
                <c:pt idx="547">
                  <c:v>45093</c:v>
                </c:pt>
                <c:pt idx="548">
                  <c:v>45096</c:v>
                </c:pt>
                <c:pt idx="549">
                  <c:v>45097</c:v>
                </c:pt>
                <c:pt idx="550">
                  <c:v>45098</c:v>
                </c:pt>
                <c:pt idx="551">
                  <c:v>45099</c:v>
                </c:pt>
                <c:pt idx="552">
                  <c:v>45100</c:v>
                </c:pt>
                <c:pt idx="553">
                  <c:v>45103</c:v>
                </c:pt>
                <c:pt idx="554">
                  <c:v>45104</c:v>
                </c:pt>
                <c:pt idx="555">
                  <c:v>45105</c:v>
                </c:pt>
                <c:pt idx="556">
                  <c:v>45107</c:v>
                </c:pt>
                <c:pt idx="557">
                  <c:v>45110</c:v>
                </c:pt>
                <c:pt idx="558">
                  <c:v>45111</c:v>
                </c:pt>
                <c:pt idx="559">
                  <c:v>45112</c:v>
                </c:pt>
                <c:pt idx="560">
                  <c:v>45113</c:v>
                </c:pt>
                <c:pt idx="561">
                  <c:v>45114</c:v>
                </c:pt>
                <c:pt idx="562">
                  <c:v>45117</c:v>
                </c:pt>
                <c:pt idx="563">
                  <c:v>45118</c:v>
                </c:pt>
                <c:pt idx="564">
                  <c:v>45119</c:v>
                </c:pt>
                <c:pt idx="565">
                  <c:v>45120</c:v>
                </c:pt>
                <c:pt idx="566">
                  <c:v>45121</c:v>
                </c:pt>
                <c:pt idx="567">
                  <c:v>45124</c:v>
                </c:pt>
                <c:pt idx="568">
                  <c:v>45125</c:v>
                </c:pt>
                <c:pt idx="569">
                  <c:v>45126</c:v>
                </c:pt>
                <c:pt idx="570">
                  <c:v>45127</c:v>
                </c:pt>
                <c:pt idx="571">
                  <c:v>45128</c:v>
                </c:pt>
                <c:pt idx="572">
                  <c:v>45131</c:v>
                </c:pt>
                <c:pt idx="573">
                  <c:v>45132</c:v>
                </c:pt>
                <c:pt idx="574">
                  <c:v>45133</c:v>
                </c:pt>
                <c:pt idx="575">
                  <c:v>45134</c:v>
                </c:pt>
                <c:pt idx="576">
                  <c:v>45135</c:v>
                </c:pt>
                <c:pt idx="577">
                  <c:v>45138</c:v>
                </c:pt>
                <c:pt idx="578">
                  <c:v>45139</c:v>
                </c:pt>
                <c:pt idx="579">
                  <c:v>45140</c:v>
                </c:pt>
                <c:pt idx="580">
                  <c:v>45141</c:v>
                </c:pt>
                <c:pt idx="581">
                  <c:v>45142</c:v>
                </c:pt>
                <c:pt idx="582">
                  <c:v>45145</c:v>
                </c:pt>
                <c:pt idx="583">
                  <c:v>45146</c:v>
                </c:pt>
                <c:pt idx="584">
                  <c:v>45147</c:v>
                </c:pt>
                <c:pt idx="585">
                  <c:v>45148</c:v>
                </c:pt>
                <c:pt idx="586">
                  <c:v>45149</c:v>
                </c:pt>
                <c:pt idx="587">
                  <c:v>45152</c:v>
                </c:pt>
                <c:pt idx="588">
                  <c:v>45154</c:v>
                </c:pt>
                <c:pt idx="589">
                  <c:v>45155</c:v>
                </c:pt>
                <c:pt idx="590">
                  <c:v>45156</c:v>
                </c:pt>
                <c:pt idx="591">
                  <c:v>45159</c:v>
                </c:pt>
                <c:pt idx="592">
                  <c:v>45160</c:v>
                </c:pt>
                <c:pt idx="593">
                  <c:v>45161</c:v>
                </c:pt>
                <c:pt idx="594">
                  <c:v>45162</c:v>
                </c:pt>
                <c:pt idx="595">
                  <c:v>45163</c:v>
                </c:pt>
                <c:pt idx="596">
                  <c:v>45166</c:v>
                </c:pt>
                <c:pt idx="597">
                  <c:v>45167</c:v>
                </c:pt>
                <c:pt idx="598">
                  <c:v>45168</c:v>
                </c:pt>
                <c:pt idx="599">
                  <c:v>45169</c:v>
                </c:pt>
                <c:pt idx="600">
                  <c:v>45170</c:v>
                </c:pt>
                <c:pt idx="601">
                  <c:v>45173</c:v>
                </c:pt>
                <c:pt idx="602">
                  <c:v>45174</c:v>
                </c:pt>
                <c:pt idx="603">
                  <c:v>45175</c:v>
                </c:pt>
                <c:pt idx="604">
                  <c:v>45176</c:v>
                </c:pt>
                <c:pt idx="605">
                  <c:v>45177</c:v>
                </c:pt>
                <c:pt idx="606">
                  <c:v>45180</c:v>
                </c:pt>
                <c:pt idx="607">
                  <c:v>45181</c:v>
                </c:pt>
                <c:pt idx="608">
                  <c:v>45182</c:v>
                </c:pt>
                <c:pt idx="609">
                  <c:v>45183</c:v>
                </c:pt>
                <c:pt idx="610">
                  <c:v>45184</c:v>
                </c:pt>
                <c:pt idx="611">
                  <c:v>45187</c:v>
                </c:pt>
                <c:pt idx="612">
                  <c:v>45189</c:v>
                </c:pt>
                <c:pt idx="613">
                  <c:v>45190</c:v>
                </c:pt>
                <c:pt idx="614">
                  <c:v>45191</c:v>
                </c:pt>
                <c:pt idx="615">
                  <c:v>45194</c:v>
                </c:pt>
                <c:pt idx="616">
                  <c:v>45195</c:v>
                </c:pt>
                <c:pt idx="617">
                  <c:v>45196</c:v>
                </c:pt>
                <c:pt idx="618">
                  <c:v>45197</c:v>
                </c:pt>
                <c:pt idx="619">
                  <c:v>45198</c:v>
                </c:pt>
                <c:pt idx="620">
                  <c:v>45202</c:v>
                </c:pt>
                <c:pt idx="621">
                  <c:v>45203</c:v>
                </c:pt>
                <c:pt idx="622">
                  <c:v>45204</c:v>
                </c:pt>
                <c:pt idx="623">
                  <c:v>45205</c:v>
                </c:pt>
                <c:pt idx="624">
                  <c:v>45208</c:v>
                </c:pt>
                <c:pt idx="625">
                  <c:v>45209</c:v>
                </c:pt>
                <c:pt idx="626">
                  <c:v>45210</c:v>
                </c:pt>
                <c:pt idx="627">
                  <c:v>45211</c:v>
                </c:pt>
                <c:pt idx="628">
                  <c:v>45212</c:v>
                </c:pt>
                <c:pt idx="629">
                  <c:v>45215</c:v>
                </c:pt>
                <c:pt idx="630">
                  <c:v>45216</c:v>
                </c:pt>
                <c:pt idx="631">
                  <c:v>45217</c:v>
                </c:pt>
                <c:pt idx="632">
                  <c:v>45218</c:v>
                </c:pt>
                <c:pt idx="633">
                  <c:v>45219</c:v>
                </c:pt>
                <c:pt idx="634">
                  <c:v>45222</c:v>
                </c:pt>
                <c:pt idx="635">
                  <c:v>45224</c:v>
                </c:pt>
                <c:pt idx="636">
                  <c:v>45225</c:v>
                </c:pt>
                <c:pt idx="637">
                  <c:v>45226</c:v>
                </c:pt>
                <c:pt idx="638">
                  <c:v>45229</c:v>
                </c:pt>
                <c:pt idx="639">
                  <c:v>45230</c:v>
                </c:pt>
                <c:pt idx="640">
                  <c:v>45231</c:v>
                </c:pt>
                <c:pt idx="641">
                  <c:v>45232</c:v>
                </c:pt>
                <c:pt idx="642">
                  <c:v>45233</c:v>
                </c:pt>
                <c:pt idx="643">
                  <c:v>45236</c:v>
                </c:pt>
                <c:pt idx="644">
                  <c:v>45237</c:v>
                </c:pt>
                <c:pt idx="645">
                  <c:v>45238</c:v>
                </c:pt>
                <c:pt idx="646">
                  <c:v>45239</c:v>
                </c:pt>
                <c:pt idx="647">
                  <c:v>45240</c:v>
                </c:pt>
                <c:pt idx="648">
                  <c:v>45243</c:v>
                </c:pt>
                <c:pt idx="649">
                  <c:v>45245</c:v>
                </c:pt>
                <c:pt idx="650">
                  <c:v>45246</c:v>
                </c:pt>
                <c:pt idx="651">
                  <c:v>45247</c:v>
                </c:pt>
                <c:pt idx="652">
                  <c:v>45250</c:v>
                </c:pt>
                <c:pt idx="653">
                  <c:v>45251</c:v>
                </c:pt>
                <c:pt idx="654">
                  <c:v>45252</c:v>
                </c:pt>
                <c:pt idx="655">
                  <c:v>45253</c:v>
                </c:pt>
                <c:pt idx="656">
                  <c:v>45254</c:v>
                </c:pt>
                <c:pt idx="657">
                  <c:v>45258</c:v>
                </c:pt>
                <c:pt idx="658">
                  <c:v>45259</c:v>
                </c:pt>
                <c:pt idx="659">
                  <c:v>45260</c:v>
                </c:pt>
                <c:pt idx="660">
                  <c:v>45261</c:v>
                </c:pt>
                <c:pt idx="661">
                  <c:v>45264</c:v>
                </c:pt>
                <c:pt idx="662">
                  <c:v>45265</c:v>
                </c:pt>
                <c:pt idx="663">
                  <c:v>45266</c:v>
                </c:pt>
                <c:pt idx="664">
                  <c:v>45267</c:v>
                </c:pt>
                <c:pt idx="665">
                  <c:v>45268</c:v>
                </c:pt>
                <c:pt idx="666">
                  <c:v>45271</c:v>
                </c:pt>
                <c:pt idx="667">
                  <c:v>45272</c:v>
                </c:pt>
                <c:pt idx="668">
                  <c:v>45273</c:v>
                </c:pt>
                <c:pt idx="669">
                  <c:v>45274</c:v>
                </c:pt>
                <c:pt idx="670">
                  <c:v>45275</c:v>
                </c:pt>
                <c:pt idx="671">
                  <c:v>45278</c:v>
                </c:pt>
                <c:pt idx="672">
                  <c:v>45279</c:v>
                </c:pt>
                <c:pt idx="673">
                  <c:v>45280</c:v>
                </c:pt>
                <c:pt idx="674">
                  <c:v>45281</c:v>
                </c:pt>
                <c:pt idx="675">
                  <c:v>45282</c:v>
                </c:pt>
                <c:pt idx="676">
                  <c:v>45286</c:v>
                </c:pt>
                <c:pt idx="677">
                  <c:v>45287</c:v>
                </c:pt>
                <c:pt idx="678">
                  <c:v>45288</c:v>
                </c:pt>
                <c:pt idx="679">
                  <c:v>45289</c:v>
                </c:pt>
                <c:pt idx="680">
                  <c:v>45292</c:v>
                </c:pt>
                <c:pt idx="681">
                  <c:v>45293</c:v>
                </c:pt>
                <c:pt idx="682">
                  <c:v>45294</c:v>
                </c:pt>
                <c:pt idx="683">
                  <c:v>45295</c:v>
                </c:pt>
                <c:pt idx="684">
                  <c:v>45296</c:v>
                </c:pt>
                <c:pt idx="685">
                  <c:v>45299</c:v>
                </c:pt>
                <c:pt idx="686">
                  <c:v>45300</c:v>
                </c:pt>
                <c:pt idx="687">
                  <c:v>45301</c:v>
                </c:pt>
                <c:pt idx="688">
                  <c:v>45302</c:v>
                </c:pt>
                <c:pt idx="689">
                  <c:v>45303</c:v>
                </c:pt>
                <c:pt idx="690">
                  <c:v>45306</c:v>
                </c:pt>
                <c:pt idx="691">
                  <c:v>45307</c:v>
                </c:pt>
                <c:pt idx="692">
                  <c:v>45308</c:v>
                </c:pt>
                <c:pt idx="693">
                  <c:v>45309</c:v>
                </c:pt>
                <c:pt idx="694">
                  <c:v>45310</c:v>
                </c:pt>
                <c:pt idx="695">
                  <c:v>45314</c:v>
                </c:pt>
                <c:pt idx="696">
                  <c:v>45315</c:v>
                </c:pt>
                <c:pt idx="697">
                  <c:v>45316</c:v>
                </c:pt>
                <c:pt idx="698">
                  <c:v>45320</c:v>
                </c:pt>
                <c:pt idx="699">
                  <c:v>45321</c:v>
                </c:pt>
                <c:pt idx="700">
                  <c:v>45322</c:v>
                </c:pt>
                <c:pt idx="701">
                  <c:v>45323</c:v>
                </c:pt>
                <c:pt idx="702">
                  <c:v>45324</c:v>
                </c:pt>
                <c:pt idx="703">
                  <c:v>45327</c:v>
                </c:pt>
                <c:pt idx="704">
                  <c:v>45328</c:v>
                </c:pt>
                <c:pt idx="705">
                  <c:v>45329</c:v>
                </c:pt>
                <c:pt idx="706">
                  <c:v>45330</c:v>
                </c:pt>
                <c:pt idx="707">
                  <c:v>45331</c:v>
                </c:pt>
                <c:pt idx="708">
                  <c:v>45334</c:v>
                </c:pt>
                <c:pt idx="709">
                  <c:v>45335</c:v>
                </c:pt>
                <c:pt idx="710">
                  <c:v>45336</c:v>
                </c:pt>
                <c:pt idx="711">
                  <c:v>45337</c:v>
                </c:pt>
                <c:pt idx="712">
                  <c:v>45338</c:v>
                </c:pt>
                <c:pt idx="713">
                  <c:v>45341</c:v>
                </c:pt>
                <c:pt idx="714">
                  <c:v>45342</c:v>
                </c:pt>
                <c:pt idx="715">
                  <c:v>45343</c:v>
                </c:pt>
                <c:pt idx="716">
                  <c:v>45344</c:v>
                </c:pt>
                <c:pt idx="717">
                  <c:v>45345</c:v>
                </c:pt>
                <c:pt idx="718">
                  <c:v>45348</c:v>
                </c:pt>
                <c:pt idx="719">
                  <c:v>45349</c:v>
                </c:pt>
                <c:pt idx="720">
                  <c:v>45350</c:v>
                </c:pt>
                <c:pt idx="721">
                  <c:v>45351</c:v>
                </c:pt>
                <c:pt idx="722">
                  <c:v>45352</c:v>
                </c:pt>
                <c:pt idx="723">
                  <c:v>45355</c:v>
                </c:pt>
                <c:pt idx="724">
                  <c:v>45356</c:v>
                </c:pt>
                <c:pt idx="725">
                  <c:v>45357</c:v>
                </c:pt>
                <c:pt idx="726">
                  <c:v>45358</c:v>
                </c:pt>
                <c:pt idx="727">
                  <c:v>45362</c:v>
                </c:pt>
                <c:pt idx="728">
                  <c:v>45363</c:v>
                </c:pt>
                <c:pt idx="729">
                  <c:v>45364</c:v>
                </c:pt>
                <c:pt idx="730">
                  <c:v>45365</c:v>
                </c:pt>
                <c:pt idx="731">
                  <c:v>45366</c:v>
                </c:pt>
                <c:pt idx="732">
                  <c:v>45369</c:v>
                </c:pt>
                <c:pt idx="733">
                  <c:v>45370</c:v>
                </c:pt>
                <c:pt idx="734">
                  <c:v>45371</c:v>
                </c:pt>
                <c:pt idx="735">
                  <c:v>45372</c:v>
                </c:pt>
                <c:pt idx="736">
                  <c:v>45373</c:v>
                </c:pt>
                <c:pt idx="737">
                  <c:v>45377</c:v>
                </c:pt>
                <c:pt idx="738">
                  <c:v>45378</c:v>
                </c:pt>
                <c:pt idx="739">
                  <c:v>45379</c:v>
                </c:pt>
              </c:numCache>
            </c:numRef>
          </c:cat>
          <c:val>
            <c:numRef>
              <c:f>'2.b Portfolios Daily Value'!$H$2:$H$741</c:f>
              <c:numCache>
                <c:formatCode>0.000000</c:formatCode>
                <c:ptCount val="740"/>
                <c:pt idx="0">
                  <c:v>1807.1464852295182</c:v>
                </c:pt>
                <c:pt idx="1">
                  <c:v>1764.1896267999575</c:v>
                </c:pt>
                <c:pt idx="2">
                  <c:v>1776.5403950585246</c:v>
                </c:pt>
                <c:pt idx="3">
                  <c:v>1779.4942411751231</c:v>
                </c:pt>
                <c:pt idx="4">
                  <c:v>1781.7316452108407</c:v>
                </c:pt>
                <c:pt idx="5">
                  <c:v>1765.8565428059603</c:v>
                </c:pt>
                <c:pt idx="6">
                  <c:v>1692.4031489751962</c:v>
                </c:pt>
                <c:pt idx="7">
                  <c:v>1746.7545733409577</c:v>
                </c:pt>
                <c:pt idx="8">
                  <c:v>1749.0311398630138</c:v>
                </c:pt>
                <c:pt idx="9">
                  <c:v>1751.09709925527</c:v>
                </c:pt>
                <c:pt idx="10">
                  <c:v>1710.515150686557</c:v>
                </c:pt>
                <c:pt idx="11">
                  <c:v>1709.1672620474021</c:v>
                </c:pt>
                <c:pt idx="12">
                  <c:v>1709.255824961745</c:v>
                </c:pt>
                <c:pt idx="13">
                  <c:v>1694.2318710482741</c:v>
                </c:pt>
                <c:pt idx="14">
                  <c:v>1709.5080103241821</c:v>
                </c:pt>
                <c:pt idx="15">
                  <c:v>1741.5279414833535</c:v>
                </c:pt>
                <c:pt idx="16">
                  <c:v>1764.5300840575683</c:v>
                </c:pt>
                <c:pt idx="17">
                  <c:v>1786.0901206732242</c:v>
                </c:pt>
                <c:pt idx="18">
                  <c:v>1814.4894105971703</c:v>
                </c:pt>
                <c:pt idx="19">
                  <c:v>1810.0148199194284</c:v>
                </c:pt>
                <c:pt idx="20">
                  <c:v>1795.9988967671288</c:v>
                </c:pt>
                <c:pt idx="21">
                  <c:v>1812.0159572695648</c:v>
                </c:pt>
                <c:pt idx="22">
                  <c:v>1808.8044935109169</c:v>
                </c:pt>
                <c:pt idx="23">
                  <c:v>1856.9806294392224</c:v>
                </c:pt>
                <c:pt idx="24">
                  <c:v>1866.9694522930522</c:v>
                </c:pt>
                <c:pt idx="25">
                  <c:v>1876.2318343482434</c:v>
                </c:pt>
                <c:pt idx="26">
                  <c:v>1842.9926585862731</c:v>
                </c:pt>
                <c:pt idx="27">
                  <c:v>1870.6730455495372</c:v>
                </c:pt>
                <c:pt idx="28">
                  <c:v>1859.4927574902056</c:v>
                </c:pt>
                <c:pt idx="29">
                  <c:v>1905.1074169565748</c:v>
                </c:pt>
                <c:pt idx="30">
                  <c:v>1898.8437479599222</c:v>
                </c:pt>
                <c:pt idx="31">
                  <c:v>1894.8297498835841</c:v>
                </c:pt>
                <c:pt idx="32">
                  <c:v>1894.3680292873532</c:v>
                </c:pt>
                <c:pt idx="33">
                  <c:v>1882.3017566718067</c:v>
                </c:pt>
                <c:pt idx="34">
                  <c:v>1879.2894064392001</c:v>
                </c:pt>
                <c:pt idx="35">
                  <c:v>1861.0733202274112</c:v>
                </c:pt>
                <c:pt idx="36">
                  <c:v>1874.6161846312534</c:v>
                </c:pt>
                <c:pt idx="37">
                  <c:v>1917.0529905877274</c:v>
                </c:pt>
                <c:pt idx="38">
                  <c:v>1959.0483192039519</c:v>
                </c:pt>
                <c:pt idx="39">
                  <c:v>1974.2763021659275</c:v>
                </c:pt>
                <c:pt idx="40">
                  <c:v>1998.7930778165171</c:v>
                </c:pt>
                <c:pt idx="41">
                  <c:v>2011.203608677393</c:v>
                </c:pt>
                <c:pt idx="42">
                  <c:v>2001.2414959500604</c:v>
                </c:pt>
                <c:pt idx="43">
                  <c:v>2013.480517992321</c:v>
                </c:pt>
                <c:pt idx="44">
                  <c:v>2020.0768776474979</c:v>
                </c:pt>
                <c:pt idx="45">
                  <c:v>1999.4294128081997</c:v>
                </c:pt>
                <c:pt idx="46">
                  <c:v>2003.7654790357881</c:v>
                </c:pt>
                <c:pt idx="47">
                  <c:v>2013.2290943880535</c:v>
                </c:pt>
                <c:pt idx="48">
                  <c:v>2026.6239552104105</c:v>
                </c:pt>
                <c:pt idx="49">
                  <c:v>2036.7404392062024</c:v>
                </c:pt>
                <c:pt idx="50">
                  <c:v>2086.9967639793454</c:v>
                </c:pt>
                <c:pt idx="51">
                  <c:v>2059.0023033041434</c:v>
                </c:pt>
                <c:pt idx="52">
                  <c:v>2049.9398834340977</c:v>
                </c:pt>
                <c:pt idx="53">
                  <c:v>2029.8556372670698</c:v>
                </c:pt>
                <c:pt idx="54">
                  <c:v>2039.1120728827768</c:v>
                </c:pt>
                <c:pt idx="55">
                  <c:v>2031.1733034561782</c:v>
                </c:pt>
                <c:pt idx="56">
                  <c:v>1999.9125380712217</c:v>
                </c:pt>
                <c:pt idx="57">
                  <c:v>1995.024354443917</c:v>
                </c:pt>
                <c:pt idx="58">
                  <c:v>1981.2022084558637</c:v>
                </c:pt>
                <c:pt idx="59">
                  <c:v>1970.184447613859</c:v>
                </c:pt>
                <c:pt idx="60">
                  <c:v>1998.4854902489296</c:v>
                </c:pt>
                <c:pt idx="61">
                  <c:v>1988.2432731443641</c:v>
                </c:pt>
                <c:pt idx="62">
                  <c:v>2011.2415902291245</c:v>
                </c:pt>
                <c:pt idx="63">
                  <c:v>2011.3561459242808</c:v>
                </c:pt>
                <c:pt idx="64">
                  <c:v>2002.3130258947876</c:v>
                </c:pt>
                <c:pt idx="65">
                  <c:v>2009.2487782153639</c:v>
                </c:pt>
                <c:pt idx="66">
                  <c:v>1992.4444974301709</c:v>
                </c:pt>
                <c:pt idx="67">
                  <c:v>1978.9807797945543</c:v>
                </c:pt>
                <c:pt idx="68">
                  <c:v>1993.094963560651</c:v>
                </c:pt>
                <c:pt idx="69">
                  <c:v>1999.0797465489211</c:v>
                </c:pt>
                <c:pt idx="70">
                  <c:v>2002.3292585775282</c:v>
                </c:pt>
                <c:pt idx="71">
                  <c:v>2030.9414424296081</c:v>
                </c:pt>
                <c:pt idx="72">
                  <c:v>2050.2995306588873</c:v>
                </c:pt>
                <c:pt idx="73">
                  <c:v>2040.9844088323903</c:v>
                </c:pt>
                <c:pt idx="74">
                  <c:v>2025.9219607195209</c:v>
                </c:pt>
                <c:pt idx="75">
                  <c:v>2043.8067157282946</c:v>
                </c:pt>
                <c:pt idx="76">
                  <c:v>2048.9463421513992</c:v>
                </c:pt>
                <c:pt idx="77">
                  <c:v>2060.4706277653145</c:v>
                </c:pt>
                <c:pt idx="78">
                  <c:v>2049.7079907211219</c:v>
                </c:pt>
                <c:pt idx="79">
                  <c:v>2064.0974619625749</c:v>
                </c:pt>
                <c:pt idx="80">
                  <c:v>2051.4126082427892</c:v>
                </c:pt>
                <c:pt idx="81">
                  <c:v>2067.7769725486005</c:v>
                </c:pt>
                <c:pt idx="82">
                  <c:v>2098.4082930793702</c:v>
                </c:pt>
                <c:pt idx="83">
                  <c:v>2096.7291659219236</c:v>
                </c:pt>
                <c:pt idx="84">
                  <c:v>2102.4847192343477</c:v>
                </c:pt>
                <c:pt idx="85">
                  <c:v>2111.1123618734014</c:v>
                </c:pt>
                <c:pt idx="86">
                  <c:v>2249.0648555114112</c:v>
                </c:pt>
                <c:pt idx="87">
                  <c:v>2332.9912982031615</c:v>
                </c:pt>
                <c:pt idx="88">
                  <c:v>2371.9673140163254</c:v>
                </c:pt>
                <c:pt idx="89">
                  <c:v>2393.9741912888417</c:v>
                </c:pt>
                <c:pt idx="90">
                  <c:v>2367.5704301281171</c:v>
                </c:pt>
                <c:pt idx="91">
                  <c:v>2358.6112737914036</c:v>
                </c:pt>
                <c:pt idx="92">
                  <c:v>2373.3827285792127</c:v>
                </c:pt>
                <c:pt idx="93">
                  <c:v>2346.2873933935502</c:v>
                </c:pt>
                <c:pt idx="94">
                  <c:v>2323.4152532588055</c:v>
                </c:pt>
                <c:pt idx="95">
                  <c:v>2318.4047927515821</c:v>
                </c:pt>
                <c:pt idx="96">
                  <c:v>2292.3023185846137</c:v>
                </c:pt>
                <c:pt idx="97">
                  <c:v>2325.0072330892408</c:v>
                </c:pt>
                <c:pt idx="98">
                  <c:v>2325.5257775864702</c:v>
                </c:pt>
                <c:pt idx="99">
                  <c:v>2321.6741886074933</c:v>
                </c:pt>
                <c:pt idx="100">
                  <c:v>2321.1837315220555</c:v>
                </c:pt>
                <c:pt idx="101">
                  <c:v>2395.7006749043994</c:v>
                </c:pt>
                <c:pt idx="102">
                  <c:v>2389.9923999544485</c:v>
                </c:pt>
                <c:pt idx="103">
                  <c:v>2395.5559001225001</c:v>
                </c:pt>
                <c:pt idx="104">
                  <c:v>2422.7963777311752</c:v>
                </c:pt>
                <c:pt idx="105">
                  <c:v>2456.7779186802172</c:v>
                </c:pt>
                <c:pt idx="106">
                  <c:v>2461.7200979365671</c:v>
                </c:pt>
                <c:pt idx="107">
                  <c:v>2441.0269273410117</c:v>
                </c:pt>
                <c:pt idx="108">
                  <c:v>2415.8183556403055</c:v>
                </c:pt>
                <c:pt idx="109">
                  <c:v>2400.4180131059438</c:v>
                </c:pt>
                <c:pt idx="110">
                  <c:v>2382.3806812252906</c:v>
                </c:pt>
                <c:pt idx="111">
                  <c:v>2378.2315699509236</c:v>
                </c:pt>
                <c:pt idx="112">
                  <c:v>2404.5503492444573</c:v>
                </c:pt>
                <c:pt idx="113">
                  <c:v>2422.7660117716882</c:v>
                </c:pt>
                <c:pt idx="114">
                  <c:v>2398.2709575734693</c:v>
                </c:pt>
                <c:pt idx="115">
                  <c:v>2379.9865209040449</c:v>
                </c:pt>
                <c:pt idx="116">
                  <c:v>2375.3846834162023</c:v>
                </c:pt>
                <c:pt idx="117">
                  <c:v>2402.8530139413633</c:v>
                </c:pt>
                <c:pt idx="118">
                  <c:v>2435.5552393846947</c:v>
                </c:pt>
                <c:pt idx="119">
                  <c:v>2432.8239053284015</c:v>
                </c:pt>
                <c:pt idx="120">
                  <c:v>2443.3421989364324</c:v>
                </c:pt>
                <c:pt idx="121">
                  <c:v>2449.4083253151975</c:v>
                </c:pt>
                <c:pt idx="122">
                  <c:v>2442.8209828440918</c:v>
                </c:pt>
                <c:pt idx="123">
                  <c:v>2455.670964173019</c:v>
                </c:pt>
                <c:pt idx="124">
                  <c:v>2460.4657062524175</c:v>
                </c:pt>
                <c:pt idx="125">
                  <c:v>2506.7046118989533</c:v>
                </c:pt>
                <c:pt idx="126">
                  <c:v>2535.8362149968975</c:v>
                </c:pt>
                <c:pt idx="127">
                  <c:v>2499.7972104874516</c:v>
                </c:pt>
                <c:pt idx="128">
                  <c:v>2500.6806920865997</c:v>
                </c:pt>
                <c:pt idx="129">
                  <c:v>2538.0892932772631</c:v>
                </c:pt>
                <c:pt idx="130">
                  <c:v>2527.6300781318196</c:v>
                </c:pt>
                <c:pt idx="131">
                  <c:v>2518.3284432159517</c:v>
                </c:pt>
                <c:pt idx="132">
                  <c:v>2529.8011556428619</c:v>
                </c:pt>
                <c:pt idx="133">
                  <c:v>2587.9775384104528</c:v>
                </c:pt>
                <c:pt idx="134">
                  <c:v>2614.4803712039125</c:v>
                </c:pt>
                <c:pt idx="135">
                  <c:v>2602.7148966578748</c:v>
                </c:pt>
                <c:pt idx="136">
                  <c:v>2588.3062157189952</c:v>
                </c:pt>
                <c:pt idx="137">
                  <c:v>2527.4778497480183</c:v>
                </c:pt>
                <c:pt idx="138">
                  <c:v>2492.3218533923373</c:v>
                </c:pt>
                <c:pt idx="139">
                  <c:v>2437.0282497489607</c:v>
                </c:pt>
                <c:pt idx="140">
                  <c:v>2486.5380384311184</c:v>
                </c:pt>
                <c:pt idx="141">
                  <c:v>2476.0578255833707</c:v>
                </c:pt>
                <c:pt idx="142">
                  <c:v>2446.2613355780513</c:v>
                </c:pt>
                <c:pt idx="143">
                  <c:v>2416.3600885781161</c:v>
                </c:pt>
                <c:pt idx="144">
                  <c:v>2407.4072639779383</c:v>
                </c:pt>
                <c:pt idx="145">
                  <c:v>2392.3199694637365</c:v>
                </c:pt>
                <c:pt idx="146">
                  <c:v>2381.6602355669515</c:v>
                </c:pt>
                <c:pt idx="147">
                  <c:v>2408.7928342831251</c:v>
                </c:pt>
                <c:pt idx="148">
                  <c:v>2394.7931474791599</c:v>
                </c:pt>
                <c:pt idx="149">
                  <c:v>2393.7597731089336</c:v>
                </c:pt>
                <c:pt idx="150">
                  <c:v>2373.418233997646</c:v>
                </c:pt>
                <c:pt idx="151">
                  <c:v>2365.7019669676379</c:v>
                </c:pt>
                <c:pt idx="152">
                  <c:v>2371.9683285280385</c:v>
                </c:pt>
                <c:pt idx="153">
                  <c:v>2340.8492059634495</c:v>
                </c:pt>
                <c:pt idx="154">
                  <c:v>2321.1128518933197</c:v>
                </c:pt>
                <c:pt idx="155">
                  <c:v>2292.318388081469</c:v>
                </c:pt>
                <c:pt idx="156">
                  <c:v>2280.4641554128298</c:v>
                </c:pt>
                <c:pt idx="157">
                  <c:v>2205.075217352387</c:v>
                </c:pt>
                <c:pt idx="158">
                  <c:v>2217.6334430378724</c:v>
                </c:pt>
                <c:pt idx="159">
                  <c:v>2210.5376297303874</c:v>
                </c:pt>
                <c:pt idx="160">
                  <c:v>2263.0701190896511</c:v>
                </c:pt>
                <c:pt idx="161">
                  <c:v>2198.288286563818</c:v>
                </c:pt>
                <c:pt idx="162">
                  <c:v>2203.9860301148069</c:v>
                </c:pt>
                <c:pt idx="163">
                  <c:v>2187.2939063652129</c:v>
                </c:pt>
                <c:pt idx="164">
                  <c:v>2214.6689812256955</c:v>
                </c:pt>
                <c:pt idx="165">
                  <c:v>2252.6887765653655</c:v>
                </c:pt>
                <c:pt idx="166">
                  <c:v>2249.3265078538129</c:v>
                </c:pt>
                <c:pt idx="167">
                  <c:v>2213.1903625392929</c:v>
                </c:pt>
                <c:pt idx="168">
                  <c:v>2236.9241053575961</c:v>
                </c:pt>
                <c:pt idx="169">
                  <c:v>2259.5434398838202</c:v>
                </c:pt>
                <c:pt idx="170">
                  <c:v>2271.6347539328826</c:v>
                </c:pt>
                <c:pt idx="171">
                  <c:v>2273.6949672986243</c:v>
                </c:pt>
                <c:pt idx="172">
                  <c:v>2264.999474125324</c:v>
                </c:pt>
                <c:pt idx="173">
                  <c:v>2248.0026070307613</c:v>
                </c:pt>
                <c:pt idx="174">
                  <c:v>2235.1883199177068</c:v>
                </c:pt>
                <c:pt idx="175">
                  <c:v>2242.1394963629969</c:v>
                </c:pt>
                <c:pt idx="176">
                  <c:v>2203.3343699382658</c:v>
                </c:pt>
                <c:pt idx="177">
                  <c:v>2154.2691284610755</c:v>
                </c:pt>
                <c:pt idx="178">
                  <c:v>2180.5803889695089</c:v>
                </c:pt>
                <c:pt idx="179">
                  <c:v>2206.9769288125844</c:v>
                </c:pt>
                <c:pt idx="180">
                  <c:v>2214.3816225895107</c:v>
                </c:pt>
                <c:pt idx="181">
                  <c:v>2208.1455964082584</c:v>
                </c:pt>
                <c:pt idx="182">
                  <c:v>2207.3449889644007</c:v>
                </c:pt>
                <c:pt idx="183">
                  <c:v>2251.7633442456809</c:v>
                </c:pt>
                <c:pt idx="184">
                  <c:v>2312.7553997097548</c:v>
                </c:pt>
                <c:pt idx="185">
                  <c:v>2271.2460047769314</c:v>
                </c:pt>
                <c:pt idx="186">
                  <c:v>2291.6050891347472</c:v>
                </c:pt>
                <c:pt idx="187">
                  <c:v>2300.3259458105167</c:v>
                </c:pt>
                <c:pt idx="188">
                  <c:v>2319.8507450967627</c:v>
                </c:pt>
                <c:pt idx="189">
                  <c:v>2317.0222012239178</c:v>
                </c:pt>
                <c:pt idx="190">
                  <c:v>2296.5010146183031</c:v>
                </c:pt>
                <c:pt idx="191">
                  <c:v>2300.6723501793031</c:v>
                </c:pt>
                <c:pt idx="192">
                  <c:v>2306.4332921365085</c:v>
                </c:pt>
                <c:pt idx="193">
                  <c:v>2384.4797275846477</c:v>
                </c:pt>
                <c:pt idx="194">
                  <c:v>2424.1961129814745</c:v>
                </c:pt>
                <c:pt idx="195">
                  <c:v>2410.3788424992176</c:v>
                </c:pt>
                <c:pt idx="196">
                  <c:v>2415.3498915212035</c:v>
                </c:pt>
                <c:pt idx="197">
                  <c:v>2438.6937845863604</c:v>
                </c:pt>
                <c:pt idx="198">
                  <c:v>2435.5427754486514</c:v>
                </c:pt>
                <c:pt idx="199">
                  <c:v>2415.5065348517705</c:v>
                </c:pt>
                <c:pt idx="200">
                  <c:v>2400.9127423040954</c:v>
                </c:pt>
                <c:pt idx="201">
                  <c:v>2403.101689642494</c:v>
                </c:pt>
                <c:pt idx="202">
                  <c:v>2298.3731033356053</c:v>
                </c:pt>
                <c:pt idx="203">
                  <c:v>2290.288751630851</c:v>
                </c:pt>
                <c:pt idx="204">
                  <c:v>2301.7721065428623</c:v>
                </c:pt>
                <c:pt idx="205">
                  <c:v>2305.9494337332371</c:v>
                </c:pt>
                <c:pt idx="206">
                  <c:v>2312.0768665371047</c:v>
                </c:pt>
                <c:pt idx="207">
                  <c:v>2325.9562161310596</c:v>
                </c:pt>
                <c:pt idx="208">
                  <c:v>2367.4436474693598</c:v>
                </c:pt>
                <c:pt idx="209">
                  <c:v>2338.0432979980956</c:v>
                </c:pt>
                <c:pt idx="210">
                  <c:v>2335.1877193367163</c:v>
                </c:pt>
                <c:pt idx="211">
                  <c:v>2308.6084759995611</c:v>
                </c:pt>
                <c:pt idx="212">
                  <c:v>2330.5633001572187</c:v>
                </c:pt>
                <c:pt idx="213">
                  <c:v>2281.3668949626062</c:v>
                </c:pt>
                <c:pt idx="214">
                  <c:v>2255.823459418863</c:v>
                </c:pt>
                <c:pt idx="215">
                  <c:v>2238.3597972085086</c:v>
                </c:pt>
                <c:pt idx="216">
                  <c:v>2183.6018972047113</c:v>
                </c:pt>
                <c:pt idx="217">
                  <c:v>2210.4652446280074</c:v>
                </c:pt>
                <c:pt idx="218">
                  <c:v>2254.9119803721865</c:v>
                </c:pt>
                <c:pt idx="219">
                  <c:v>2255.496364265995</c:v>
                </c:pt>
                <c:pt idx="220">
                  <c:v>2232.719861881134</c:v>
                </c:pt>
                <c:pt idx="221">
                  <c:v>2219.356842412185</c:v>
                </c:pt>
                <c:pt idx="222">
                  <c:v>2207.9429709689321</c:v>
                </c:pt>
                <c:pt idx="223">
                  <c:v>2220.3528361600602</c:v>
                </c:pt>
                <c:pt idx="224">
                  <c:v>2119.7021400642625</c:v>
                </c:pt>
                <c:pt idx="225">
                  <c:v>2167.1417822751569</c:v>
                </c:pt>
                <c:pt idx="226">
                  <c:v>2185.3025418426964</c:v>
                </c:pt>
                <c:pt idx="227">
                  <c:v>2194.4783715495964</c:v>
                </c:pt>
                <c:pt idx="228">
                  <c:v>2201.1360950743915</c:v>
                </c:pt>
                <c:pt idx="229">
                  <c:v>2143.8565467365106</c:v>
                </c:pt>
                <c:pt idx="230">
                  <c:v>2077.46276043936</c:v>
                </c:pt>
                <c:pt idx="231">
                  <c:v>2078.5551674038111</c:v>
                </c:pt>
                <c:pt idx="232">
                  <c:v>2175.7696951669432</c:v>
                </c:pt>
                <c:pt idx="233">
                  <c:v>2226.7936343621755</c:v>
                </c:pt>
                <c:pt idx="234">
                  <c:v>2243.046533364884</c:v>
                </c:pt>
                <c:pt idx="235">
                  <c:v>2282.0203162352846</c:v>
                </c:pt>
                <c:pt idx="236">
                  <c:v>2225.3405144714638</c:v>
                </c:pt>
                <c:pt idx="237">
                  <c:v>2239.1829704475258</c:v>
                </c:pt>
                <c:pt idx="238">
                  <c:v>2284.2610752684959</c:v>
                </c:pt>
                <c:pt idx="239">
                  <c:v>2288.3464631892043</c:v>
                </c:pt>
                <c:pt idx="240">
                  <c:v>2315.0163690978088</c:v>
                </c:pt>
                <c:pt idx="241">
                  <c:v>2331.3006612314621</c:v>
                </c:pt>
                <c:pt idx="242">
                  <c:v>2334.7580797032515</c:v>
                </c:pt>
                <c:pt idx="243">
                  <c:v>2338.0302420002081</c:v>
                </c:pt>
                <c:pt idx="244">
                  <c:v>2354.8055253920761</c:v>
                </c:pt>
                <c:pt idx="245">
                  <c:v>2365.7717932207165</c:v>
                </c:pt>
                <c:pt idx="246">
                  <c:v>2422.6758327327107</c:v>
                </c:pt>
                <c:pt idx="247">
                  <c:v>2409.1701572344123</c:v>
                </c:pt>
                <c:pt idx="248">
                  <c:v>2395.8831594382432</c:v>
                </c:pt>
                <c:pt idx="249">
                  <c:v>2403.2125939610619</c:v>
                </c:pt>
                <c:pt idx="250">
                  <c:v>2403.5005910992404</c:v>
                </c:pt>
                <c:pt idx="251">
                  <c:v>2391.4972169075163</c:v>
                </c:pt>
                <c:pt idx="252">
                  <c:v>2349.8527238792663</c:v>
                </c:pt>
                <c:pt idx="253">
                  <c:v>2351.7202916160081</c:v>
                </c:pt>
                <c:pt idx="254">
                  <c:v>2343.8831883546254</c:v>
                </c:pt>
                <c:pt idx="255">
                  <c:v>2295.6173408895675</c:v>
                </c:pt>
                <c:pt idx="256">
                  <c:v>2290.2244231267587</c:v>
                </c:pt>
                <c:pt idx="257">
                  <c:v>2253.4900229403283</c:v>
                </c:pt>
                <c:pt idx="258">
                  <c:v>2284.6430473786504</c:v>
                </c:pt>
                <c:pt idx="259">
                  <c:v>2298.1438711651936</c:v>
                </c:pt>
                <c:pt idx="260">
                  <c:v>2324.3743913428593</c:v>
                </c:pt>
                <c:pt idx="261">
                  <c:v>2317.2284992779214</c:v>
                </c:pt>
                <c:pt idx="262">
                  <c:v>2285.6083136945426</c:v>
                </c:pt>
                <c:pt idx="263">
                  <c:v>2328.2943627768559</c:v>
                </c:pt>
                <c:pt idx="264">
                  <c:v>2314.0624525650474</c:v>
                </c:pt>
                <c:pt idx="265">
                  <c:v>2334.1962797337546</c:v>
                </c:pt>
                <c:pt idx="266">
                  <c:v>2337.5270778382046</c:v>
                </c:pt>
                <c:pt idx="267">
                  <c:v>2311.2670087356614</c:v>
                </c:pt>
                <c:pt idx="268">
                  <c:v>2270.3528925500073</c:v>
                </c:pt>
                <c:pt idx="269">
                  <c:v>2247.4395721799497</c:v>
                </c:pt>
                <c:pt idx="270">
                  <c:v>2216.5225185810441</c:v>
                </c:pt>
                <c:pt idx="271">
                  <c:v>2238.832505444564</c:v>
                </c:pt>
                <c:pt idx="272">
                  <c:v>2178.7910545523755</c:v>
                </c:pt>
                <c:pt idx="273">
                  <c:v>2132.1780375698208</c:v>
                </c:pt>
                <c:pt idx="274">
                  <c:v>2061.7913778092316</c:v>
                </c:pt>
                <c:pt idx="275">
                  <c:v>2087.573001844311</c:v>
                </c:pt>
                <c:pt idx="276">
                  <c:v>2077.8522272931677</c:v>
                </c:pt>
                <c:pt idx="277">
                  <c:v>2131.4845478147167</c:v>
                </c:pt>
                <c:pt idx="278">
                  <c:v>2165.9050269511658</c:v>
                </c:pt>
                <c:pt idx="279">
                  <c:v>2110.4303643704566</c:v>
                </c:pt>
                <c:pt idx="280">
                  <c:v>2178.4843850292705</c:v>
                </c:pt>
                <c:pt idx="281">
                  <c:v>2169.8267060297712</c:v>
                </c:pt>
                <c:pt idx="282">
                  <c:v>2178.2896295837054</c:v>
                </c:pt>
                <c:pt idx="283">
                  <c:v>2157.2619437962362</c:v>
                </c:pt>
                <c:pt idx="284">
                  <c:v>2151.279677832224</c:v>
                </c:pt>
                <c:pt idx="285">
                  <c:v>2151.4630339415794</c:v>
                </c:pt>
                <c:pt idx="286">
                  <c:v>2232.0998525137043</c:v>
                </c:pt>
                <c:pt idx="287">
                  <c:v>2218.8507091749684</c:v>
                </c:pt>
                <c:pt idx="288">
                  <c:v>2223.6977584498409</c:v>
                </c:pt>
                <c:pt idx="289">
                  <c:v>2286.49567018368</c:v>
                </c:pt>
                <c:pt idx="290">
                  <c:v>2319.0178936261091</c:v>
                </c:pt>
                <c:pt idx="291">
                  <c:v>2315.5637061379762</c:v>
                </c:pt>
                <c:pt idx="292">
                  <c:v>2297.8933845790552</c:v>
                </c:pt>
                <c:pt idx="293">
                  <c:v>2257.482767283514</c:v>
                </c:pt>
                <c:pt idx="294">
                  <c:v>2273.603941431456</c:v>
                </c:pt>
                <c:pt idx="295">
                  <c:v>2223.9738379370597</c:v>
                </c:pt>
                <c:pt idx="296">
                  <c:v>2181.3850477978563</c:v>
                </c:pt>
                <c:pt idx="297">
                  <c:v>2164.1750214282301</c:v>
                </c:pt>
                <c:pt idx="298">
                  <c:v>2164.5017043547186</c:v>
                </c:pt>
                <c:pt idx="299">
                  <c:v>2157.6672838409781</c:v>
                </c:pt>
                <c:pt idx="300">
                  <c:v>2149.3044568428622</c:v>
                </c:pt>
                <c:pt idx="301">
                  <c:v>2104.031160319375</c:v>
                </c:pt>
                <c:pt idx="302">
                  <c:v>2147.2691296419034</c:v>
                </c:pt>
                <c:pt idx="303">
                  <c:v>2130.7795906125002</c:v>
                </c:pt>
                <c:pt idx="304">
                  <c:v>2096.5708625412617</c:v>
                </c:pt>
                <c:pt idx="305">
                  <c:v>2112.1737228452589</c:v>
                </c:pt>
                <c:pt idx="306">
                  <c:v>2139.3914163033219</c:v>
                </c:pt>
                <c:pt idx="307">
                  <c:v>2176.2452002827094</c:v>
                </c:pt>
                <c:pt idx="308">
                  <c:v>2210.6364956900029</c:v>
                </c:pt>
                <c:pt idx="309">
                  <c:v>2233.9097325997777</c:v>
                </c:pt>
                <c:pt idx="310">
                  <c:v>2165.5863681061996</c:v>
                </c:pt>
                <c:pt idx="311">
                  <c:v>2152.6789229143628</c:v>
                </c:pt>
                <c:pt idx="312">
                  <c:v>2145.9614023824756</c:v>
                </c:pt>
                <c:pt idx="313">
                  <c:v>2131.1432186517791</c:v>
                </c:pt>
                <c:pt idx="314">
                  <c:v>2151.6701697898875</c:v>
                </c:pt>
                <c:pt idx="315">
                  <c:v>2156.5835894111106</c:v>
                </c:pt>
                <c:pt idx="316">
                  <c:v>2170.2758454656605</c:v>
                </c:pt>
                <c:pt idx="317">
                  <c:v>2165.5836240064809</c:v>
                </c:pt>
                <c:pt idx="318">
                  <c:v>2183.8269365749288</c:v>
                </c:pt>
                <c:pt idx="319">
                  <c:v>2182.940561180822</c:v>
                </c:pt>
                <c:pt idx="320">
                  <c:v>2182.394433877545</c:v>
                </c:pt>
                <c:pt idx="321">
                  <c:v>2208.5084170531154</c:v>
                </c:pt>
                <c:pt idx="322">
                  <c:v>2196.0587841759552</c:v>
                </c:pt>
                <c:pt idx="323">
                  <c:v>2214.2706328017048</c:v>
                </c:pt>
                <c:pt idx="324">
                  <c:v>2205.6392701077916</c:v>
                </c:pt>
                <c:pt idx="325">
                  <c:v>2219.2672279536355</c:v>
                </c:pt>
                <c:pt idx="326">
                  <c:v>2183.4996995313686</c:v>
                </c:pt>
                <c:pt idx="327">
                  <c:v>2194.5917901089897</c:v>
                </c:pt>
                <c:pt idx="328">
                  <c:v>2187.6086346750949</c:v>
                </c:pt>
                <c:pt idx="329">
                  <c:v>2210.4464750403981</c:v>
                </c:pt>
                <c:pt idx="330">
                  <c:v>2245.3501902378443</c:v>
                </c:pt>
                <c:pt idx="331">
                  <c:v>2286.9274252101291</c:v>
                </c:pt>
                <c:pt idx="332">
                  <c:v>2299.4635440612246</c:v>
                </c:pt>
                <c:pt idx="333">
                  <c:v>2326.5903924141121</c:v>
                </c:pt>
                <c:pt idx="334">
                  <c:v>2330.5769805175746</c:v>
                </c:pt>
                <c:pt idx="335">
                  <c:v>2318.4067498828276</c:v>
                </c:pt>
                <c:pt idx="336">
                  <c:v>2379.6502142493709</c:v>
                </c:pt>
                <c:pt idx="337">
                  <c:v>2408.3392154533203</c:v>
                </c:pt>
                <c:pt idx="338">
                  <c:v>2411.2166798486683</c:v>
                </c:pt>
                <c:pt idx="339">
                  <c:v>2413.8025197340526</c:v>
                </c:pt>
                <c:pt idx="340">
                  <c:v>2480.3535252693819</c:v>
                </c:pt>
                <c:pt idx="341">
                  <c:v>2487.3284211243081</c:v>
                </c:pt>
                <c:pt idx="342">
                  <c:v>2490.05407248038</c:v>
                </c:pt>
                <c:pt idx="343">
                  <c:v>2474.2455106528732</c:v>
                </c:pt>
                <c:pt idx="344">
                  <c:v>2460.6121493208766</c:v>
                </c:pt>
                <c:pt idx="345">
                  <c:v>2457.7501219562546</c:v>
                </c:pt>
                <c:pt idx="346">
                  <c:v>2491.6603809386065</c:v>
                </c:pt>
                <c:pt idx="347">
                  <c:v>2500.9792949257289</c:v>
                </c:pt>
                <c:pt idx="348">
                  <c:v>2493.3095576793089</c:v>
                </c:pt>
                <c:pt idx="349">
                  <c:v>2457.5399986817356</c:v>
                </c:pt>
                <c:pt idx="350">
                  <c:v>2488.0284666900734</c:v>
                </c:pt>
                <c:pt idx="351">
                  <c:v>2444.4277495258757</c:v>
                </c:pt>
                <c:pt idx="352">
                  <c:v>2413.6539784208317</c:v>
                </c:pt>
                <c:pt idx="353">
                  <c:v>2428.6826097996118</c:v>
                </c:pt>
                <c:pt idx="354">
                  <c:v>2448.8233775243734</c:v>
                </c:pt>
                <c:pt idx="355">
                  <c:v>2447.941560987646</c:v>
                </c:pt>
                <c:pt idx="356">
                  <c:v>2441.7103274711426</c:v>
                </c:pt>
                <c:pt idx="357">
                  <c:v>2433.5599148196452</c:v>
                </c:pt>
                <c:pt idx="358">
                  <c:v>2438.0821641253242</c:v>
                </c:pt>
                <c:pt idx="359">
                  <c:v>2466.9818164620888</c:v>
                </c:pt>
                <c:pt idx="360">
                  <c:v>2436.0723237612497</c:v>
                </c:pt>
                <c:pt idx="361">
                  <c:v>2425.0886897519058</c:v>
                </c:pt>
                <c:pt idx="362">
                  <c:v>2345.4276035325588</c:v>
                </c:pt>
                <c:pt idx="363">
                  <c:v>2338.8274137686872</c:v>
                </c:pt>
                <c:pt idx="364">
                  <c:v>2347.566753648975</c:v>
                </c:pt>
                <c:pt idx="365">
                  <c:v>2332.5779930425306</c:v>
                </c:pt>
                <c:pt idx="366">
                  <c:v>2313.1957891865122</c:v>
                </c:pt>
                <c:pt idx="367">
                  <c:v>2276.8050336494248</c:v>
                </c:pt>
                <c:pt idx="368">
                  <c:v>2249.2046455796267</c:v>
                </c:pt>
                <c:pt idx="369">
                  <c:v>2265.1618645013923</c:v>
                </c:pt>
                <c:pt idx="370">
                  <c:v>2246.4517780949736</c:v>
                </c:pt>
                <c:pt idx="371">
                  <c:v>2262.1746352931254</c:v>
                </c:pt>
                <c:pt idx="372">
                  <c:v>2277.6775923776127</c:v>
                </c:pt>
                <c:pt idx="373">
                  <c:v>2283.5782339477992</c:v>
                </c:pt>
                <c:pt idx="374">
                  <c:v>2287.8728690613484</c:v>
                </c:pt>
                <c:pt idx="375">
                  <c:v>2304.5638239047535</c:v>
                </c:pt>
                <c:pt idx="376">
                  <c:v>2303.4628473435346</c:v>
                </c:pt>
                <c:pt idx="377">
                  <c:v>2281.8016676208908</c:v>
                </c:pt>
                <c:pt idx="378">
                  <c:v>2245.8017215428904</c:v>
                </c:pt>
                <c:pt idx="379">
                  <c:v>2255.9778694168604</c:v>
                </c:pt>
                <c:pt idx="380">
                  <c:v>2261.8029865936683</c:v>
                </c:pt>
                <c:pt idx="381">
                  <c:v>2260.4911090316559</c:v>
                </c:pt>
                <c:pt idx="382">
                  <c:v>2270.8452134818822</c:v>
                </c:pt>
                <c:pt idx="383">
                  <c:v>2296.3333408407975</c:v>
                </c:pt>
                <c:pt idx="384">
                  <c:v>2305.5843115985399</c:v>
                </c:pt>
                <c:pt idx="385">
                  <c:v>2293.3194605461085</c:v>
                </c:pt>
                <c:pt idx="386">
                  <c:v>2285.3822680180583</c:v>
                </c:pt>
                <c:pt idx="387">
                  <c:v>2308.2547260683496</c:v>
                </c:pt>
                <c:pt idx="388">
                  <c:v>2281.9785573514218</c:v>
                </c:pt>
                <c:pt idx="389">
                  <c:v>2287.1313767276506</c:v>
                </c:pt>
                <c:pt idx="390">
                  <c:v>2298.2622390174847</c:v>
                </c:pt>
                <c:pt idx="391">
                  <c:v>2347.2515568902336</c:v>
                </c:pt>
                <c:pt idx="392">
                  <c:v>2372.9182688038227</c:v>
                </c:pt>
                <c:pt idx="393">
                  <c:v>2365.9323985093079</c:v>
                </c:pt>
                <c:pt idx="394">
                  <c:v>2350.8632590503275</c:v>
                </c:pt>
                <c:pt idx="395">
                  <c:v>2336.1061743041796</c:v>
                </c:pt>
                <c:pt idx="396">
                  <c:v>2338.6495384693903</c:v>
                </c:pt>
                <c:pt idx="397">
                  <c:v>2350.3064865734241</c:v>
                </c:pt>
                <c:pt idx="398">
                  <c:v>2294.5620871046272</c:v>
                </c:pt>
                <c:pt idx="399">
                  <c:v>2326.41959139139</c:v>
                </c:pt>
                <c:pt idx="400">
                  <c:v>2338.1135589855589</c:v>
                </c:pt>
                <c:pt idx="401">
                  <c:v>2320.4293390230823</c:v>
                </c:pt>
                <c:pt idx="402">
                  <c:v>2312.5692102699977</c:v>
                </c:pt>
                <c:pt idx="403">
                  <c:v>2300.6530665047508</c:v>
                </c:pt>
                <c:pt idx="404">
                  <c:v>2314.9466059737952</c:v>
                </c:pt>
                <c:pt idx="405">
                  <c:v>2318.4065175467354</c:v>
                </c:pt>
                <c:pt idx="406">
                  <c:v>2321.877993054221</c:v>
                </c:pt>
                <c:pt idx="407">
                  <c:v>2318.3346057184212</c:v>
                </c:pt>
                <c:pt idx="408">
                  <c:v>2316.3712728216706</c:v>
                </c:pt>
                <c:pt idx="409">
                  <c:v>2335.6536614914603</c:v>
                </c:pt>
                <c:pt idx="410">
                  <c:v>2363.062747560668</c:v>
                </c:pt>
                <c:pt idx="411">
                  <c:v>2361.9686550149163</c:v>
                </c:pt>
                <c:pt idx="412">
                  <c:v>2378.1215609573856</c:v>
                </c:pt>
                <c:pt idx="413">
                  <c:v>2382.8051089038363</c:v>
                </c:pt>
                <c:pt idx="414">
                  <c:v>2381.1470383734631</c:v>
                </c:pt>
                <c:pt idx="415">
                  <c:v>2362.0128523281628</c:v>
                </c:pt>
                <c:pt idx="416">
                  <c:v>2384.7389626878371</c:v>
                </c:pt>
                <c:pt idx="417">
                  <c:v>2372.6902275683942</c:v>
                </c:pt>
                <c:pt idx="418">
                  <c:v>2364.6811707434308</c:v>
                </c:pt>
                <c:pt idx="419">
                  <c:v>2344.0304999766531</c:v>
                </c:pt>
                <c:pt idx="420">
                  <c:v>2358.3282575943099</c:v>
                </c:pt>
                <c:pt idx="421">
                  <c:v>2365.3560640010041</c:v>
                </c:pt>
                <c:pt idx="422">
                  <c:v>2361.8414783705011</c:v>
                </c:pt>
                <c:pt idx="423">
                  <c:v>2346.1546266196874</c:v>
                </c:pt>
                <c:pt idx="424">
                  <c:v>2329.8187625496103</c:v>
                </c:pt>
                <c:pt idx="425">
                  <c:v>2344.6404928767211</c:v>
                </c:pt>
                <c:pt idx="426">
                  <c:v>2352.4805978087225</c:v>
                </c:pt>
                <c:pt idx="427">
                  <c:v>2344.9488848035298</c:v>
                </c:pt>
                <c:pt idx="428">
                  <c:v>2341.5965682075862</c:v>
                </c:pt>
                <c:pt idx="429">
                  <c:v>2298.0622842773764</c:v>
                </c:pt>
                <c:pt idx="430">
                  <c:v>2303.3238772481873</c:v>
                </c:pt>
                <c:pt idx="431">
                  <c:v>2329.8100327218558</c:v>
                </c:pt>
                <c:pt idx="432">
                  <c:v>2344.5625464237401</c:v>
                </c:pt>
                <c:pt idx="433">
                  <c:v>2347.8050339873903</c:v>
                </c:pt>
                <c:pt idx="434">
                  <c:v>2360.8470591641667</c:v>
                </c:pt>
                <c:pt idx="435">
                  <c:v>2362.8178444834266</c:v>
                </c:pt>
                <c:pt idx="436">
                  <c:v>2347.6615404773002</c:v>
                </c:pt>
                <c:pt idx="437">
                  <c:v>2335.1495192926977</c:v>
                </c:pt>
                <c:pt idx="438">
                  <c:v>2334.3588875082446</c:v>
                </c:pt>
                <c:pt idx="439">
                  <c:v>2327.9369702165736</c:v>
                </c:pt>
                <c:pt idx="440">
                  <c:v>2355.2200592060617</c:v>
                </c:pt>
                <c:pt idx="441">
                  <c:v>2343.7244553157516</c:v>
                </c:pt>
                <c:pt idx="442">
                  <c:v>2328.5888014446346</c:v>
                </c:pt>
                <c:pt idx="443">
                  <c:v>2309.7505902055386</c:v>
                </c:pt>
                <c:pt idx="444">
                  <c:v>2316.7020594914179</c:v>
                </c:pt>
                <c:pt idx="445">
                  <c:v>2305.0534059171332</c:v>
                </c:pt>
                <c:pt idx="446">
                  <c:v>2304.6721762705943</c:v>
                </c:pt>
                <c:pt idx="447">
                  <c:v>2300.9538146725663</c:v>
                </c:pt>
                <c:pt idx="448">
                  <c:v>2297.6843809673428</c:v>
                </c:pt>
                <c:pt idx="449">
                  <c:v>2281.5842603305477</c:v>
                </c:pt>
                <c:pt idx="450">
                  <c:v>2279.2714816331554</c:v>
                </c:pt>
                <c:pt idx="451">
                  <c:v>2276.1244028416022</c:v>
                </c:pt>
                <c:pt idx="452">
                  <c:v>2252.5811958445329</c:v>
                </c:pt>
                <c:pt idx="453">
                  <c:v>2220.614307665036</c:v>
                </c:pt>
                <c:pt idx="454">
                  <c:v>2226.2850073761638</c:v>
                </c:pt>
                <c:pt idx="455">
                  <c:v>2174.3775115163539</c:v>
                </c:pt>
                <c:pt idx="456">
                  <c:v>2172.8186706904248</c:v>
                </c:pt>
                <c:pt idx="457">
                  <c:v>2158.7770206260134</c:v>
                </c:pt>
                <c:pt idx="458">
                  <c:v>2142.4847315728111</c:v>
                </c:pt>
                <c:pt idx="459">
                  <c:v>2128.5918037687939</c:v>
                </c:pt>
                <c:pt idx="460">
                  <c:v>2115.4482095119233</c:v>
                </c:pt>
                <c:pt idx="461">
                  <c:v>2153.7838454845155</c:v>
                </c:pt>
                <c:pt idx="462">
                  <c:v>2148.262736264091</c:v>
                </c:pt>
                <c:pt idx="463">
                  <c:v>2133.2089709060565</c:v>
                </c:pt>
                <c:pt idx="464">
                  <c:v>2128.1395299901383</c:v>
                </c:pt>
                <c:pt idx="465">
                  <c:v>2135.0183105504771</c:v>
                </c:pt>
                <c:pt idx="466">
                  <c:v>2145.0996642874939</c:v>
                </c:pt>
                <c:pt idx="467">
                  <c:v>2166.5910360807911</c:v>
                </c:pt>
                <c:pt idx="468">
                  <c:v>2192.1213103645468</c:v>
                </c:pt>
                <c:pt idx="469">
                  <c:v>2184.6397942825629</c:v>
                </c:pt>
                <c:pt idx="470">
                  <c:v>2190.1464456853364</c:v>
                </c:pt>
                <c:pt idx="471">
                  <c:v>2159.0685173245647</c:v>
                </c:pt>
                <c:pt idx="472">
                  <c:v>2147.8830452617535</c:v>
                </c:pt>
                <c:pt idx="473">
                  <c:v>2153.5102629582657</c:v>
                </c:pt>
                <c:pt idx="474">
                  <c:v>2129.9196163137094</c:v>
                </c:pt>
                <c:pt idx="475">
                  <c:v>2108.2374792212513</c:v>
                </c:pt>
                <c:pt idx="476">
                  <c:v>2122.4430215899774</c:v>
                </c:pt>
                <c:pt idx="477">
                  <c:v>2112.6929997496472</c:v>
                </c:pt>
                <c:pt idx="478">
                  <c:v>2135.6629663583476</c:v>
                </c:pt>
                <c:pt idx="479">
                  <c:v>2187.363131249183</c:v>
                </c:pt>
                <c:pt idx="480">
                  <c:v>2185.0247521643382</c:v>
                </c:pt>
                <c:pt idx="481">
                  <c:v>2165.5492752989817</c:v>
                </c:pt>
                <c:pt idx="482">
                  <c:v>2128.776124185792</c:v>
                </c:pt>
                <c:pt idx="483">
                  <c:v>2100.4701824579815</c:v>
                </c:pt>
                <c:pt idx="484">
                  <c:v>2089.3915844215439</c:v>
                </c:pt>
                <c:pt idx="485">
                  <c:v>2071.9508989980422</c:v>
                </c:pt>
                <c:pt idx="486">
                  <c:v>2070.5780744801664</c:v>
                </c:pt>
                <c:pt idx="487">
                  <c:v>2062.464779686507</c:v>
                </c:pt>
                <c:pt idx="488">
                  <c:v>2054.364849792948</c:v>
                </c:pt>
                <c:pt idx="489">
                  <c:v>2115.1079784014173</c:v>
                </c:pt>
                <c:pt idx="490">
                  <c:v>2115.6773793408147</c:v>
                </c:pt>
                <c:pt idx="491">
                  <c:v>2098.226071635414</c:v>
                </c:pt>
                <c:pt idx="492">
                  <c:v>2067.497323905111</c:v>
                </c:pt>
                <c:pt idx="493">
                  <c:v>2072.8406130060698</c:v>
                </c:pt>
                <c:pt idx="494">
                  <c:v>2069.9799734156309</c:v>
                </c:pt>
                <c:pt idx="495">
                  <c:v>2061.4206851518779</c:v>
                </c:pt>
                <c:pt idx="496">
                  <c:v>2112.6172218375123</c:v>
                </c:pt>
                <c:pt idx="497">
                  <c:v>2115.8590356263171</c:v>
                </c:pt>
                <c:pt idx="498">
                  <c:v>2127.300641471717</c:v>
                </c:pt>
                <c:pt idx="499">
                  <c:v>2159.2754096952776</c:v>
                </c:pt>
                <c:pt idx="500">
                  <c:v>2149.6054791813172</c:v>
                </c:pt>
                <c:pt idx="501">
                  <c:v>2156.7339827030096</c:v>
                </c:pt>
                <c:pt idx="502">
                  <c:v>2166.0565261498805</c:v>
                </c:pt>
                <c:pt idx="503">
                  <c:v>2185.6934591644908</c:v>
                </c:pt>
                <c:pt idx="504">
                  <c:v>2187.6929400092909</c:v>
                </c:pt>
                <c:pt idx="505">
                  <c:v>2159.7958263843407</c:v>
                </c:pt>
                <c:pt idx="506">
                  <c:v>2161.2191149883351</c:v>
                </c:pt>
                <c:pt idx="507">
                  <c:v>2152.4567890697281</c:v>
                </c:pt>
                <c:pt idx="508">
                  <c:v>2158.160935463261</c:v>
                </c:pt>
                <c:pt idx="509">
                  <c:v>2157.0089009003968</c:v>
                </c:pt>
                <c:pt idx="510">
                  <c:v>2166.3312501264045</c:v>
                </c:pt>
                <c:pt idx="511">
                  <c:v>2157.9008763234674</c:v>
                </c:pt>
                <c:pt idx="512">
                  <c:v>2173.9098461580461</c:v>
                </c:pt>
                <c:pt idx="513">
                  <c:v>2204.2416356000986</c:v>
                </c:pt>
                <c:pt idx="514">
                  <c:v>2224.7920661364769</c:v>
                </c:pt>
                <c:pt idx="515">
                  <c:v>2214.4347511944388</c:v>
                </c:pt>
                <c:pt idx="516">
                  <c:v>2224.671108805398</c:v>
                </c:pt>
                <c:pt idx="517">
                  <c:v>2228.524871639459</c:v>
                </c:pt>
                <c:pt idx="518">
                  <c:v>2237.5954070170856</c:v>
                </c:pt>
                <c:pt idx="519">
                  <c:v>2242.8824721523897</c:v>
                </c:pt>
                <c:pt idx="520">
                  <c:v>2242.3839302675033</c:v>
                </c:pt>
                <c:pt idx="521">
                  <c:v>2226.4349376100081</c:v>
                </c:pt>
                <c:pt idx="522">
                  <c:v>2223.281850065101</c:v>
                </c:pt>
                <c:pt idx="523">
                  <c:v>2228.5388440406741</c:v>
                </c:pt>
                <c:pt idx="524">
                  <c:v>2228.6213278174118</c:v>
                </c:pt>
                <c:pt idx="525">
                  <c:v>2226.3891321688729</c:v>
                </c:pt>
                <c:pt idx="526">
                  <c:v>2220.2492718141543</c:v>
                </c:pt>
                <c:pt idx="527">
                  <c:v>2208.4418830318332</c:v>
                </c:pt>
                <c:pt idx="528">
                  <c:v>2215.6274198007254</c:v>
                </c:pt>
                <c:pt idx="529">
                  <c:v>2223.2183510790219</c:v>
                </c:pt>
                <c:pt idx="530">
                  <c:v>2219.288225147287</c:v>
                </c:pt>
                <c:pt idx="531">
                  <c:v>2219.3356546597256</c:v>
                </c:pt>
                <c:pt idx="532">
                  <c:v>2251.9409515219063</c:v>
                </c:pt>
                <c:pt idx="533">
                  <c:v>2263.6879126627773</c:v>
                </c:pt>
                <c:pt idx="534">
                  <c:v>2274.2835400136619</c:v>
                </c:pt>
                <c:pt idx="535">
                  <c:v>2250.7359329301203</c:v>
                </c:pt>
                <c:pt idx="536">
                  <c:v>2245.4885450397906</c:v>
                </c:pt>
                <c:pt idx="537">
                  <c:v>2251.9418606190766</c:v>
                </c:pt>
                <c:pt idx="538">
                  <c:v>2258.1641128121655</c:v>
                </c:pt>
                <c:pt idx="539">
                  <c:v>2260.9112193048973</c:v>
                </c:pt>
                <c:pt idx="540">
                  <c:v>2279.2113020224042</c:v>
                </c:pt>
                <c:pt idx="541">
                  <c:v>2288.3589079100616</c:v>
                </c:pt>
                <c:pt idx="542">
                  <c:v>2281.2972729593648</c:v>
                </c:pt>
                <c:pt idx="543">
                  <c:v>2291.8102050323732</c:v>
                </c:pt>
                <c:pt idx="544">
                  <c:v>2302.3531399084609</c:v>
                </c:pt>
                <c:pt idx="545">
                  <c:v>2313.9636674190178</c:v>
                </c:pt>
                <c:pt idx="546">
                  <c:v>2312.7628533827628</c:v>
                </c:pt>
                <c:pt idx="547">
                  <c:v>2324.6640209504285</c:v>
                </c:pt>
                <c:pt idx="548">
                  <c:v>2315.4315733328094</c:v>
                </c:pt>
                <c:pt idx="549">
                  <c:v>2325.1361973355065</c:v>
                </c:pt>
                <c:pt idx="550">
                  <c:v>2332.5745071920787</c:v>
                </c:pt>
                <c:pt idx="551">
                  <c:v>2318.0095358942167</c:v>
                </c:pt>
                <c:pt idx="552">
                  <c:v>2309.5097627766168</c:v>
                </c:pt>
                <c:pt idx="553">
                  <c:v>2301.0493087716409</c:v>
                </c:pt>
                <c:pt idx="554">
                  <c:v>2307.8518675003265</c:v>
                </c:pt>
                <c:pt idx="555">
                  <c:v>2334.1573486972234</c:v>
                </c:pt>
                <c:pt idx="556">
                  <c:v>2352.4484410215068</c:v>
                </c:pt>
                <c:pt idx="557">
                  <c:v>2383.0337487142497</c:v>
                </c:pt>
                <c:pt idx="558">
                  <c:v>2373.9131043711595</c:v>
                </c:pt>
                <c:pt idx="559">
                  <c:v>2361.9357313639475</c:v>
                </c:pt>
                <c:pt idx="560">
                  <c:v>2382.0777856088525</c:v>
                </c:pt>
                <c:pt idx="561">
                  <c:v>2376.3512137830157</c:v>
                </c:pt>
                <c:pt idx="562">
                  <c:v>2422.2263725092039</c:v>
                </c:pt>
                <c:pt idx="563">
                  <c:v>2428.4064608388117</c:v>
                </c:pt>
                <c:pt idx="564">
                  <c:v>2428.3838448901943</c:v>
                </c:pt>
                <c:pt idx="565">
                  <c:v>2419.9863354563527</c:v>
                </c:pt>
                <c:pt idx="566">
                  <c:v>2410.6371802146409</c:v>
                </c:pt>
                <c:pt idx="567">
                  <c:v>2446.4796616099575</c:v>
                </c:pt>
                <c:pt idx="568">
                  <c:v>2457.82279808249</c:v>
                </c:pt>
                <c:pt idx="569">
                  <c:v>2478.1666438519674</c:v>
                </c:pt>
                <c:pt idx="570">
                  <c:v>2483.5132092344606</c:v>
                </c:pt>
                <c:pt idx="571">
                  <c:v>2442.4183389091813</c:v>
                </c:pt>
                <c:pt idx="572">
                  <c:v>2451.5880853264239</c:v>
                </c:pt>
                <c:pt idx="573">
                  <c:v>2444.4534933489804</c:v>
                </c:pt>
                <c:pt idx="574">
                  <c:v>2461.372800214087</c:v>
                </c:pt>
                <c:pt idx="575">
                  <c:v>2471.8723450514472</c:v>
                </c:pt>
                <c:pt idx="576">
                  <c:v>2497.2570047627264</c:v>
                </c:pt>
                <c:pt idx="577">
                  <c:v>2505.1673421490677</c:v>
                </c:pt>
                <c:pt idx="578">
                  <c:v>2500.8992233648592</c:v>
                </c:pt>
                <c:pt idx="579">
                  <c:v>2461.4799502317796</c:v>
                </c:pt>
                <c:pt idx="580">
                  <c:v>2440.3422787463164</c:v>
                </c:pt>
                <c:pt idx="581">
                  <c:v>2444.2655239439005</c:v>
                </c:pt>
                <c:pt idx="582">
                  <c:v>2455.709712781806</c:v>
                </c:pt>
                <c:pt idx="583">
                  <c:v>2445.4052037018141</c:v>
                </c:pt>
                <c:pt idx="584">
                  <c:v>2448.6034027092146</c:v>
                </c:pt>
                <c:pt idx="585">
                  <c:v>2441.9433312235128</c:v>
                </c:pt>
                <c:pt idx="586">
                  <c:v>2442.618629971289</c:v>
                </c:pt>
                <c:pt idx="587">
                  <c:v>2436.4210366796997</c:v>
                </c:pt>
                <c:pt idx="588">
                  <c:v>2438.1923759338893</c:v>
                </c:pt>
                <c:pt idx="589">
                  <c:v>2429.0498552932859</c:v>
                </c:pt>
                <c:pt idx="590">
                  <c:v>2437.6328460827121</c:v>
                </c:pt>
                <c:pt idx="591">
                  <c:v>2412.5695167165477</c:v>
                </c:pt>
                <c:pt idx="592">
                  <c:v>2414.3373281405866</c:v>
                </c:pt>
                <c:pt idx="593">
                  <c:v>2416.4511578270572</c:v>
                </c:pt>
                <c:pt idx="594">
                  <c:v>2409.8520908606283</c:v>
                </c:pt>
                <c:pt idx="595">
                  <c:v>2389.4963230968779</c:v>
                </c:pt>
                <c:pt idx="596">
                  <c:v>2383.1217115444178</c:v>
                </c:pt>
                <c:pt idx="597">
                  <c:v>2397.9579703847398</c:v>
                </c:pt>
                <c:pt idx="598">
                  <c:v>2412.3419507301933</c:v>
                </c:pt>
                <c:pt idx="599">
                  <c:v>2411.2172300537422</c:v>
                </c:pt>
                <c:pt idx="600">
                  <c:v>2410.2450037104359</c:v>
                </c:pt>
                <c:pt idx="601">
                  <c:v>2424.4228129677085</c:v>
                </c:pt>
                <c:pt idx="602">
                  <c:v>2459.1104529800737</c:v>
                </c:pt>
                <c:pt idx="603">
                  <c:v>2482.4576212279794</c:v>
                </c:pt>
                <c:pt idx="604">
                  <c:v>2481.1947962155691</c:v>
                </c:pt>
                <c:pt idx="605">
                  <c:v>2510.5344486449294</c:v>
                </c:pt>
                <c:pt idx="606">
                  <c:v>2521.8935251861999</c:v>
                </c:pt>
                <c:pt idx="607">
                  <c:v>2504.9387540580965</c:v>
                </c:pt>
                <c:pt idx="608">
                  <c:v>2502.9384168413235</c:v>
                </c:pt>
                <c:pt idx="609">
                  <c:v>2509.0738870404657</c:v>
                </c:pt>
                <c:pt idx="610">
                  <c:v>2489.854855653849</c:v>
                </c:pt>
                <c:pt idx="611">
                  <c:v>2478.1372629803745</c:v>
                </c:pt>
                <c:pt idx="612">
                  <c:v>2446.0134652008214</c:v>
                </c:pt>
                <c:pt idx="613">
                  <c:v>2413.1750879530814</c:v>
                </c:pt>
                <c:pt idx="614">
                  <c:v>2397.5131409349779</c:v>
                </c:pt>
                <c:pt idx="615">
                  <c:v>2384.4760647407866</c:v>
                </c:pt>
                <c:pt idx="616">
                  <c:v>2385.6072567083993</c:v>
                </c:pt>
                <c:pt idx="617">
                  <c:v>2390.6961158350064</c:v>
                </c:pt>
                <c:pt idx="618">
                  <c:v>2382.8526370102109</c:v>
                </c:pt>
                <c:pt idx="619">
                  <c:v>2402.8402376861072</c:v>
                </c:pt>
                <c:pt idx="620">
                  <c:v>2398.9679144454617</c:v>
                </c:pt>
                <c:pt idx="621">
                  <c:v>2382.4258631712187</c:v>
                </c:pt>
                <c:pt idx="622">
                  <c:v>2382.5203296117184</c:v>
                </c:pt>
                <c:pt idx="623">
                  <c:v>2384.4246299779188</c:v>
                </c:pt>
                <c:pt idx="624">
                  <c:v>2373.2394658451153</c:v>
                </c:pt>
                <c:pt idx="625">
                  <c:v>2384.3843162083062</c:v>
                </c:pt>
                <c:pt idx="626">
                  <c:v>2407.2805031785692</c:v>
                </c:pt>
                <c:pt idx="627">
                  <c:v>2418.681766527684</c:v>
                </c:pt>
                <c:pt idx="628">
                  <c:v>2419.9985367670301</c:v>
                </c:pt>
                <c:pt idx="629">
                  <c:v>2419.1892126997836</c:v>
                </c:pt>
                <c:pt idx="630">
                  <c:v>2434.4591450487947</c:v>
                </c:pt>
                <c:pt idx="631">
                  <c:v>2410.6868405431042</c:v>
                </c:pt>
                <c:pt idx="632">
                  <c:v>2396.4596635308149</c:v>
                </c:pt>
                <c:pt idx="633">
                  <c:v>2382.0998039693513</c:v>
                </c:pt>
                <c:pt idx="634">
                  <c:v>2338.1775929452224</c:v>
                </c:pt>
                <c:pt idx="635">
                  <c:v>2337.5525272120249</c:v>
                </c:pt>
                <c:pt idx="636">
                  <c:v>2310.3348914162839</c:v>
                </c:pt>
                <c:pt idx="637">
                  <c:v>2323.0884777017609</c:v>
                </c:pt>
                <c:pt idx="638">
                  <c:v>2347.8101265062951</c:v>
                </c:pt>
                <c:pt idx="639">
                  <c:v>2345.6960751549886</c:v>
                </c:pt>
                <c:pt idx="640">
                  <c:v>2349.738603609876</c:v>
                </c:pt>
                <c:pt idx="641">
                  <c:v>2367.6817586873703</c:v>
                </c:pt>
                <c:pt idx="642">
                  <c:v>2372.260542682212</c:v>
                </c:pt>
                <c:pt idx="643">
                  <c:v>2392.1441119743636</c:v>
                </c:pt>
                <c:pt idx="644">
                  <c:v>2406.981718316908</c:v>
                </c:pt>
                <c:pt idx="645">
                  <c:v>2422.233362143234</c:v>
                </c:pt>
                <c:pt idx="646">
                  <c:v>2470.0330811421618</c:v>
                </c:pt>
                <c:pt idx="647">
                  <c:v>2473.6947052353153</c:v>
                </c:pt>
                <c:pt idx="648">
                  <c:v>2483.1505196564199</c:v>
                </c:pt>
                <c:pt idx="649">
                  <c:v>2524.5696505527467</c:v>
                </c:pt>
                <c:pt idx="650">
                  <c:v>2528.1858523984665</c:v>
                </c:pt>
                <c:pt idx="651">
                  <c:v>2523.8171953977467</c:v>
                </c:pt>
                <c:pt idx="652">
                  <c:v>2530.2447577542039</c:v>
                </c:pt>
                <c:pt idx="653">
                  <c:v>2577.2232516179743</c:v>
                </c:pt>
                <c:pt idx="654">
                  <c:v>2553.3611515829539</c:v>
                </c:pt>
                <c:pt idx="655">
                  <c:v>2560.5315265410341</c:v>
                </c:pt>
                <c:pt idx="656">
                  <c:v>2559.03433096869</c:v>
                </c:pt>
                <c:pt idx="657">
                  <c:v>2547.4106652068267</c:v>
                </c:pt>
                <c:pt idx="658">
                  <c:v>2551.964432967804</c:v>
                </c:pt>
                <c:pt idx="659">
                  <c:v>2547.4021112557566</c:v>
                </c:pt>
                <c:pt idx="660">
                  <c:v>2565.9547125840231</c:v>
                </c:pt>
                <c:pt idx="661">
                  <c:v>2602.6329867349641</c:v>
                </c:pt>
                <c:pt idx="662">
                  <c:v>2630.6144040892127</c:v>
                </c:pt>
                <c:pt idx="663">
                  <c:v>2643.0574770765438</c:v>
                </c:pt>
                <c:pt idx="664">
                  <c:v>2649.1229026052538</c:v>
                </c:pt>
                <c:pt idx="665">
                  <c:v>2647.9460760169559</c:v>
                </c:pt>
                <c:pt idx="666">
                  <c:v>2646.9681313244691</c:v>
                </c:pt>
                <c:pt idx="667">
                  <c:v>2611.9798125611997</c:v>
                </c:pt>
                <c:pt idx="668">
                  <c:v>2611.4254158532476</c:v>
                </c:pt>
                <c:pt idx="669">
                  <c:v>2641.053065231788</c:v>
                </c:pt>
                <c:pt idx="670">
                  <c:v>2694.0177920750471</c:v>
                </c:pt>
                <c:pt idx="671">
                  <c:v>2706.579354617822</c:v>
                </c:pt>
                <c:pt idx="672">
                  <c:v>2721.2010036430929</c:v>
                </c:pt>
                <c:pt idx="673">
                  <c:v>2687.9257216638157</c:v>
                </c:pt>
                <c:pt idx="674">
                  <c:v>2702.6352440229443</c:v>
                </c:pt>
                <c:pt idx="675">
                  <c:v>2709.1323552153526</c:v>
                </c:pt>
                <c:pt idx="676">
                  <c:v>2738.1173412964554</c:v>
                </c:pt>
                <c:pt idx="677">
                  <c:v>2743.0022386270512</c:v>
                </c:pt>
                <c:pt idx="678">
                  <c:v>2759.5018096842987</c:v>
                </c:pt>
                <c:pt idx="679">
                  <c:v>2745.5736830804872</c:v>
                </c:pt>
                <c:pt idx="680">
                  <c:v>2751.724828421125</c:v>
                </c:pt>
                <c:pt idx="681">
                  <c:v>2760.4195054510928</c:v>
                </c:pt>
                <c:pt idx="682">
                  <c:v>2731.2857978955753</c:v>
                </c:pt>
                <c:pt idx="683">
                  <c:v>2743.6105586105709</c:v>
                </c:pt>
                <c:pt idx="684">
                  <c:v>2745.5295304977244</c:v>
                </c:pt>
                <c:pt idx="685">
                  <c:v>2747.1601867275185</c:v>
                </c:pt>
                <c:pt idx="686">
                  <c:v>2745.6228701619757</c:v>
                </c:pt>
                <c:pt idx="687">
                  <c:v>2774.8173553940901</c:v>
                </c:pt>
                <c:pt idx="688">
                  <c:v>2800.7188333083373</c:v>
                </c:pt>
                <c:pt idx="689">
                  <c:v>2788.857552859562</c:v>
                </c:pt>
                <c:pt idx="690">
                  <c:v>2821.0431943880367</c:v>
                </c:pt>
                <c:pt idx="691">
                  <c:v>2789.9871543624736</c:v>
                </c:pt>
                <c:pt idx="692">
                  <c:v>2765.3811225931759</c:v>
                </c:pt>
                <c:pt idx="693">
                  <c:v>2771.2308625362239</c:v>
                </c:pt>
                <c:pt idx="694">
                  <c:v>2794.57012555956</c:v>
                </c:pt>
                <c:pt idx="695">
                  <c:v>2752.0387320131472</c:v>
                </c:pt>
                <c:pt idx="696">
                  <c:v>2751.4441624944448</c:v>
                </c:pt>
                <c:pt idx="697">
                  <c:v>2767.7307102455543</c:v>
                </c:pt>
                <c:pt idx="698">
                  <c:v>2853.3714925856402</c:v>
                </c:pt>
                <c:pt idx="699">
                  <c:v>2826.1635230926245</c:v>
                </c:pt>
                <c:pt idx="700">
                  <c:v>2845.0968629501367</c:v>
                </c:pt>
                <c:pt idx="701">
                  <c:v>2843.4692703908981</c:v>
                </c:pt>
                <c:pt idx="702">
                  <c:v>2864.4447712794213</c:v>
                </c:pt>
                <c:pt idx="703">
                  <c:v>2875.7149290654102</c:v>
                </c:pt>
                <c:pt idx="704">
                  <c:v>2872.9327897418211</c:v>
                </c:pt>
                <c:pt idx="705">
                  <c:v>2900.3898355231918</c:v>
                </c:pt>
                <c:pt idx="706">
                  <c:v>2901.3356001686589</c:v>
                </c:pt>
                <c:pt idx="707">
                  <c:v>2913.4919140700231</c:v>
                </c:pt>
                <c:pt idx="708">
                  <c:v>2960.2035682945179</c:v>
                </c:pt>
                <c:pt idx="709">
                  <c:v>2937.6801445195292</c:v>
                </c:pt>
                <c:pt idx="710">
                  <c:v>2961.0395181253775</c:v>
                </c:pt>
                <c:pt idx="711">
                  <c:v>2961.699877258437</c:v>
                </c:pt>
                <c:pt idx="712">
                  <c:v>2955.3545250816769</c:v>
                </c:pt>
                <c:pt idx="713">
                  <c:v>2966.9814298712949</c:v>
                </c:pt>
                <c:pt idx="714">
                  <c:v>2958.3811640998761</c:v>
                </c:pt>
                <c:pt idx="715">
                  <c:v>2943.3875216911092</c:v>
                </c:pt>
                <c:pt idx="716">
                  <c:v>2957.2968805395158</c:v>
                </c:pt>
                <c:pt idx="717">
                  <c:v>2965.0479160693426</c:v>
                </c:pt>
                <c:pt idx="718">
                  <c:v>2980.214340053205</c:v>
                </c:pt>
                <c:pt idx="719">
                  <c:v>2990.8657901866754</c:v>
                </c:pt>
                <c:pt idx="720">
                  <c:v>2965.169710980957</c:v>
                </c:pt>
                <c:pt idx="721">
                  <c:v>2964.1139011163286</c:v>
                </c:pt>
                <c:pt idx="722">
                  <c:v>2994.8068107161625</c:v>
                </c:pt>
                <c:pt idx="723">
                  <c:v>3014.7471224270512</c:v>
                </c:pt>
                <c:pt idx="724">
                  <c:v>2993.503593337326</c:v>
                </c:pt>
                <c:pt idx="725">
                  <c:v>2989.9527752856798</c:v>
                </c:pt>
                <c:pt idx="726">
                  <c:v>2985.4660096883431</c:v>
                </c:pt>
                <c:pt idx="727">
                  <c:v>2978.041845250345</c:v>
                </c:pt>
                <c:pt idx="728">
                  <c:v>2988.0310368446567</c:v>
                </c:pt>
                <c:pt idx="729">
                  <c:v>2921.2111546651204</c:v>
                </c:pt>
                <c:pt idx="730">
                  <c:v>2923.95005836871</c:v>
                </c:pt>
                <c:pt idx="731">
                  <c:v>2919.7371605410617</c:v>
                </c:pt>
                <c:pt idx="732">
                  <c:v>2957.687408518027</c:v>
                </c:pt>
                <c:pt idx="733">
                  <c:v>2930.2907885837162</c:v>
                </c:pt>
                <c:pt idx="734">
                  <c:v>2911.6155033563555</c:v>
                </c:pt>
                <c:pt idx="735">
                  <c:v>2933.9618610818379</c:v>
                </c:pt>
                <c:pt idx="736">
                  <c:v>2952.8744547886131</c:v>
                </c:pt>
                <c:pt idx="737">
                  <c:v>2938.0124387096989</c:v>
                </c:pt>
                <c:pt idx="738">
                  <c:v>3005.5737704423559</c:v>
                </c:pt>
                <c:pt idx="739">
                  <c:v>3032.611449344553</c:v>
                </c:pt>
              </c:numCache>
            </c:numRef>
          </c:val>
          <c:extLst>
            <c:ext xmlns:c16="http://schemas.microsoft.com/office/drawing/2014/chart" uri="{C3380CC4-5D6E-409C-BE32-E72D297353CC}">
              <c16:uniqueId val="{00000000-0056-445E-BDC4-1E5325BF9F00}"/>
            </c:ext>
          </c:extLst>
        </c:ser>
        <c:dLbls>
          <c:showLegendKey val="0"/>
          <c:showVal val="0"/>
          <c:showCatName val="0"/>
          <c:showSerName val="0"/>
          <c:showPercent val="0"/>
          <c:showBubbleSize val="0"/>
        </c:dLbls>
        <c:axId val="1471081957"/>
        <c:axId val="1101236013"/>
      </c:areaChart>
      <c:dateAx>
        <c:axId val="1471081957"/>
        <c:scaling>
          <c:orientation val="minMax"/>
        </c:scaling>
        <c:delete val="0"/>
        <c:axPos val="b"/>
        <c:title>
          <c:tx>
            <c:rich>
              <a:bodyPr/>
              <a:lstStyle/>
              <a:p>
                <a:pPr lvl="0">
                  <a:defRPr b="0">
                    <a:solidFill>
                      <a:srgbClr val="000000"/>
                    </a:solidFill>
                    <a:latin typeface="+mn-lt"/>
                  </a:defRPr>
                </a:pPr>
                <a:endParaRPr lang="en-IN"/>
              </a:p>
            </c:rich>
          </c:tx>
          <c:overlay val="0"/>
        </c:title>
        <c:numFmt formatCode="m/d/yy" sourceLinked="1"/>
        <c:majorTickMark val="out"/>
        <c:minorTickMark val="none"/>
        <c:tickLblPos val="nextTo"/>
        <c:txPr>
          <a:bodyPr/>
          <a:lstStyle/>
          <a:p>
            <a:pPr lvl="0">
              <a:defRPr sz="900" b="0" i="0">
                <a:solidFill>
                  <a:srgbClr val="000000"/>
                </a:solidFill>
                <a:latin typeface="+mn-lt"/>
              </a:defRPr>
            </a:pPr>
            <a:endParaRPr lang="en-US"/>
          </a:p>
        </c:txPr>
        <c:crossAx val="1101236013"/>
        <c:crosses val="autoZero"/>
        <c:auto val="1"/>
        <c:lblOffset val="100"/>
        <c:baseTimeUnit val="days"/>
      </c:dateAx>
      <c:valAx>
        <c:axId val="110123601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0.000000" sourceLinked="1"/>
        <c:majorTickMark val="none"/>
        <c:minorTickMark val="none"/>
        <c:tickLblPos val="nextTo"/>
        <c:spPr>
          <a:ln/>
        </c:spPr>
        <c:txPr>
          <a:bodyPr/>
          <a:lstStyle/>
          <a:p>
            <a:pPr lvl="0">
              <a:defRPr sz="900" b="0" i="0">
                <a:solidFill>
                  <a:srgbClr val="000000"/>
                </a:solidFill>
                <a:latin typeface="+mn-lt"/>
              </a:defRPr>
            </a:pPr>
            <a:endParaRPr lang="en-US"/>
          </a:p>
        </c:txPr>
        <c:crossAx val="1471081957"/>
        <c:crosses val="autoZero"/>
        <c:crossBetween val="midCat"/>
      </c:valAx>
      <c:spPr>
        <a:solidFill>
          <a:srgbClr val="000000"/>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areaChart>
        <c:grouping val="stacked"/>
        <c:varyColors val="1"/>
        <c:ser>
          <c:idx val="0"/>
          <c:order val="0"/>
          <c:tx>
            <c:v>Portfolio2 Value</c:v>
          </c:tx>
          <c:spPr>
            <a:solidFill>
              <a:srgbClr val="4285F4">
                <a:alpha val="30000"/>
              </a:srgbClr>
            </a:solidFill>
            <a:ln cmpd="sng">
              <a:solidFill>
                <a:srgbClr val="4285F4"/>
              </a:solidFill>
            </a:ln>
          </c:spPr>
          <c:cat>
            <c:numRef>
              <c:f>'2.b Portfolios Daily Value'!$A$2:$A$741</c:f>
              <c:numCache>
                <c:formatCode>m/d/yy</c:formatCode>
                <c:ptCount val="740"/>
                <c:pt idx="0">
                  <c:v>44287</c:v>
                </c:pt>
                <c:pt idx="1">
                  <c:v>44291</c:v>
                </c:pt>
                <c:pt idx="2">
                  <c:v>44292</c:v>
                </c:pt>
                <c:pt idx="3">
                  <c:v>44293</c:v>
                </c:pt>
                <c:pt idx="4">
                  <c:v>44294</c:v>
                </c:pt>
                <c:pt idx="5">
                  <c:v>44295</c:v>
                </c:pt>
                <c:pt idx="6">
                  <c:v>44298</c:v>
                </c:pt>
                <c:pt idx="7">
                  <c:v>44299</c:v>
                </c:pt>
                <c:pt idx="8">
                  <c:v>44301</c:v>
                </c:pt>
                <c:pt idx="9">
                  <c:v>44302</c:v>
                </c:pt>
                <c:pt idx="10">
                  <c:v>44305</c:v>
                </c:pt>
                <c:pt idx="11">
                  <c:v>44306</c:v>
                </c:pt>
                <c:pt idx="12">
                  <c:v>44308</c:v>
                </c:pt>
                <c:pt idx="13">
                  <c:v>44309</c:v>
                </c:pt>
                <c:pt idx="14">
                  <c:v>44312</c:v>
                </c:pt>
                <c:pt idx="15">
                  <c:v>44313</c:v>
                </c:pt>
                <c:pt idx="16">
                  <c:v>44314</c:v>
                </c:pt>
                <c:pt idx="17">
                  <c:v>44315</c:v>
                </c:pt>
                <c:pt idx="18">
                  <c:v>44316</c:v>
                </c:pt>
                <c:pt idx="19">
                  <c:v>44319</c:v>
                </c:pt>
                <c:pt idx="20">
                  <c:v>44320</c:v>
                </c:pt>
                <c:pt idx="21">
                  <c:v>44321</c:v>
                </c:pt>
                <c:pt idx="22">
                  <c:v>44322</c:v>
                </c:pt>
                <c:pt idx="23">
                  <c:v>44323</c:v>
                </c:pt>
                <c:pt idx="24">
                  <c:v>44326</c:v>
                </c:pt>
                <c:pt idx="25">
                  <c:v>44327</c:v>
                </c:pt>
                <c:pt idx="26">
                  <c:v>44328</c:v>
                </c:pt>
                <c:pt idx="27">
                  <c:v>44330</c:v>
                </c:pt>
                <c:pt idx="28">
                  <c:v>44333</c:v>
                </c:pt>
                <c:pt idx="29">
                  <c:v>44334</c:v>
                </c:pt>
                <c:pt idx="30">
                  <c:v>44335</c:v>
                </c:pt>
                <c:pt idx="31">
                  <c:v>44336</c:v>
                </c:pt>
                <c:pt idx="32">
                  <c:v>44337</c:v>
                </c:pt>
                <c:pt idx="33">
                  <c:v>44340</c:v>
                </c:pt>
                <c:pt idx="34">
                  <c:v>44341</c:v>
                </c:pt>
                <c:pt idx="35">
                  <c:v>44342</c:v>
                </c:pt>
                <c:pt idx="36">
                  <c:v>44343</c:v>
                </c:pt>
                <c:pt idx="37">
                  <c:v>44344</c:v>
                </c:pt>
                <c:pt idx="38">
                  <c:v>44347</c:v>
                </c:pt>
                <c:pt idx="39">
                  <c:v>44348</c:v>
                </c:pt>
                <c:pt idx="40">
                  <c:v>44349</c:v>
                </c:pt>
                <c:pt idx="41">
                  <c:v>44350</c:v>
                </c:pt>
                <c:pt idx="42">
                  <c:v>44351</c:v>
                </c:pt>
                <c:pt idx="43">
                  <c:v>44354</c:v>
                </c:pt>
                <c:pt idx="44">
                  <c:v>44355</c:v>
                </c:pt>
                <c:pt idx="45">
                  <c:v>44356</c:v>
                </c:pt>
                <c:pt idx="46">
                  <c:v>44357</c:v>
                </c:pt>
                <c:pt idx="47">
                  <c:v>44358</c:v>
                </c:pt>
                <c:pt idx="48">
                  <c:v>44361</c:v>
                </c:pt>
                <c:pt idx="49">
                  <c:v>44362</c:v>
                </c:pt>
                <c:pt idx="50">
                  <c:v>44363</c:v>
                </c:pt>
                <c:pt idx="51">
                  <c:v>44364</c:v>
                </c:pt>
                <c:pt idx="52">
                  <c:v>44365</c:v>
                </c:pt>
                <c:pt idx="53">
                  <c:v>44368</c:v>
                </c:pt>
                <c:pt idx="54">
                  <c:v>44369</c:v>
                </c:pt>
                <c:pt idx="55">
                  <c:v>44370</c:v>
                </c:pt>
                <c:pt idx="56">
                  <c:v>44371</c:v>
                </c:pt>
                <c:pt idx="57">
                  <c:v>44372</c:v>
                </c:pt>
                <c:pt idx="58">
                  <c:v>44375</c:v>
                </c:pt>
                <c:pt idx="59">
                  <c:v>44376</c:v>
                </c:pt>
                <c:pt idx="60">
                  <c:v>44377</c:v>
                </c:pt>
                <c:pt idx="61">
                  <c:v>44378</c:v>
                </c:pt>
                <c:pt idx="62">
                  <c:v>44379</c:v>
                </c:pt>
                <c:pt idx="63">
                  <c:v>44382</c:v>
                </c:pt>
                <c:pt idx="64">
                  <c:v>44383</c:v>
                </c:pt>
                <c:pt idx="65">
                  <c:v>44384</c:v>
                </c:pt>
                <c:pt idx="66">
                  <c:v>44385</c:v>
                </c:pt>
                <c:pt idx="67">
                  <c:v>44386</c:v>
                </c:pt>
                <c:pt idx="68">
                  <c:v>44389</c:v>
                </c:pt>
                <c:pt idx="69">
                  <c:v>44390</c:v>
                </c:pt>
                <c:pt idx="70">
                  <c:v>44391</c:v>
                </c:pt>
                <c:pt idx="71">
                  <c:v>44392</c:v>
                </c:pt>
                <c:pt idx="72">
                  <c:v>44393</c:v>
                </c:pt>
                <c:pt idx="73">
                  <c:v>44396</c:v>
                </c:pt>
                <c:pt idx="74">
                  <c:v>44397</c:v>
                </c:pt>
                <c:pt idx="75">
                  <c:v>44399</c:v>
                </c:pt>
                <c:pt idx="76">
                  <c:v>44400</c:v>
                </c:pt>
                <c:pt idx="77">
                  <c:v>44403</c:v>
                </c:pt>
                <c:pt idx="78">
                  <c:v>44404</c:v>
                </c:pt>
                <c:pt idx="79">
                  <c:v>44405</c:v>
                </c:pt>
                <c:pt idx="80">
                  <c:v>44406</c:v>
                </c:pt>
                <c:pt idx="81">
                  <c:v>44407</c:v>
                </c:pt>
                <c:pt idx="82">
                  <c:v>44410</c:v>
                </c:pt>
                <c:pt idx="83">
                  <c:v>44411</c:v>
                </c:pt>
                <c:pt idx="84">
                  <c:v>44412</c:v>
                </c:pt>
                <c:pt idx="85">
                  <c:v>44413</c:v>
                </c:pt>
                <c:pt idx="86">
                  <c:v>44414</c:v>
                </c:pt>
                <c:pt idx="87">
                  <c:v>44417</c:v>
                </c:pt>
                <c:pt idx="88">
                  <c:v>44418</c:v>
                </c:pt>
                <c:pt idx="89">
                  <c:v>44419</c:v>
                </c:pt>
                <c:pt idx="90">
                  <c:v>44420</c:v>
                </c:pt>
                <c:pt idx="91">
                  <c:v>44421</c:v>
                </c:pt>
                <c:pt idx="92">
                  <c:v>44424</c:v>
                </c:pt>
                <c:pt idx="93">
                  <c:v>44425</c:v>
                </c:pt>
                <c:pt idx="94">
                  <c:v>44426</c:v>
                </c:pt>
                <c:pt idx="95">
                  <c:v>44428</c:v>
                </c:pt>
                <c:pt idx="96">
                  <c:v>44431</c:v>
                </c:pt>
                <c:pt idx="97">
                  <c:v>44432</c:v>
                </c:pt>
                <c:pt idx="98">
                  <c:v>44433</c:v>
                </c:pt>
                <c:pt idx="99">
                  <c:v>44434</c:v>
                </c:pt>
                <c:pt idx="100">
                  <c:v>44435</c:v>
                </c:pt>
                <c:pt idx="101">
                  <c:v>44438</c:v>
                </c:pt>
                <c:pt idx="102">
                  <c:v>44439</c:v>
                </c:pt>
                <c:pt idx="103">
                  <c:v>44440</c:v>
                </c:pt>
                <c:pt idx="104">
                  <c:v>44441</c:v>
                </c:pt>
                <c:pt idx="105">
                  <c:v>44442</c:v>
                </c:pt>
                <c:pt idx="106">
                  <c:v>44445</c:v>
                </c:pt>
                <c:pt idx="107">
                  <c:v>44446</c:v>
                </c:pt>
                <c:pt idx="108">
                  <c:v>44447</c:v>
                </c:pt>
                <c:pt idx="109">
                  <c:v>44448</c:v>
                </c:pt>
                <c:pt idx="110">
                  <c:v>44452</c:v>
                </c:pt>
                <c:pt idx="111">
                  <c:v>44453</c:v>
                </c:pt>
                <c:pt idx="112">
                  <c:v>44454</c:v>
                </c:pt>
                <c:pt idx="113">
                  <c:v>44455</c:v>
                </c:pt>
                <c:pt idx="114">
                  <c:v>44456</c:v>
                </c:pt>
                <c:pt idx="115">
                  <c:v>44459</c:v>
                </c:pt>
                <c:pt idx="116">
                  <c:v>44460</c:v>
                </c:pt>
                <c:pt idx="117">
                  <c:v>44461</c:v>
                </c:pt>
                <c:pt idx="118">
                  <c:v>44462</c:v>
                </c:pt>
                <c:pt idx="119">
                  <c:v>44463</c:v>
                </c:pt>
                <c:pt idx="120">
                  <c:v>44466</c:v>
                </c:pt>
                <c:pt idx="121">
                  <c:v>44467</c:v>
                </c:pt>
                <c:pt idx="122">
                  <c:v>44468</c:v>
                </c:pt>
                <c:pt idx="123">
                  <c:v>44469</c:v>
                </c:pt>
                <c:pt idx="124">
                  <c:v>44470</c:v>
                </c:pt>
                <c:pt idx="125">
                  <c:v>44473</c:v>
                </c:pt>
                <c:pt idx="126">
                  <c:v>44474</c:v>
                </c:pt>
                <c:pt idx="127">
                  <c:v>44475</c:v>
                </c:pt>
                <c:pt idx="128">
                  <c:v>44476</c:v>
                </c:pt>
                <c:pt idx="129">
                  <c:v>44477</c:v>
                </c:pt>
                <c:pt idx="130">
                  <c:v>44480</c:v>
                </c:pt>
                <c:pt idx="131">
                  <c:v>44481</c:v>
                </c:pt>
                <c:pt idx="132">
                  <c:v>44482</c:v>
                </c:pt>
                <c:pt idx="133">
                  <c:v>44483</c:v>
                </c:pt>
                <c:pt idx="134">
                  <c:v>44487</c:v>
                </c:pt>
                <c:pt idx="135">
                  <c:v>44488</c:v>
                </c:pt>
                <c:pt idx="136">
                  <c:v>44489</c:v>
                </c:pt>
                <c:pt idx="137">
                  <c:v>44490</c:v>
                </c:pt>
                <c:pt idx="138">
                  <c:v>44491</c:v>
                </c:pt>
                <c:pt idx="139">
                  <c:v>44494</c:v>
                </c:pt>
                <c:pt idx="140">
                  <c:v>44495</c:v>
                </c:pt>
                <c:pt idx="141">
                  <c:v>44496</c:v>
                </c:pt>
                <c:pt idx="142">
                  <c:v>44497</c:v>
                </c:pt>
                <c:pt idx="143">
                  <c:v>44498</c:v>
                </c:pt>
                <c:pt idx="144">
                  <c:v>44501</c:v>
                </c:pt>
                <c:pt idx="145">
                  <c:v>44502</c:v>
                </c:pt>
                <c:pt idx="146">
                  <c:v>44503</c:v>
                </c:pt>
                <c:pt idx="147">
                  <c:v>44504</c:v>
                </c:pt>
                <c:pt idx="148">
                  <c:v>44508</c:v>
                </c:pt>
                <c:pt idx="149">
                  <c:v>44509</c:v>
                </c:pt>
                <c:pt idx="150">
                  <c:v>44510</c:v>
                </c:pt>
                <c:pt idx="151">
                  <c:v>44511</c:v>
                </c:pt>
                <c:pt idx="152">
                  <c:v>44512</c:v>
                </c:pt>
                <c:pt idx="153">
                  <c:v>44515</c:v>
                </c:pt>
                <c:pt idx="154">
                  <c:v>44516</c:v>
                </c:pt>
                <c:pt idx="155">
                  <c:v>44517</c:v>
                </c:pt>
                <c:pt idx="156">
                  <c:v>44518</c:v>
                </c:pt>
                <c:pt idx="157">
                  <c:v>44522</c:v>
                </c:pt>
                <c:pt idx="158">
                  <c:v>44523</c:v>
                </c:pt>
                <c:pt idx="159">
                  <c:v>44524</c:v>
                </c:pt>
                <c:pt idx="160">
                  <c:v>44525</c:v>
                </c:pt>
                <c:pt idx="161">
                  <c:v>44526</c:v>
                </c:pt>
                <c:pt idx="162">
                  <c:v>44529</c:v>
                </c:pt>
                <c:pt idx="163">
                  <c:v>44530</c:v>
                </c:pt>
                <c:pt idx="164">
                  <c:v>44531</c:v>
                </c:pt>
                <c:pt idx="165">
                  <c:v>44532</c:v>
                </c:pt>
                <c:pt idx="166">
                  <c:v>44533</c:v>
                </c:pt>
                <c:pt idx="167">
                  <c:v>44536</c:v>
                </c:pt>
                <c:pt idx="168">
                  <c:v>44537</c:v>
                </c:pt>
                <c:pt idx="169">
                  <c:v>44538</c:v>
                </c:pt>
                <c:pt idx="170">
                  <c:v>44539</c:v>
                </c:pt>
                <c:pt idx="171">
                  <c:v>44540</c:v>
                </c:pt>
                <c:pt idx="172">
                  <c:v>44543</c:v>
                </c:pt>
                <c:pt idx="173">
                  <c:v>44544</c:v>
                </c:pt>
                <c:pt idx="174">
                  <c:v>44545</c:v>
                </c:pt>
                <c:pt idx="175">
                  <c:v>44546</c:v>
                </c:pt>
                <c:pt idx="176">
                  <c:v>44547</c:v>
                </c:pt>
                <c:pt idx="177">
                  <c:v>44550</c:v>
                </c:pt>
                <c:pt idx="178">
                  <c:v>44551</c:v>
                </c:pt>
                <c:pt idx="179">
                  <c:v>44552</c:v>
                </c:pt>
                <c:pt idx="180">
                  <c:v>44553</c:v>
                </c:pt>
                <c:pt idx="181">
                  <c:v>44554</c:v>
                </c:pt>
                <c:pt idx="182">
                  <c:v>44557</c:v>
                </c:pt>
                <c:pt idx="183">
                  <c:v>44558</c:v>
                </c:pt>
                <c:pt idx="184">
                  <c:v>44559</c:v>
                </c:pt>
                <c:pt idx="185">
                  <c:v>44560</c:v>
                </c:pt>
                <c:pt idx="186">
                  <c:v>44561</c:v>
                </c:pt>
                <c:pt idx="187">
                  <c:v>44564</c:v>
                </c:pt>
                <c:pt idx="188">
                  <c:v>44565</c:v>
                </c:pt>
                <c:pt idx="189">
                  <c:v>44566</c:v>
                </c:pt>
                <c:pt idx="190">
                  <c:v>44567</c:v>
                </c:pt>
                <c:pt idx="191">
                  <c:v>44568</c:v>
                </c:pt>
                <c:pt idx="192">
                  <c:v>44571</c:v>
                </c:pt>
                <c:pt idx="193">
                  <c:v>44572</c:v>
                </c:pt>
                <c:pt idx="194">
                  <c:v>44573</c:v>
                </c:pt>
                <c:pt idx="195">
                  <c:v>44574</c:v>
                </c:pt>
                <c:pt idx="196">
                  <c:v>44575</c:v>
                </c:pt>
                <c:pt idx="197">
                  <c:v>44578</c:v>
                </c:pt>
                <c:pt idx="198">
                  <c:v>44579</c:v>
                </c:pt>
                <c:pt idx="199">
                  <c:v>44580</c:v>
                </c:pt>
                <c:pt idx="200">
                  <c:v>44581</c:v>
                </c:pt>
                <c:pt idx="201">
                  <c:v>44582</c:v>
                </c:pt>
                <c:pt idx="202">
                  <c:v>44585</c:v>
                </c:pt>
                <c:pt idx="203">
                  <c:v>44586</c:v>
                </c:pt>
                <c:pt idx="204">
                  <c:v>44588</c:v>
                </c:pt>
                <c:pt idx="205">
                  <c:v>44589</c:v>
                </c:pt>
                <c:pt idx="206">
                  <c:v>44592</c:v>
                </c:pt>
                <c:pt idx="207">
                  <c:v>44593</c:v>
                </c:pt>
                <c:pt idx="208">
                  <c:v>44594</c:v>
                </c:pt>
                <c:pt idx="209">
                  <c:v>44595</c:v>
                </c:pt>
                <c:pt idx="210">
                  <c:v>44596</c:v>
                </c:pt>
                <c:pt idx="211">
                  <c:v>44599</c:v>
                </c:pt>
                <c:pt idx="212">
                  <c:v>44600</c:v>
                </c:pt>
                <c:pt idx="213">
                  <c:v>44601</c:v>
                </c:pt>
                <c:pt idx="214">
                  <c:v>44602</c:v>
                </c:pt>
                <c:pt idx="215">
                  <c:v>44603</c:v>
                </c:pt>
                <c:pt idx="216">
                  <c:v>44606</c:v>
                </c:pt>
                <c:pt idx="217">
                  <c:v>44607</c:v>
                </c:pt>
                <c:pt idx="218">
                  <c:v>44608</c:v>
                </c:pt>
                <c:pt idx="219">
                  <c:v>44609</c:v>
                </c:pt>
                <c:pt idx="220">
                  <c:v>44610</c:v>
                </c:pt>
                <c:pt idx="221">
                  <c:v>44613</c:v>
                </c:pt>
                <c:pt idx="222">
                  <c:v>44614</c:v>
                </c:pt>
                <c:pt idx="223">
                  <c:v>44615</c:v>
                </c:pt>
                <c:pt idx="224">
                  <c:v>44616</c:v>
                </c:pt>
                <c:pt idx="225">
                  <c:v>44617</c:v>
                </c:pt>
                <c:pt idx="226">
                  <c:v>44620</c:v>
                </c:pt>
                <c:pt idx="227">
                  <c:v>44622</c:v>
                </c:pt>
                <c:pt idx="228">
                  <c:v>44623</c:v>
                </c:pt>
                <c:pt idx="229">
                  <c:v>44624</c:v>
                </c:pt>
                <c:pt idx="230">
                  <c:v>44627</c:v>
                </c:pt>
                <c:pt idx="231">
                  <c:v>44628</c:v>
                </c:pt>
                <c:pt idx="232">
                  <c:v>44629</c:v>
                </c:pt>
                <c:pt idx="233">
                  <c:v>44630</c:v>
                </c:pt>
                <c:pt idx="234">
                  <c:v>44631</c:v>
                </c:pt>
                <c:pt idx="235">
                  <c:v>44634</c:v>
                </c:pt>
                <c:pt idx="236">
                  <c:v>44635</c:v>
                </c:pt>
                <c:pt idx="237">
                  <c:v>44636</c:v>
                </c:pt>
                <c:pt idx="238">
                  <c:v>44637</c:v>
                </c:pt>
                <c:pt idx="239">
                  <c:v>44641</c:v>
                </c:pt>
                <c:pt idx="240">
                  <c:v>44642</c:v>
                </c:pt>
                <c:pt idx="241">
                  <c:v>44643</c:v>
                </c:pt>
                <c:pt idx="242">
                  <c:v>44644</c:v>
                </c:pt>
                <c:pt idx="243">
                  <c:v>44645</c:v>
                </c:pt>
                <c:pt idx="244">
                  <c:v>44648</c:v>
                </c:pt>
                <c:pt idx="245">
                  <c:v>44649</c:v>
                </c:pt>
                <c:pt idx="246">
                  <c:v>44650</c:v>
                </c:pt>
                <c:pt idx="247">
                  <c:v>44651</c:v>
                </c:pt>
                <c:pt idx="248">
                  <c:v>44652</c:v>
                </c:pt>
                <c:pt idx="249">
                  <c:v>44655</c:v>
                </c:pt>
                <c:pt idx="250">
                  <c:v>44656</c:v>
                </c:pt>
                <c:pt idx="251">
                  <c:v>44657</c:v>
                </c:pt>
                <c:pt idx="252">
                  <c:v>44658</c:v>
                </c:pt>
                <c:pt idx="253">
                  <c:v>44659</c:v>
                </c:pt>
                <c:pt idx="254">
                  <c:v>44662</c:v>
                </c:pt>
                <c:pt idx="255">
                  <c:v>44663</c:v>
                </c:pt>
                <c:pt idx="256">
                  <c:v>44664</c:v>
                </c:pt>
                <c:pt idx="257">
                  <c:v>44669</c:v>
                </c:pt>
                <c:pt idx="258">
                  <c:v>44670</c:v>
                </c:pt>
                <c:pt idx="259">
                  <c:v>44671</c:v>
                </c:pt>
                <c:pt idx="260">
                  <c:v>44672</c:v>
                </c:pt>
                <c:pt idx="261">
                  <c:v>44673</c:v>
                </c:pt>
                <c:pt idx="262">
                  <c:v>44676</c:v>
                </c:pt>
                <c:pt idx="263">
                  <c:v>44677</c:v>
                </c:pt>
                <c:pt idx="264">
                  <c:v>44678</c:v>
                </c:pt>
                <c:pt idx="265">
                  <c:v>44679</c:v>
                </c:pt>
                <c:pt idx="266">
                  <c:v>44680</c:v>
                </c:pt>
                <c:pt idx="267">
                  <c:v>44683</c:v>
                </c:pt>
                <c:pt idx="268">
                  <c:v>44685</c:v>
                </c:pt>
                <c:pt idx="269">
                  <c:v>44686</c:v>
                </c:pt>
                <c:pt idx="270">
                  <c:v>44687</c:v>
                </c:pt>
                <c:pt idx="271">
                  <c:v>44690</c:v>
                </c:pt>
                <c:pt idx="272">
                  <c:v>44691</c:v>
                </c:pt>
                <c:pt idx="273">
                  <c:v>44692</c:v>
                </c:pt>
                <c:pt idx="274">
                  <c:v>44693</c:v>
                </c:pt>
                <c:pt idx="275">
                  <c:v>44694</c:v>
                </c:pt>
                <c:pt idx="276">
                  <c:v>44697</c:v>
                </c:pt>
                <c:pt idx="277">
                  <c:v>44698</c:v>
                </c:pt>
                <c:pt idx="278">
                  <c:v>44699</c:v>
                </c:pt>
                <c:pt idx="279">
                  <c:v>44700</c:v>
                </c:pt>
                <c:pt idx="280">
                  <c:v>44701</c:v>
                </c:pt>
                <c:pt idx="281">
                  <c:v>44704</c:v>
                </c:pt>
                <c:pt idx="282">
                  <c:v>44705</c:v>
                </c:pt>
                <c:pt idx="283">
                  <c:v>44706</c:v>
                </c:pt>
                <c:pt idx="284">
                  <c:v>44707</c:v>
                </c:pt>
                <c:pt idx="285">
                  <c:v>44708</c:v>
                </c:pt>
                <c:pt idx="286">
                  <c:v>44711</c:v>
                </c:pt>
                <c:pt idx="287">
                  <c:v>44712</c:v>
                </c:pt>
                <c:pt idx="288">
                  <c:v>44713</c:v>
                </c:pt>
                <c:pt idx="289">
                  <c:v>44714</c:v>
                </c:pt>
                <c:pt idx="290">
                  <c:v>44715</c:v>
                </c:pt>
                <c:pt idx="291">
                  <c:v>44718</c:v>
                </c:pt>
                <c:pt idx="292">
                  <c:v>44719</c:v>
                </c:pt>
                <c:pt idx="293">
                  <c:v>44720</c:v>
                </c:pt>
                <c:pt idx="294">
                  <c:v>44721</c:v>
                </c:pt>
                <c:pt idx="295">
                  <c:v>44722</c:v>
                </c:pt>
                <c:pt idx="296">
                  <c:v>44725</c:v>
                </c:pt>
                <c:pt idx="297">
                  <c:v>44726</c:v>
                </c:pt>
                <c:pt idx="298">
                  <c:v>44727</c:v>
                </c:pt>
                <c:pt idx="299">
                  <c:v>44728</c:v>
                </c:pt>
                <c:pt idx="300">
                  <c:v>44729</c:v>
                </c:pt>
                <c:pt idx="301">
                  <c:v>44732</c:v>
                </c:pt>
                <c:pt idx="302">
                  <c:v>44733</c:v>
                </c:pt>
                <c:pt idx="303">
                  <c:v>44734</c:v>
                </c:pt>
                <c:pt idx="304">
                  <c:v>44735</c:v>
                </c:pt>
                <c:pt idx="305">
                  <c:v>44736</c:v>
                </c:pt>
                <c:pt idx="306">
                  <c:v>44739</c:v>
                </c:pt>
                <c:pt idx="307">
                  <c:v>44740</c:v>
                </c:pt>
                <c:pt idx="308">
                  <c:v>44741</c:v>
                </c:pt>
                <c:pt idx="309">
                  <c:v>44742</c:v>
                </c:pt>
                <c:pt idx="310">
                  <c:v>44743</c:v>
                </c:pt>
                <c:pt idx="311">
                  <c:v>44746</c:v>
                </c:pt>
                <c:pt idx="312">
                  <c:v>44747</c:v>
                </c:pt>
                <c:pt idx="313">
                  <c:v>44748</c:v>
                </c:pt>
                <c:pt idx="314">
                  <c:v>44749</c:v>
                </c:pt>
                <c:pt idx="315">
                  <c:v>44750</c:v>
                </c:pt>
                <c:pt idx="316">
                  <c:v>44753</c:v>
                </c:pt>
                <c:pt idx="317">
                  <c:v>44754</c:v>
                </c:pt>
                <c:pt idx="318">
                  <c:v>44755</c:v>
                </c:pt>
                <c:pt idx="319">
                  <c:v>44756</c:v>
                </c:pt>
                <c:pt idx="320">
                  <c:v>44757</c:v>
                </c:pt>
                <c:pt idx="321">
                  <c:v>44760</c:v>
                </c:pt>
                <c:pt idx="322">
                  <c:v>44761</c:v>
                </c:pt>
                <c:pt idx="323">
                  <c:v>44762</c:v>
                </c:pt>
                <c:pt idx="324">
                  <c:v>44763</c:v>
                </c:pt>
                <c:pt idx="325">
                  <c:v>44764</c:v>
                </c:pt>
                <c:pt idx="326">
                  <c:v>44767</c:v>
                </c:pt>
                <c:pt idx="327">
                  <c:v>44768</c:v>
                </c:pt>
                <c:pt idx="328">
                  <c:v>44769</c:v>
                </c:pt>
                <c:pt idx="329">
                  <c:v>44770</c:v>
                </c:pt>
                <c:pt idx="330">
                  <c:v>44771</c:v>
                </c:pt>
                <c:pt idx="331">
                  <c:v>44774</c:v>
                </c:pt>
                <c:pt idx="332">
                  <c:v>44775</c:v>
                </c:pt>
                <c:pt idx="333">
                  <c:v>44776</c:v>
                </c:pt>
                <c:pt idx="334">
                  <c:v>44777</c:v>
                </c:pt>
                <c:pt idx="335">
                  <c:v>44778</c:v>
                </c:pt>
                <c:pt idx="336">
                  <c:v>44781</c:v>
                </c:pt>
                <c:pt idx="337">
                  <c:v>44783</c:v>
                </c:pt>
                <c:pt idx="338">
                  <c:v>44784</c:v>
                </c:pt>
                <c:pt idx="339">
                  <c:v>44785</c:v>
                </c:pt>
                <c:pt idx="340">
                  <c:v>44789</c:v>
                </c:pt>
                <c:pt idx="341">
                  <c:v>44790</c:v>
                </c:pt>
                <c:pt idx="342">
                  <c:v>44791</c:v>
                </c:pt>
                <c:pt idx="343">
                  <c:v>44792</c:v>
                </c:pt>
                <c:pt idx="344">
                  <c:v>44795</c:v>
                </c:pt>
                <c:pt idx="345">
                  <c:v>44796</c:v>
                </c:pt>
                <c:pt idx="346">
                  <c:v>44797</c:v>
                </c:pt>
                <c:pt idx="347">
                  <c:v>44798</c:v>
                </c:pt>
                <c:pt idx="348">
                  <c:v>44799</c:v>
                </c:pt>
                <c:pt idx="349">
                  <c:v>44802</c:v>
                </c:pt>
                <c:pt idx="350">
                  <c:v>44803</c:v>
                </c:pt>
                <c:pt idx="351">
                  <c:v>44805</c:v>
                </c:pt>
                <c:pt idx="352">
                  <c:v>44806</c:v>
                </c:pt>
                <c:pt idx="353">
                  <c:v>44809</c:v>
                </c:pt>
                <c:pt idx="354">
                  <c:v>44810</c:v>
                </c:pt>
                <c:pt idx="355">
                  <c:v>44811</c:v>
                </c:pt>
                <c:pt idx="356">
                  <c:v>44812</c:v>
                </c:pt>
                <c:pt idx="357">
                  <c:v>44813</c:v>
                </c:pt>
                <c:pt idx="358">
                  <c:v>44816</c:v>
                </c:pt>
                <c:pt idx="359">
                  <c:v>44817</c:v>
                </c:pt>
                <c:pt idx="360">
                  <c:v>44818</c:v>
                </c:pt>
                <c:pt idx="361">
                  <c:v>44819</c:v>
                </c:pt>
                <c:pt idx="362">
                  <c:v>44820</c:v>
                </c:pt>
                <c:pt idx="363">
                  <c:v>44823</c:v>
                </c:pt>
                <c:pt idx="364">
                  <c:v>44824</c:v>
                </c:pt>
                <c:pt idx="365">
                  <c:v>44825</c:v>
                </c:pt>
                <c:pt idx="366">
                  <c:v>44826</c:v>
                </c:pt>
                <c:pt idx="367">
                  <c:v>44827</c:v>
                </c:pt>
                <c:pt idx="368">
                  <c:v>44830</c:v>
                </c:pt>
                <c:pt idx="369">
                  <c:v>44831</c:v>
                </c:pt>
                <c:pt idx="370">
                  <c:v>44832</c:v>
                </c:pt>
                <c:pt idx="371">
                  <c:v>44833</c:v>
                </c:pt>
                <c:pt idx="372">
                  <c:v>44834</c:v>
                </c:pt>
                <c:pt idx="373">
                  <c:v>44837</c:v>
                </c:pt>
                <c:pt idx="374">
                  <c:v>44838</c:v>
                </c:pt>
                <c:pt idx="375">
                  <c:v>44840</c:v>
                </c:pt>
                <c:pt idx="376">
                  <c:v>44841</c:v>
                </c:pt>
                <c:pt idx="377">
                  <c:v>44844</c:v>
                </c:pt>
                <c:pt idx="378">
                  <c:v>44845</c:v>
                </c:pt>
                <c:pt idx="379">
                  <c:v>44846</c:v>
                </c:pt>
                <c:pt idx="380">
                  <c:v>44847</c:v>
                </c:pt>
                <c:pt idx="381">
                  <c:v>44848</c:v>
                </c:pt>
                <c:pt idx="382">
                  <c:v>44851</c:v>
                </c:pt>
                <c:pt idx="383">
                  <c:v>44852</c:v>
                </c:pt>
                <c:pt idx="384">
                  <c:v>44853</c:v>
                </c:pt>
                <c:pt idx="385">
                  <c:v>44854</c:v>
                </c:pt>
                <c:pt idx="386">
                  <c:v>44855</c:v>
                </c:pt>
                <c:pt idx="387">
                  <c:v>44858</c:v>
                </c:pt>
                <c:pt idx="388">
                  <c:v>44859</c:v>
                </c:pt>
                <c:pt idx="389">
                  <c:v>44861</c:v>
                </c:pt>
                <c:pt idx="390">
                  <c:v>44862</c:v>
                </c:pt>
                <c:pt idx="391">
                  <c:v>44865</c:v>
                </c:pt>
                <c:pt idx="392">
                  <c:v>44866</c:v>
                </c:pt>
                <c:pt idx="393">
                  <c:v>44867</c:v>
                </c:pt>
                <c:pt idx="394">
                  <c:v>44868</c:v>
                </c:pt>
                <c:pt idx="395">
                  <c:v>44869</c:v>
                </c:pt>
                <c:pt idx="396">
                  <c:v>44872</c:v>
                </c:pt>
                <c:pt idx="397">
                  <c:v>44874</c:v>
                </c:pt>
                <c:pt idx="398">
                  <c:v>44875</c:v>
                </c:pt>
                <c:pt idx="399">
                  <c:v>44876</c:v>
                </c:pt>
                <c:pt idx="400">
                  <c:v>44879</c:v>
                </c:pt>
                <c:pt idx="401">
                  <c:v>44880</c:v>
                </c:pt>
                <c:pt idx="402">
                  <c:v>44881</c:v>
                </c:pt>
                <c:pt idx="403">
                  <c:v>44882</c:v>
                </c:pt>
                <c:pt idx="404">
                  <c:v>44883</c:v>
                </c:pt>
                <c:pt idx="405">
                  <c:v>44886</c:v>
                </c:pt>
                <c:pt idx="406">
                  <c:v>44887</c:v>
                </c:pt>
                <c:pt idx="407">
                  <c:v>44888</c:v>
                </c:pt>
                <c:pt idx="408">
                  <c:v>44889</c:v>
                </c:pt>
                <c:pt idx="409">
                  <c:v>44890</c:v>
                </c:pt>
                <c:pt idx="410">
                  <c:v>44893</c:v>
                </c:pt>
                <c:pt idx="411">
                  <c:v>44894</c:v>
                </c:pt>
                <c:pt idx="412">
                  <c:v>44895</c:v>
                </c:pt>
                <c:pt idx="413">
                  <c:v>44896</c:v>
                </c:pt>
                <c:pt idx="414">
                  <c:v>44897</c:v>
                </c:pt>
                <c:pt idx="415">
                  <c:v>44900</c:v>
                </c:pt>
                <c:pt idx="416">
                  <c:v>44901</c:v>
                </c:pt>
                <c:pt idx="417">
                  <c:v>44902</c:v>
                </c:pt>
                <c:pt idx="418">
                  <c:v>44903</c:v>
                </c:pt>
                <c:pt idx="419">
                  <c:v>44904</c:v>
                </c:pt>
                <c:pt idx="420">
                  <c:v>44907</c:v>
                </c:pt>
                <c:pt idx="421">
                  <c:v>44908</c:v>
                </c:pt>
                <c:pt idx="422">
                  <c:v>44909</c:v>
                </c:pt>
                <c:pt idx="423">
                  <c:v>44910</c:v>
                </c:pt>
                <c:pt idx="424">
                  <c:v>44911</c:v>
                </c:pt>
                <c:pt idx="425">
                  <c:v>44914</c:v>
                </c:pt>
                <c:pt idx="426">
                  <c:v>44915</c:v>
                </c:pt>
                <c:pt idx="427">
                  <c:v>44916</c:v>
                </c:pt>
                <c:pt idx="428">
                  <c:v>44917</c:v>
                </c:pt>
                <c:pt idx="429">
                  <c:v>44918</c:v>
                </c:pt>
                <c:pt idx="430">
                  <c:v>44921</c:v>
                </c:pt>
                <c:pt idx="431">
                  <c:v>44922</c:v>
                </c:pt>
                <c:pt idx="432">
                  <c:v>44923</c:v>
                </c:pt>
                <c:pt idx="433">
                  <c:v>44924</c:v>
                </c:pt>
                <c:pt idx="434">
                  <c:v>44925</c:v>
                </c:pt>
                <c:pt idx="435">
                  <c:v>44928</c:v>
                </c:pt>
                <c:pt idx="436">
                  <c:v>44929</c:v>
                </c:pt>
                <c:pt idx="437">
                  <c:v>44930</c:v>
                </c:pt>
                <c:pt idx="438">
                  <c:v>44931</c:v>
                </c:pt>
                <c:pt idx="439">
                  <c:v>44932</c:v>
                </c:pt>
                <c:pt idx="440">
                  <c:v>44935</c:v>
                </c:pt>
                <c:pt idx="441">
                  <c:v>44936</c:v>
                </c:pt>
                <c:pt idx="442">
                  <c:v>44937</c:v>
                </c:pt>
                <c:pt idx="443">
                  <c:v>44938</c:v>
                </c:pt>
                <c:pt idx="444">
                  <c:v>44939</c:v>
                </c:pt>
                <c:pt idx="445">
                  <c:v>44942</c:v>
                </c:pt>
                <c:pt idx="446">
                  <c:v>44943</c:v>
                </c:pt>
                <c:pt idx="447">
                  <c:v>44944</c:v>
                </c:pt>
                <c:pt idx="448">
                  <c:v>44945</c:v>
                </c:pt>
                <c:pt idx="449">
                  <c:v>44946</c:v>
                </c:pt>
                <c:pt idx="450">
                  <c:v>44949</c:v>
                </c:pt>
                <c:pt idx="451">
                  <c:v>44950</c:v>
                </c:pt>
                <c:pt idx="452">
                  <c:v>44951</c:v>
                </c:pt>
                <c:pt idx="453">
                  <c:v>44953</c:v>
                </c:pt>
                <c:pt idx="454">
                  <c:v>44956</c:v>
                </c:pt>
                <c:pt idx="455">
                  <c:v>44957</c:v>
                </c:pt>
                <c:pt idx="456">
                  <c:v>44958</c:v>
                </c:pt>
                <c:pt idx="457">
                  <c:v>44959</c:v>
                </c:pt>
                <c:pt idx="458">
                  <c:v>44960</c:v>
                </c:pt>
                <c:pt idx="459">
                  <c:v>44963</c:v>
                </c:pt>
                <c:pt idx="460">
                  <c:v>44964</c:v>
                </c:pt>
                <c:pt idx="461">
                  <c:v>44965</c:v>
                </c:pt>
                <c:pt idx="462">
                  <c:v>44966</c:v>
                </c:pt>
                <c:pt idx="463">
                  <c:v>44967</c:v>
                </c:pt>
                <c:pt idx="464">
                  <c:v>44970</c:v>
                </c:pt>
                <c:pt idx="465">
                  <c:v>44971</c:v>
                </c:pt>
                <c:pt idx="466">
                  <c:v>44972</c:v>
                </c:pt>
                <c:pt idx="467">
                  <c:v>44973</c:v>
                </c:pt>
                <c:pt idx="468">
                  <c:v>44974</c:v>
                </c:pt>
                <c:pt idx="469">
                  <c:v>44977</c:v>
                </c:pt>
                <c:pt idx="470">
                  <c:v>44978</c:v>
                </c:pt>
                <c:pt idx="471">
                  <c:v>44979</c:v>
                </c:pt>
                <c:pt idx="472">
                  <c:v>44980</c:v>
                </c:pt>
                <c:pt idx="473">
                  <c:v>44981</c:v>
                </c:pt>
                <c:pt idx="474">
                  <c:v>44984</c:v>
                </c:pt>
                <c:pt idx="475">
                  <c:v>44985</c:v>
                </c:pt>
                <c:pt idx="476">
                  <c:v>44986</c:v>
                </c:pt>
                <c:pt idx="477">
                  <c:v>44987</c:v>
                </c:pt>
                <c:pt idx="478">
                  <c:v>44988</c:v>
                </c:pt>
                <c:pt idx="479">
                  <c:v>44991</c:v>
                </c:pt>
                <c:pt idx="480">
                  <c:v>44993</c:v>
                </c:pt>
                <c:pt idx="481">
                  <c:v>44994</c:v>
                </c:pt>
                <c:pt idx="482">
                  <c:v>44995</c:v>
                </c:pt>
                <c:pt idx="483">
                  <c:v>44998</c:v>
                </c:pt>
                <c:pt idx="484">
                  <c:v>44999</c:v>
                </c:pt>
                <c:pt idx="485">
                  <c:v>45000</c:v>
                </c:pt>
                <c:pt idx="486">
                  <c:v>45001</c:v>
                </c:pt>
                <c:pt idx="487">
                  <c:v>45002</c:v>
                </c:pt>
                <c:pt idx="488">
                  <c:v>45005</c:v>
                </c:pt>
                <c:pt idx="489">
                  <c:v>45006</c:v>
                </c:pt>
                <c:pt idx="490">
                  <c:v>45007</c:v>
                </c:pt>
                <c:pt idx="491">
                  <c:v>45008</c:v>
                </c:pt>
                <c:pt idx="492">
                  <c:v>45009</c:v>
                </c:pt>
                <c:pt idx="493">
                  <c:v>45012</c:v>
                </c:pt>
                <c:pt idx="494">
                  <c:v>45013</c:v>
                </c:pt>
                <c:pt idx="495">
                  <c:v>45014</c:v>
                </c:pt>
                <c:pt idx="496">
                  <c:v>45016</c:v>
                </c:pt>
                <c:pt idx="497">
                  <c:v>45019</c:v>
                </c:pt>
                <c:pt idx="498">
                  <c:v>45021</c:v>
                </c:pt>
                <c:pt idx="499">
                  <c:v>45022</c:v>
                </c:pt>
                <c:pt idx="500">
                  <c:v>45026</c:v>
                </c:pt>
                <c:pt idx="501">
                  <c:v>45027</c:v>
                </c:pt>
                <c:pt idx="502">
                  <c:v>45028</c:v>
                </c:pt>
                <c:pt idx="503">
                  <c:v>45029</c:v>
                </c:pt>
                <c:pt idx="504">
                  <c:v>45033</c:v>
                </c:pt>
                <c:pt idx="505">
                  <c:v>45034</c:v>
                </c:pt>
                <c:pt idx="506">
                  <c:v>45035</c:v>
                </c:pt>
                <c:pt idx="507">
                  <c:v>45036</c:v>
                </c:pt>
                <c:pt idx="508">
                  <c:v>45037</c:v>
                </c:pt>
                <c:pt idx="509">
                  <c:v>45040</c:v>
                </c:pt>
                <c:pt idx="510">
                  <c:v>45041</c:v>
                </c:pt>
                <c:pt idx="511">
                  <c:v>45042</c:v>
                </c:pt>
                <c:pt idx="512">
                  <c:v>45043</c:v>
                </c:pt>
                <c:pt idx="513">
                  <c:v>45044</c:v>
                </c:pt>
                <c:pt idx="514">
                  <c:v>45048</c:v>
                </c:pt>
                <c:pt idx="515">
                  <c:v>45049</c:v>
                </c:pt>
                <c:pt idx="516">
                  <c:v>45050</c:v>
                </c:pt>
                <c:pt idx="517">
                  <c:v>45051</c:v>
                </c:pt>
                <c:pt idx="518">
                  <c:v>45054</c:v>
                </c:pt>
                <c:pt idx="519">
                  <c:v>45055</c:v>
                </c:pt>
                <c:pt idx="520">
                  <c:v>45056</c:v>
                </c:pt>
                <c:pt idx="521">
                  <c:v>45057</c:v>
                </c:pt>
                <c:pt idx="522">
                  <c:v>45058</c:v>
                </c:pt>
                <c:pt idx="523">
                  <c:v>45061</c:v>
                </c:pt>
                <c:pt idx="524">
                  <c:v>45062</c:v>
                </c:pt>
                <c:pt idx="525">
                  <c:v>45063</c:v>
                </c:pt>
                <c:pt idx="526">
                  <c:v>45064</c:v>
                </c:pt>
                <c:pt idx="527">
                  <c:v>45065</c:v>
                </c:pt>
                <c:pt idx="528">
                  <c:v>45068</c:v>
                </c:pt>
                <c:pt idx="529">
                  <c:v>45069</c:v>
                </c:pt>
                <c:pt idx="530">
                  <c:v>45070</c:v>
                </c:pt>
                <c:pt idx="531">
                  <c:v>45071</c:v>
                </c:pt>
                <c:pt idx="532">
                  <c:v>45072</c:v>
                </c:pt>
                <c:pt idx="533">
                  <c:v>45075</c:v>
                </c:pt>
                <c:pt idx="534">
                  <c:v>45076</c:v>
                </c:pt>
                <c:pt idx="535">
                  <c:v>45077</c:v>
                </c:pt>
                <c:pt idx="536">
                  <c:v>45078</c:v>
                </c:pt>
                <c:pt idx="537">
                  <c:v>45079</c:v>
                </c:pt>
                <c:pt idx="538">
                  <c:v>45082</c:v>
                </c:pt>
                <c:pt idx="539">
                  <c:v>45083</c:v>
                </c:pt>
                <c:pt idx="540">
                  <c:v>45084</c:v>
                </c:pt>
                <c:pt idx="541">
                  <c:v>45085</c:v>
                </c:pt>
                <c:pt idx="542">
                  <c:v>45086</c:v>
                </c:pt>
                <c:pt idx="543">
                  <c:v>45089</c:v>
                </c:pt>
                <c:pt idx="544">
                  <c:v>45090</c:v>
                </c:pt>
                <c:pt idx="545">
                  <c:v>45091</c:v>
                </c:pt>
                <c:pt idx="546">
                  <c:v>45092</c:v>
                </c:pt>
                <c:pt idx="547">
                  <c:v>45093</c:v>
                </c:pt>
                <c:pt idx="548">
                  <c:v>45096</c:v>
                </c:pt>
                <c:pt idx="549">
                  <c:v>45097</c:v>
                </c:pt>
                <c:pt idx="550">
                  <c:v>45098</c:v>
                </c:pt>
                <c:pt idx="551">
                  <c:v>45099</c:v>
                </c:pt>
                <c:pt idx="552">
                  <c:v>45100</c:v>
                </c:pt>
                <c:pt idx="553">
                  <c:v>45103</c:v>
                </c:pt>
                <c:pt idx="554">
                  <c:v>45104</c:v>
                </c:pt>
                <c:pt idx="555">
                  <c:v>45105</c:v>
                </c:pt>
                <c:pt idx="556">
                  <c:v>45107</c:v>
                </c:pt>
                <c:pt idx="557">
                  <c:v>45110</c:v>
                </c:pt>
                <c:pt idx="558">
                  <c:v>45111</c:v>
                </c:pt>
                <c:pt idx="559">
                  <c:v>45112</c:v>
                </c:pt>
                <c:pt idx="560">
                  <c:v>45113</c:v>
                </c:pt>
                <c:pt idx="561">
                  <c:v>45114</c:v>
                </c:pt>
                <c:pt idx="562">
                  <c:v>45117</c:v>
                </c:pt>
                <c:pt idx="563">
                  <c:v>45118</c:v>
                </c:pt>
                <c:pt idx="564">
                  <c:v>45119</c:v>
                </c:pt>
                <c:pt idx="565">
                  <c:v>45120</c:v>
                </c:pt>
                <c:pt idx="566">
                  <c:v>45121</c:v>
                </c:pt>
                <c:pt idx="567">
                  <c:v>45124</c:v>
                </c:pt>
                <c:pt idx="568">
                  <c:v>45125</c:v>
                </c:pt>
                <c:pt idx="569">
                  <c:v>45126</c:v>
                </c:pt>
                <c:pt idx="570">
                  <c:v>45127</c:v>
                </c:pt>
                <c:pt idx="571">
                  <c:v>45128</c:v>
                </c:pt>
                <c:pt idx="572">
                  <c:v>45131</c:v>
                </c:pt>
                <c:pt idx="573">
                  <c:v>45132</c:v>
                </c:pt>
                <c:pt idx="574">
                  <c:v>45133</c:v>
                </c:pt>
                <c:pt idx="575">
                  <c:v>45134</c:v>
                </c:pt>
                <c:pt idx="576">
                  <c:v>45135</c:v>
                </c:pt>
                <c:pt idx="577">
                  <c:v>45138</c:v>
                </c:pt>
                <c:pt idx="578">
                  <c:v>45139</c:v>
                </c:pt>
                <c:pt idx="579">
                  <c:v>45140</c:v>
                </c:pt>
                <c:pt idx="580">
                  <c:v>45141</c:v>
                </c:pt>
                <c:pt idx="581">
                  <c:v>45142</c:v>
                </c:pt>
                <c:pt idx="582">
                  <c:v>45145</c:v>
                </c:pt>
                <c:pt idx="583">
                  <c:v>45146</c:v>
                </c:pt>
                <c:pt idx="584">
                  <c:v>45147</c:v>
                </c:pt>
                <c:pt idx="585">
                  <c:v>45148</c:v>
                </c:pt>
                <c:pt idx="586">
                  <c:v>45149</c:v>
                </c:pt>
                <c:pt idx="587">
                  <c:v>45152</c:v>
                </c:pt>
                <c:pt idx="588">
                  <c:v>45154</c:v>
                </c:pt>
                <c:pt idx="589">
                  <c:v>45155</c:v>
                </c:pt>
                <c:pt idx="590">
                  <c:v>45156</c:v>
                </c:pt>
                <c:pt idx="591">
                  <c:v>45159</c:v>
                </c:pt>
                <c:pt idx="592">
                  <c:v>45160</c:v>
                </c:pt>
                <c:pt idx="593">
                  <c:v>45161</c:v>
                </c:pt>
                <c:pt idx="594">
                  <c:v>45162</c:v>
                </c:pt>
                <c:pt idx="595">
                  <c:v>45163</c:v>
                </c:pt>
                <c:pt idx="596">
                  <c:v>45166</c:v>
                </c:pt>
                <c:pt idx="597">
                  <c:v>45167</c:v>
                </c:pt>
                <c:pt idx="598">
                  <c:v>45168</c:v>
                </c:pt>
                <c:pt idx="599">
                  <c:v>45169</c:v>
                </c:pt>
                <c:pt idx="600">
                  <c:v>45170</c:v>
                </c:pt>
                <c:pt idx="601">
                  <c:v>45173</c:v>
                </c:pt>
                <c:pt idx="602">
                  <c:v>45174</c:v>
                </c:pt>
                <c:pt idx="603">
                  <c:v>45175</c:v>
                </c:pt>
                <c:pt idx="604">
                  <c:v>45176</c:v>
                </c:pt>
                <c:pt idx="605">
                  <c:v>45177</c:v>
                </c:pt>
                <c:pt idx="606">
                  <c:v>45180</c:v>
                </c:pt>
                <c:pt idx="607">
                  <c:v>45181</c:v>
                </c:pt>
                <c:pt idx="608">
                  <c:v>45182</c:v>
                </c:pt>
                <c:pt idx="609">
                  <c:v>45183</c:v>
                </c:pt>
                <c:pt idx="610">
                  <c:v>45184</c:v>
                </c:pt>
                <c:pt idx="611">
                  <c:v>45187</c:v>
                </c:pt>
                <c:pt idx="612">
                  <c:v>45189</c:v>
                </c:pt>
                <c:pt idx="613">
                  <c:v>45190</c:v>
                </c:pt>
                <c:pt idx="614">
                  <c:v>45191</c:v>
                </c:pt>
                <c:pt idx="615">
                  <c:v>45194</c:v>
                </c:pt>
                <c:pt idx="616">
                  <c:v>45195</c:v>
                </c:pt>
                <c:pt idx="617">
                  <c:v>45196</c:v>
                </c:pt>
                <c:pt idx="618">
                  <c:v>45197</c:v>
                </c:pt>
                <c:pt idx="619">
                  <c:v>45198</c:v>
                </c:pt>
                <c:pt idx="620">
                  <c:v>45202</c:v>
                </c:pt>
                <c:pt idx="621">
                  <c:v>45203</c:v>
                </c:pt>
                <c:pt idx="622">
                  <c:v>45204</c:v>
                </c:pt>
                <c:pt idx="623">
                  <c:v>45205</c:v>
                </c:pt>
                <c:pt idx="624">
                  <c:v>45208</c:v>
                </c:pt>
                <c:pt idx="625">
                  <c:v>45209</c:v>
                </c:pt>
                <c:pt idx="626">
                  <c:v>45210</c:v>
                </c:pt>
                <c:pt idx="627">
                  <c:v>45211</c:v>
                </c:pt>
                <c:pt idx="628">
                  <c:v>45212</c:v>
                </c:pt>
                <c:pt idx="629">
                  <c:v>45215</c:v>
                </c:pt>
                <c:pt idx="630">
                  <c:v>45216</c:v>
                </c:pt>
                <c:pt idx="631">
                  <c:v>45217</c:v>
                </c:pt>
                <c:pt idx="632">
                  <c:v>45218</c:v>
                </c:pt>
                <c:pt idx="633">
                  <c:v>45219</c:v>
                </c:pt>
                <c:pt idx="634">
                  <c:v>45222</c:v>
                </c:pt>
                <c:pt idx="635">
                  <c:v>45224</c:v>
                </c:pt>
                <c:pt idx="636">
                  <c:v>45225</c:v>
                </c:pt>
                <c:pt idx="637">
                  <c:v>45226</c:v>
                </c:pt>
                <c:pt idx="638">
                  <c:v>45229</c:v>
                </c:pt>
                <c:pt idx="639">
                  <c:v>45230</c:v>
                </c:pt>
                <c:pt idx="640">
                  <c:v>45231</c:v>
                </c:pt>
                <c:pt idx="641">
                  <c:v>45232</c:v>
                </c:pt>
                <c:pt idx="642">
                  <c:v>45233</c:v>
                </c:pt>
                <c:pt idx="643">
                  <c:v>45236</c:v>
                </c:pt>
                <c:pt idx="644">
                  <c:v>45237</c:v>
                </c:pt>
                <c:pt idx="645">
                  <c:v>45238</c:v>
                </c:pt>
                <c:pt idx="646">
                  <c:v>45239</c:v>
                </c:pt>
                <c:pt idx="647">
                  <c:v>45240</c:v>
                </c:pt>
                <c:pt idx="648">
                  <c:v>45243</c:v>
                </c:pt>
                <c:pt idx="649">
                  <c:v>45245</c:v>
                </c:pt>
                <c:pt idx="650">
                  <c:v>45246</c:v>
                </c:pt>
                <c:pt idx="651">
                  <c:v>45247</c:v>
                </c:pt>
                <c:pt idx="652">
                  <c:v>45250</c:v>
                </c:pt>
                <c:pt idx="653">
                  <c:v>45251</c:v>
                </c:pt>
                <c:pt idx="654">
                  <c:v>45252</c:v>
                </c:pt>
                <c:pt idx="655">
                  <c:v>45253</c:v>
                </c:pt>
                <c:pt idx="656">
                  <c:v>45254</c:v>
                </c:pt>
                <c:pt idx="657">
                  <c:v>45258</c:v>
                </c:pt>
                <c:pt idx="658">
                  <c:v>45259</c:v>
                </c:pt>
                <c:pt idx="659">
                  <c:v>45260</c:v>
                </c:pt>
                <c:pt idx="660">
                  <c:v>45261</c:v>
                </c:pt>
                <c:pt idx="661">
                  <c:v>45264</c:v>
                </c:pt>
                <c:pt idx="662">
                  <c:v>45265</c:v>
                </c:pt>
                <c:pt idx="663">
                  <c:v>45266</c:v>
                </c:pt>
                <c:pt idx="664">
                  <c:v>45267</c:v>
                </c:pt>
                <c:pt idx="665">
                  <c:v>45268</c:v>
                </c:pt>
                <c:pt idx="666">
                  <c:v>45271</c:v>
                </c:pt>
                <c:pt idx="667">
                  <c:v>45272</c:v>
                </c:pt>
                <c:pt idx="668">
                  <c:v>45273</c:v>
                </c:pt>
                <c:pt idx="669">
                  <c:v>45274</c:v>
                </c:pt>
                <c:pt idx="670">
                  <c:v>45275</c:v>
                </c:pt>
                <c:pt idx="671">
                  <c:v>45278</c:v>
                </c:pt>
                <c:pt idx="672">
                  <c:v>45279</c:v>
                </c:pt>
                <c:pt idx="673">
                  <c:v>45280</c:v>
                </c:pt>
                <c:pt idx="674">
                  <c:v>45281</c:v>
                </c:pt>
                <c:pt idx="675">
                  <c:v>45282</c:v>
                </c:pt>
                <c:pt idx="676">
                  <c:v>45286</c:v>
                </c:pt>
                <c:pt idx="677">
                  <c:v>45287</c:v>
                </c:pt>
                <c:pt idx="678">
                  <c:v>45288</c:v>
                </c:pt>
                <c:pt idx="679">
                  <c:v>45289</c:v>
                </c:pt>
                <c:pt idx="680">
                  <c:v>45292</c:v>
                </c:pt>
                <c:pt idx="681">
                  <c:v>45293</c:v>
                </c:pt>
                <c:pt idx="682">
                  <c:v>45294</c:v>
                </c:pt>
                <c:pt idx="683">
                  <c:v>45295</c:v>
                </c:pt>
                <c:pt idx="684">
                  <c:v>45296</c:v>
                </c:pt>
                <c:pt idx="685">
                  <c:v>45299</c:v>
                </c:pt>
                <c:pt idx="686">
                  <c:v>45300</c:v>
                </c:pt>
                <c:pt idx="687">
                  <c:v>45301</c:v>
                </c:pt>
                <c:pt idx="688">
                  <c:v>45302</c:v>
                </c:pt>
                <c:pt idx="689">
                  <c:v>45303</c:v>
                </c:pt>
                <c:pt idx="690">
                  <c:v>45306</c:v>
                </c:pt>
                <c:pt idx="691">
                  <c:v>45307</c:v>
                </c:pt>
                <c:pt idx="692">
                  <c:v>45308</c:v>
                </c:pt>
                <c:pt idx="693">
                  <c:v>45309</c:v>
                </c:pt>
                <c:pt idx="694">
                  <c:v>45310</c:v>
                </c:pt>
                <c:pt idx="695">
                  <c:v>45314</c:v>
                </c:pt>
                <c:pt idx="696">
                  <c:v>45315</c:v>
                </c:pt>
                <c:pt idx="697">
                  <c:v>45316</c:v>
                </c:pt>
                <c:pt idx="698">
                  <c:v>45320</c:v>
                </c:pt>
                <c:pt idx="699">
                  <c:v>45321</c:v>
                </c:pt>
                <c:pt idx="700">
                  <c:v>45322</c:v>
                </c:pt>
                <c:pt idx="701">
                  <c:v>45323</c:v>
                </c:pt>
                <c:pt idx="702">
                  <c:v>45324</c:v>
                </c:pt>
                <c:pt idx="703">
                  <c:v>45327</c:v>
                </c:pt>
                <c:pt idx="704">
                  <c:v>45328</c:v>
                </c:pt>
                <c:pt idx="705">
                  <c:v>45329</c:v>
                </c:pt>
                <c:pt idx="706">
                  <c:v>45330</c:v>
                </c:pt>
                <c:pt idx="707">
                  <c:v>45331</c:v>
                </c:pt>
                <c:pt idx="708">
                  <c:v>45334</c:v>
                </c:pt>
                <c:pt idx="709">
                  <c:v>45335</c:v>
                </c:pt>
                <c:pt idx="710">
                  <c:v>45336</c:v>
                </c:pt>
                <c:pt idx="711">
                  <c:v>45337</c:v>
                </c:pt>
                <c:pt idx="712">
                  <c:v>45338</c:v>
                </c:pt>
                <c:pt idx="713">
                  <c:v>45341</c:v>
                </c:pt>
                <c:pt idx="714">
                  <c:v>45342</c:v>
                </c:pt>
                <c:pt idx="715">
                  <c:v>45343</c:v>
                </c:pt>
                <c:pt idx="716">
                  <c:v>45344</c:v>
                </c:pt>
                <c:pt idx="717">
                  <c:v>45345</c:v>
                </c:pt>
                <c:pt idx="718">
                  <c:v>45348</c:v>
                </c:pt>
                <c:pt idx="719">
                  <c:v>45349</c:v>
                </c:pt>
                <c:pt idx="720">
                  <c:v>45350</c:v>
                </c:pt>
                <c:pt idx="721">
                  <c:v>45351</c:v>
                </c:pt>
                <c:pt idx="722">
                  <c:v>45352</c:v>
                </c:pt>
                <c:pt idx="723">
                  <c:v>45355</c:v>
                </c:pt>
                <c:pt idx="724">
                  <c:v>45356</c:v>
                </c:pt>
                <c:pt idx="725">
                  <c:v>45357</c:v>
                </c:pt>
                <c:pt idx="726">
                  <c:v>45358</c:v>
                </c:pt>
                <c:pt idx="727">
                  <c:v>45362</c:v>
                </c:pt>
                <c:pt idx="728">
                  <c:v>45363</c:v>
                </c:pt>
                <c:pt idx="729">
                  <c:v>45364</c:v>
                </c:pt>
                <c:pt idx="730">
                  <c:v>45365</c:v>
                </c:pt>
                <c:pt idx="731">
                  <c:v>45366</c:v>
                </c:pt>
                <c:pt idx="732">
                  <c:v>45369</c:v>
                </c:pt>
                <c:pt idx="733">
                  <c:v>45370</c:v>
                </c:pt>
                <c:pt idx="734">
                  <c:v>45371</c:v>
                </c:pt>
                <c:pt idx="735">
                  <c:v>45372</c:v>
                </c:pt>
                <c:pt idx="736">
                  <c:v>45373</c:v>
                </c:pt>
                <c:pt idx="737">
                  <c:v>45377</c:v>
                </c:pt>
                <c:pt idx="738">
                  <c:v>45378</c:v>
                </c:pt>
                <c:pt idx="739">
                  <c:v>45379</c:v>
                </c:pt>
              </c:numCache>
            </c:numRef>
          </c:cat>
          <c:val>
            <c:numRef>
              <c:f>'2.b Portfolios Daily Value'!$J$2:$J$741</c:f>
              <c:numCache>
                <c:formatCode>0.000000</c:formatCode>
                <c:ptCount val="740"/>
                <c:pt idx="0">
                  <c:v>1185.3585397865068</c:v>
                </c:pt>
                <c:pt idx="1">
                  <c:v>1152.478151001782</c:v>
                </c:pt>
                <c:pt idx="2">
                  <c:v>1165.5499060256827</c:v>
                </c:pt>
                <c:pt idx="3">
                  <c:v>1162.1524192907975</c:v>
                </c:pt>
                <c:pt idx="4">
                  <c:v>1164.2008507493656</c:v>
                </c:pt>
                <c:pt idx="5">
                  <c:v>1155.392215279971</c:v>
                </c:pt>
                <c:pt idx="6">
                  <c:v>1105.0522647687042</c:v>
                </c:pt>
                <c:pt idx="7">
                  <c:v>1150.0276406712567</c:v>
                </c:pt>
                <c:pt idx="8">
                  <c:v>1149.4892668997327</c:v>
                </c:pt>
                <c:pt idx="9">
                  <c:v>1154.2438572126171</c:v>
                </c:pt>
                <c:pt idx="10">
                  <c:v>1122.9150466986764</c:v>
                </c:pt>
                <c:pt idx="11">
                  <c:v>1120.6334909518157</c:v>
                </c:pt>
                <c:pt idx="12">
                  <c:v>1118.6813472747926</c:v>
                </c:pt>
                <c:pt idx="13">
                  <c:v>1105.3792116623526</c:v>
                </c:pt>
                <c:pt idx="14">
                  <c:v>1109.697823359226</c:v>
                </c:pt>
                <c:pt idx="15">
                  <c:v>1125.1773733528298</c:v>
                </c:pt>
                <c:pt idx="16">
                  <c:v>1147.379921333338</c:v>
                </c:pt>
                <c:pt idx="17">
                  <c:v>1160.0241890450634</c:v>
                </c:pt>
                <c:pt idx="18">
                  <c:v>1196.1878119130095</c:v>
                </c:pt>
                <c:pt idx="19">
                  <c:v>1202.0704332469791</c:v>
                </c:pt>
                <c:pt idx="20">
                  <c:v>1203.7927319446512</c:v>
                </c:pt>
                <c:pt idx="21">
                  <c:v>1216.8734908300216</c:v>
                </c:pt>
                <c:pt idx="22">
                  <c:v>1210.2919091486795</c:v>
                </c:pt>
                <c:pt idx="23">
                  <c:v>1258.3640373620533</c:v>
                </c:pt>
                <c:pt idx="24">
                  <c:v>1269.5062089619814</c:v>
                </c:pt>
                <c:pt idx="25">
                  <c:v>1277.6842710544331</c:v>
                </c:pt>
                <c:pt idx="26">
                  <c:v>1251.253621083092</c:v>
                </c:pt>
                <c:pt idx="27">
                  <c:v>1272.0352307861144</c:v>
                </c:pt>
                <c:pt idx="28">
                  <c:v>1255.2638858209332</c:v>
                </c:pt>
                <c:pt idx="29">
                  <c:v>1290.2896430555215</c:v>
                </c:pt>
                <c:pt idx="30">
                  <c:v>1280.9908569800075</c:v>
                </c:pt>
                <c:pt idx="31">
                  <c:v>1281.2787287010365</c:v>
                </c:pt>
                <c:pt idx="32">
                  <c:v>1275.2117499600251</c:v>
                </c:pt>
                <c:pt idx="33">
                  <c:v>1268.9741188702933</c:v>
                </c:pt>
                <c:pt idx="34">
                  <c:v>1275.1404848751145</c:v>
                </c:pt>
                <c:pt idx="35">
                  <c:v>1254.2978952477215</c:v>
                </c:pt>
                <c:pt idx="36">
                  <c:v>1266.8147609460241</c:v>
                </c:pt>
                <c:pt idx="37">
                  <c:v>1271.6223196556075</c:v>
                </c:pt>
                <c:pt idx="38">
                  <c:v>1291.2977034597227</c:v>
                </c:pt>
                <c:pt idx="39">
                  <c:v>1303.2814472929031</c:v>
                </c:pt>
                <c:pt idx="40">
                  <c:v>1316.9737858000519</c:v>
                </c:pt>
                <c:pt idx="41">
                  <c:v>1327.2441235022839</c:v>
                </c:pt>
                <c:pt idx="42">
                  <c:v>1325.5430227664003</c:v>
                </c:pt>
                <c:pt idx="43">
                  <c:v>1326.7982531690122</c:v>
                </c:pt>
                <c:pt idx="44">
                  <c:v>1338.2471739627028</c:v>
                </c:pt>
                <c:pt idx="45">
                  <c:v>1330.3808245086693</c:v>
                </c:pt>
                <c:pt idx="46">
                  <c:v>1330.7511310176239</c:v>
                </c:pt>
                <c:pt idx="47">
                  <c:v>1329.860733879947</c:v>
                </c:pt>
                <c:pt idx="48">
                  <c:v>1332.0602537902296</c:v>
                </c:pt>
                <c:pt idx="49">
                  <c:v>1341.4308402420834</c:v>
                </c:pt>
                <c:pt idx="50">
                  <c:v>1403.8787012698713</c:v>
                </c:pt>
                <c:pt idx="51">
                  <c:v>1373.4713046725731</c:v>
                </c:pt>
                <c:pt idx="52">
                  <c:v>1361.2910105143412</c:v>
                </c:pt>
                <c:pt idx="53">
                  <c:v>1335.9385612420535</c:v>
                </c:pt>
                <c:pt idx="54">
                  <c:v>1349.6619203640503</c:v>
                </c:pt>
                <c:pt idx="55">
                  <c:v>1350.2030312233101</c:v>
                </c:pt>
                <c:pt idx="56">
                  <c:v>1335.3871124049535</c:v>
                </c:pt>
                <c:pt idx="57">
                  <c:v>1347.441685035833</c:v>
                </c:pt>
                <c:pt idx="58">
                  <c:v>1340.3215663180206</c:v>
                </c:pt>
                <c:pt idx="59">
                  <c:v>1328.0318010391127</c:v>
                </c:pt>
                <c:pt idx="60">
                  <c:v>1348.9953160560351</c:v>
                </c:pt>
                <c:pt idx="61">
                  <c:v>1341.7275665257644</c:v>
                </c:pt>
                <c:pt idx="62">
                  <c:v>1354.6798755266448</c:v>
                </c:pt>
                <c:pt idx="63">
                  <c:v>1347.3581878628183</c:v>
                </c:pt>
                <c:pt idx="64">
                  <c:v>1347.742178255724</c:v>
                </c:pt>
                <c:pt idx="65">
                  <c:v>1358.7882538232384</c:v>
                </c:pt>
                <c:pt idx="66">
                  <c:v>1348.6208790232117</c:v>
                </c:pt>
                <c:pt idx="67">
                  <c:v>1341.9496009210079</c:v>
                </c:pt>
                <c:pt idx="68">
                  <c:v>1352.0824996949832</c:v>
                </c:pt>
                <c:pt idx="69">
                  <c:v>1352.8861319305829</c:v>
                </c:pt>
                <c:pt idx="70">
                  <c:v>1360.48965860461</c:v>
                </c:pt>
                <c:pt idx="71">
                  <c:v>1392.1719027477525</c:v>
                </c:pt>
                <c:pt idx="72">
                  <c:v>1404.2463702143191</c:v>
                </c:pt>
                <c:pt idx="73">
                  <c:v>1398.893850214911</c:v>
                </c:pt>
                <c:pt idx="74">
                  <c:v>1386.4632441419567</c:v>
                </c:pt>
                <c:pt idx="75">
                  <c:v>1395.0649392029704</c:v>
                </c:pt>
                <c:pt idx="76">
                  <c:v>1406.5537311894361</c:v>
                </c:pt>
                <c:pt idx="77">
                  <c:v>1425.7187856427372</c:v>
                </c:pt>
                <c:pt idx="78">
                  <c:v>1422.6611013264182</c:v>
                </c:pt>
                <c:pt idx="79">
                  <c:v>1442.0553332481873</c:v>
                </c:pt>
                <c:pt idx="80">
                  <c:v>1423.627263120334</c:v>
                </c:pt>
                <c:pt idx="81">
                  <c:v>1443.5196294837233</c:v>
                </c:pt>
                <c:pt idx="82">
                  <c:v>1462.2124968301723</c:v>
                </c:pt>
                <c:pt idx="83">
                  <c:v>1455.6556004614104</c:v>
                </c:pt>
                <c:pt idx="84">
                  <c:v>1457.181295799817</c:v>
                </c:pt>
                <c:pt idx="85">
                  <c:v>1454.7528209400116</c:v>
                </c:pt>
                <c:pt idx="86">
                  <c:v>1608.0317919644581</c:v>
                </c:pt>
                <c:pt idx="87">
                  <c:v>1695.428439548187</c:v>
                </c:pt>
                <c:pt idx="88">
                  <c:v>1729.9585457002995</c:v>
                </c:pt>
                <c:pt idx="89">
                  <c:v>1742.0446878008986</c:v>
                </c:pt>
                <c:pt idx="90">
                  <c:v>1717.9078439654847</c:v>
                </c:pt>
                <c:pt idx="91">
                  <c:v>1699.0677040329385</c:v>
                </c:pt>
                <c:pt idx="92">
                  <c:v>1706.85162245688</c:v>
                </c:pt>
                <c:pt idx="93">
                  <c:v>1681.9210228103302</c:v>
                </c:pt>
                <c:pt idx="94">
                  <c:v>1655.7996998725225</c:v>
                </c:pt>
                <c:pt idx="95">
                  <c:v>1658.2832729693173</c:v>
                </c:pt>
                <c:pt idx="96">
                  <c:v>1626.6927779493869</c:v>
                </c:pt>
                <c:pt idx="97">
                  <c:v>1651.4110818396937</c:v>
                </c:pt>
                <c:pt idx="98">
                  <c:v>1646.9690707609827</c:v>
                </c:pt>
                <c:pt idx="99">
                  <c:v>1633.1997881642642</c:v>
                </c:pt>
                <c:pt idx="100">
                  <c:v>1633.7971477099491</c:v>
                </c:pt>
                <c:pt idx="101">
                  <c:v>1695.6313990750896</c:v>
                </c:pt>
                <c:pt idx="102">
                  <c:v>1694.318637098138</c:v>
                </c:pt>
                <c:pt idx="103">
                  <c:v>1697.7153125601797</c:v>
                </c:pt>
                <c:pt idx="104">
                  <c:v>1716.6252462239049</c:v>
                </c:pt>
                <c:pt idx="105">
                  <c:v>1719.9443074465148</c:v>
                </c:pt>
                <c:pt idx="106">
                  <c:v>1712.9464518961531</c:v>
                </c:pt>
                <c:pt idx="107">
                  <c:v>1687.4340716333436</c:v>
                </c:pt>
                <c:pt idx="108">
                  <c:v>1664.5240673992234</c:v>
                </c:pt>
                <c:pt idx="109">
                  <c:v>1649.7797495416835</c:v>
                </c:pt>
                <c:pt idx="110">
                  <c:v>1649.7987745703638</c:v>
                </c:pt>
                <c:pt idx="111">
                  <c:v>1647.3047992414604</c:v>
                </c:pt>
                <c:pt idx="112">
                  <c:v>1671.5392829027705</c:v>
                </c:pt>
                <c:pt idx="113">
                  <c:v>1673.6981521245436</c:v>
                </c:pt>
                <c:pt idx="114">
                  <c:v>1662.7663181015878</c:v>
                </c:pt>
                <c:pt idx="115">
                  <c:v>1642.5698890713395</c:v>
                </c:pt>
                <c:pt idx="116">
                  <c:v>1634.1742508215436</c:v>
                </c:pt>
                <c:pt idx="117">
                  <c:v>1653.9721703910691</c:v>
                </c:pt>
                <c:pt idx="118">
                  <c:v>1666.9096559741624</c:v>
                </c:pt>
                <c:pt idx="119">
                  <c:v>1669.515732518593</c:v>
                </c:pt>
                <c:pt idx="120">
                  <c:v>1666.1227683740713</c:v>
                </c:pt>
                <c:pt idx="121">
                  <c:v>1662.6631806530363</c:v>
                </c:pt>
                <c:pt idx="122">
                  <c:v>1660.7809775738967</c:v>
                </c:pt>
                <c:pt idx="123">
                  <c:v>1675.638214202201</c:v>
                </c:pt>
                <c:pt idx="124">
                  <c:v>1677.5749788565245</c:v>
                </c:pt>
                <c:pt idx="125">
                  <c:v>1712.8369318730131</c:v>
                </c:pt>
                <c:pt idx="126">
                  <c:v>1725.7096203387146</c:v>
                </c:pt>
                <c:pt idx="127">
                  <c:v>1706.8290983330849</c:v>
                </c:pt>
                <c:pt idx="128">
                  <c:v>1702.419416373521</c:v>
                </c:pt>
                <c:pt idx="129">
                  <c:v>1708.6386788072514</c:v>
                </c:pt>
                <c:pt idx="130">
                  <c:v>1703.6189455714693</c:v>
                </c:pt>
                <c:pt idx="131">
                  <c:v>1688.3007290685046</c:v>
                </c:pt>
                <c:pt idx="132">
                  <c:v>1691.1198540085511</c:v>
                </c:pt>
                <c:pt idx="133">
                  <c:v>1749.847531335037</c:v>
                </c:pt>
                <c:pt idx="134">
                  <c:v>1775.7331182495741</c:v>
                </c:pt>
                <c:pt idx="135">
                  <c:v>1756.3783444721175</c:v>
                </c:pt>
                <c:pt idx="136">
                  <c:v>1755.0051825926671</c:v>
                </c:pt>
                <c:pt idx="137">
                  <c:v>1717.8857666359681</c:v>
                </c:pt>
                <c:pt idx="138">
                  <c:v>1681.3739735259419</c:v>
                </c:pt>
                <c:pt idx="139">
                  <c:v>1633.3850732931098</c:v>
                </c:pt>
                <c:pt idx="140">
                  <c:v>1662.9258063663906</c:v>
                </c:pt>
                <c:pt idx="141">
                  <c:v>1663.9206772262987</c:v>
                </c:pt>
                <c:pt idx="142">
                  <c:v>1644.2202675331987</c:v>
                </c:pt>
                <c:pt idx="143">
                  <c:v>1636.463655543422</c:v>
                </c:pt>
                <c:pt idx="144">
                  <c:v>1624.1697125517171</c:v>
                </c:pt>
                <c:pt idx="145">
                  <c:v>1622.3488716433956</c:v>
                </c:pt>
                <c:pt idx="146">
                  <c:v>1619.2485056549785</c:v>
                </c:pt>
                <c:pt idx="147">
                  <c:v>1645.0018051362886</c:v>
                </c:pt>
                <c:pt idx="148">
                  <c:v>1631.9511536756561</c:v>
                </c:pt>
                <c:pt idx="149">
                  <c:v>1623.8054651268233</c:v>
                </c:pt>
                <c:pt idx="150">
                  <c:v>1593.7329257979607</c:v>
                </c:pt>
                <c:pt idx="151">
                  <c:v>1585.7966138771385</c:v>
                </c:pt>
                <c:pt idx="152">
                  <c:v>1578.50838346008</c:v>
                </c:pt>
                <c:pt idx="153">
                  <c:v>1553.3213571805547</c:v>
                </c:pt>
                <c:pt idx="154">
                  <c:v>1553.3026329060672</c:v>
                </c:pt>
                <c:pt idx="155">
                  <c:v>1542.5421316040138</c:v>
                </c:pt>
                <c:pt idx="156">
                  <c:v>1527.8217381771401</c:v>
                </c:pt>
                <c:pt idx="157">
                  <c:v>1486.7742242229542</c:v>
                </c:pt>
                <c:pt idx="158">
                  <c:v>1489.1602176855165</c:v>
                </c:pt>
                <c:pt idx="159">
                  <c:v>1495.8099386065046</c:v>
                </c:pt>
                <c:pt idx="160">
                  <c:v>1499.5018316109686</c:v>
                </c:pt>
                <c:pt idx="161">
                  <c:v>1460.1799275651936</c:v>
                </c:pt>
                <c:pt idx="162">
                  <c:v>1454.8931674367077</c:v>
                </c:pt>
                <c:pt idx="163">
                  <c:v>1449.5310613610079</c:v>
                </c:pt>
                <c:pt idx="164">
                  <c:v>1456.6775827827641</c:v>
                </c:pt>
                <c:pt idx="165">
                  <c:v>1489.7478327770568</c:v>
                </c:pt>
                <c:pt idx="166">
                  <c:v>1512.2686198083006</c:v>
                </c:pt>
                <c:pt idx="167">
                  <c:v>1491.7182756101417</c:v>
                </c:pt>
                <c:pt idx="168">
                  <c:v>1508.4223096880903</c:v>
                </c:pt>
                <c:pt idx="169">
                  <c:v>1519.1187675479396</c:v>
                </c:pt>
                <c:pt idx="170">
                  <c:v>1520.0346024035723</c:v>
                </c:pt>
                <c:pt idx="171">
                  <c:v>1523.3569466137883</c:v>
                </c:pt>
                <c:pt idx="172">
                  <c:v>1531.5904369546454</c:v>
                </c:pt>
                <c:pt idx="173">
                  <c:v>1522.4823626197099</c:v>
                </c:pt>
                <c:pt idx="174">
                  <c:v>1512.0385297067128</c:v>
                </c:pt>
                <c:pt idx="175">
                  <c:v>1510.4787632097127</c:v>
                </c:pt>
                <c:pt idx="176">
                  <c:v>1491.264168506367</c:v>
                </c:pt>
                <c:pt idx="177">
                  <c:v>1461.0510252709992</c:v>
                </c:pt>
                <c:pt idx="178">
                  <c:v>1475.462195706803</c:v>
                </c:pt>
                <c:pt idx="179">
                  <c:v>1483.4908642651189</c:v>
                </c:pt>
                <c:pt idx="180">
                  <c:v>1494.0278629379118</c:v>
                </c:pt>
                <c:pt idx="181">
                  <c:v>1485.8268648237599</c:v>
                </c:pt>
                <c:pt idx="182">
                  <c:v>1484.1348467160669</c:v>
                </c:pt>
                <c:pt idx="183">
                  <c:v>1519.0938570552335</c:v>
                </c:pt>
                <c:pt idx="184">
                  <c:v>1578.96137151362</c:v>
                </c:pt>
                <c:pt idx="185">
                  <c:v>1551.8369750255308</c:v>
                </c:pt>
                <c:pt idx="186">
                  <c:v>1568.553620673244</c:v>
                </c:pt>
                <c:pt idx="187">
                  <c:v>1565.7227012729431</c:v>
                </c:pt>
                <c:pt idx="188">
                  <c:v>1569.065979111039</c:v>
                </c:pt>
                <c:pt idx="189">
                  <c:v>1563.3923996056003</c:v>
                </c:pt>
                <c:pt idx="190">
                  <c:v>1560.820228452737</c:v>
                </c:pt>
                <c:pt idx="191">
                  <c:v>1557.8231633448945</c:v>
                </c:pt>
                <c:pt idx="192">
                  <c:v>1562.0934487704383</c:v>
                </c:pt>
                <c:pt idx="193">
                  <c:v>1636.0025559128744</c:v>
                </c:pt>
                <c:pt idx="194">
                  <c:v>1655.3193004513134</c:v>
                </c:pt>
                <c:pt idx="195">
                  <c:v>1635.5863842569183</c:v>
                </c:pt>
                <c:pt idx="196">
                  <c:v>1641.3851461042611</c:v>
                </c:pt>
                <c:pt idx="197">
                  <c:v>1662.064871877843</c:v>
                </c:pt>
                <c:pt idx="198">
                  <c:v>1670.7098621956275</c:v>
                </c:pt>
                <c:pt idx="199">
                  <c:v>1648.359995410904</c:v>
                </c:pt>
                <c:pt idx="200">
                  <c:v>1649.0495904708741</c:v>
                </c:pt>
                <c:pt idx="201">
                  <c:v>1649.6896865486735</c:v>
                </c:pt>
                <c:pt idx="202">
                  <c:v>1577.0068726436486</c:v>
                </c:pt>
                <c:pt idx="203">
                  <c:v>1567.2962469061702</c:v>
                </c:pt>
                <c:pt idx="204">
                  <c:v>1591.1945715577635</c:v>
                </c:pt>
                <c:pt idx="205">
                  <c:v>1595.6405811094705</c:v>
                </c:pt>
                <c:pt idx="206">
                  <c:v>1583.4737090878484</c:v>
                </c:pt>
                <c:pt idx="207">
                  <c:v>1599.7290291329482</c:v>
                </c:pt>
                <c:pt idx="208">
                  <c:v>1642.8484908850737</c:v>
                </c:pt>
                <c:pt idx="209">
                  <c:v>1623.2467171276533</c:v>
                </c:pt>
                <c:pt idx="210">
                  <c:v>1625.4941559235451</c:v>
                </c:pt>
                <c:pt idx="211">
                  <c:v>1603.1139894016496</c:v>
                </c:pt>
                <c:pt idx="212">
                  <c:v>1609.8734478818249</c:v>
                </c:pt>
                <c:pt idx="213">
                  <c:v>1551.6128338608969</c:v>
                </c:pt>
                <c:pt idx="214">
                  <c:v>1526.9651754158026</c:v>
                </c:pt>
                <c:pt idx="215">
                  <c:v>1511.4110927477284</c:v>
                </c:pt>
                <c:pt idx="216">
                  <c:v>1467.527927921109</c:v>
                </c:pt>
                <c:pt idx="217">
                  <c:v>1466.0888975270682</c:v>
                </c:pt>
                <c:pt idx="218">
                  <c:v>1515.6742146745198</c:v>
                </c:pt>
                <c:pt idx="219">
                  <c:v>1506.0393350410525</c:v>
                </c:pt>
                <c:pt idx="220">
                  <c:v>1489.6108437336152</c:v>
                </c:pt>
                <c:pt idx="221">
                  <c:v>1485.288714763316</c:v>
                </c:pt>
                <c:pt idx="222">
                  <c:v>1474.4257949431478</c:v>
                </c:pt>
                <c:pt idx="223">
                  <c:v>1493.7254313238336</c:v>
                </c:pt>
                <c:pt idx="224">
                  <c:v>1429.8241029655087</c:v>
                </c:pt>
                <c:pt idx="225">
                  <c:v>1467.3861633538115</c:v>
                </c:pt>
                <c:pt idx="226">
                  <c:v>1459.2633064813986</c:v>
                </c:pt>
                <c:pt idx="227">
                  <c:v>1458.0574214927765</c:v>
                </c:pt>
                <c:pt idx="228">
                  <c:v>1471.8919551201484</c:v>
                </c:pt>
                <c:pt idx="229">
                  <c:v>1428.3671581528511</c:v>
                </c:pt>
                <c:pt idx="230">
                  <c:v>1386.7311964072319</c:v>
                </c:pt>
                <c:pt idx="231">
                  <c:v>1386.5141986276406</c:v>
                </c:pt>
                <c:pt idx="232">
                  <c:v>1446.3613848812465</c:v>
                </c:pt>
                <c:pt idx="233">
                  <c:v>1487.8025172559928</c:v>
                </c:pt>
                <c:pt idx="234">
                  <c:v>1499.6111618368809</c:v>
                </c:pt>
                <c:pt idx="235">
                  <c:v>1533.155721188878</c:v>
                </c:pt>
                <c:pt idx="236">
                  <c:v>1495.4553992950227</c:v>
                </c:pt>
                <c:pt idx="237">
                  <c:v>1496.8166632562516</c:v>
                </c:pt>
                <c:pt idx="238">
                  <c:v>1516.1363894095637</c:v>
                </c:pt>
                <c:pt idx="239">
                  <c:v>1526.0223214802454</c:v>
                </c:pt>
                <c:pt idx="240">
                  <c:v>1529.2525081006399</c:v>
                </c:pt>
                <c:pt idx="241">
                  <c:v>1544.50882450571</c:v>
                </c:pt>
                <c:pt idx="242">
                  <c:v>1533.4085557457286</c:v>
                </c:pt>
                <c:pt idx="243">
                  <c:v>1532.2155504630784</c:v>
                </c:pt>
                <c:pt idx="244">
                  <c:v>1539.087272485629</c:v>
                </c:pt>
                <c:pt idx="245">
                  <c:v>1549.206999415524</c:v>
                </c:pt>
                <c:pt idx="246">
                  <c:v>1590.2799003399791</c:v>
                </c:pt>
                <c:pt idx="247">
                  <c:v>1590.2504241576412</c:v>
                </c:pt>
                <c:pt idx="248">
                  <c:v>1569.200513580317</c:v>
                </c:pt>
                <c:pt idx="249">
                  <c:v>1574.5321262080056</c:v>
                </c:pt>
                <c:pt idx="250">
                  <c:v>1589.880527030632</c:v>
                </c:pt>
                <c:pt idx="251">
                  <c:v>1579.8680305272396</c:v>
                </c:pt>
                <c:pt idx="252">
                  <c:v>1554.1981225961154</c:v>
                </c:pt>
                <c:pt idx="253">
                  <c:v>1541.4358404199643</c:v>
                </c:pt>
                <c:pt idx="254">
                  <c:v>1534.6417313467257</c:v>
                </c:pt>
                <c:pt idx="255">
                  <c:v>1500.8405883801877</c:v>
                </c:pt>
                <c:pt idx="256">
                  <c:v>1496.7523632027144</c:v>
                </c:pt>
                <c:pt idx="257">
                  <c:v>1462.5347940788176</c:v>
                </c:pt>
                <c:pt idx="258">
                  <c:v>1461.9071414998075</c:v>
                </c:pt>
                <c:pt idx="259">
                  <c:v>1447.8180565798334</c:v>
                </c:pt>
                <c:pt idx="260">
                  <c:v>1451.9083842404771</c:v>
                </c:pt>
                <c:pt idx="261">
                  <c:v>1453.080559083719</c:v>
                </c:pt>
                <c:pt idx="262">
                  <c:v>1442.2175592549761</c:v>
                </c:pt>
                <c:pt idx="263">
                  <c:v>1457.8145198519424</c:v>
                </c:pt>
                <c:pt idx="264">
                  <c:v>1442.8830881636241</c:v>
                </c:pt>
                <c:pt idx="265">
                  <c:v>1449.4698857672372</c:v>
                </c:pt>
                <c:pt idx="266">
                  <c:v>1464.2846218443897</c:v>
                </c:pt>
                <c:pt idx="267">
                  <c:v>1438.4524285469297</c:v>
                </c:pt>
                <c:pt idx="268">
                  <c:v>1427.6075340365658</c:v>
                </c:pt>
                <c:pt idx="269">
                  <c:v>1421.582210691131</c:v>
                </c:pt>
                <c:pt idx="270">
                  <c:v>1395.492015171659</c:v>
                </c:pt>
                <c:pt idx="271">
                  <c:v>1451.1621085552194</c:v>
                </c:pt>
                <c:pt idx="272">
                  <c:v>1406.5910825265619</c:v>
                </c:pt>
                <c:pt idx="273">
                  <c:v>1368.1277308141812</c:v>
                </c:pt>
                <c:pt idx="274">
                  <c:v>1311.9835641976485</c:v>
                </c:pt>
                <c:pt idx="275">
                  <c:v>1326.6134927306052</c:v>
                </c:pt>
                <c:pt idx="276">
                  <c:v>1317.5388362433348</c:v>
                </c:pt>
                <c:pt idx="277">
                  <c:v>1336.9895400635833</c:v>
                </c:pt>
                <c:pt idx="278">
                  <c:v>1371.849731038224</c:v>
                </c:pt>
                <c:pt idx="279">
                  <c:v>1332.7355722716336</c:v>
                </c:pt>
                <c:pt idx="280">
                  <c:v>1352.7634513840499</c:v>
                </c:pt>
                <c:pt idx="281">
                  <c:v>1352.5449422580082</c:v>
                </c:pt>
                <c:pt idx="282">
                  <c:v>1359.2479533238306</c:v>
                </c:pt>
                <c:pt idx="283">
                  <c:v>1338.8879773726701</c:v>
                </c:pt>
                <c:pt idx="284">
                  <c:v>1338.7686540236139</c:v>
                </c:pt>
                <c:pt idx="285">
                  <c:v>1342.7952338932112</c:v>
                </c:pt>
                <c:pt idx="286">
                  <c:v>1396.5006132206477</c:v>
                </c:pt>
                <c:pt idx="287">
                  <c:v>1396.8424443055851</c:v>
                </c:pt>
                <c:pt idx="288">
                  <c:v>1401.8511556299597</c:v>
                </c:pt>
                <c:pt idx="289">
                  <c:v>1432.8393880824224</c:v>
                </c:pt>
                <c:pt idx="290">
                  <c:v>1448.1518899571911</c:v>
                </c:pt>
                <c:pt idx="291">
                  <c:v>1448.5586221801216</c:v>
                </c:pt>
                <c:pt idx="292">
                  <c:v>1428.5220274001099</c:v>
                </c:pt>
                <c:pt idx="293">
                  <c:v>1402.5763955846121</c:v>
                </c:pt>
                <c:pt idx="294">
                  <c:v>1391.6966366796123</c:v>
                </c:pt>
                <c:pt idx="295">
                  <c:v>1371.159561721787</c:v>
                </c:pt>
                <c:pt idx="296">
                  <c:v>1345.6634444592405</c:v>
                </c:pt>
                <c:pt idx="297">
                  <c:v>1338.7717531180742</c:v>
                </c:pt>
                <c:pt idx="298">
                  <c:v>1350.4785492263002</c:v>
                </c:pt>
                <c:pt idx="299">
                  <c:v>1356.9182612224158</c:v>
                </c:pt>
                <c:pt idx="300">
                  <c:v>1337.1675884780739</c:v>
                </c:pt>
                <c:pt idx="301">
                  <c:v>1305.4579537444195</c:v>
                </c:pt>
                <c:pt idx="302">
                  <c:v>1334.2027026589983</c:v>
                </c:pt>
                <c:pt idx="303">
                  <c:v>1344.4551395745561</c:v>
                </c:pt>
                <c:pt idx="304">
                  <c:v>1322.7110130312353</c:v>
                </c:pt>
                <c:pt idx="305">
                  <c:v>1327.6914562795223</c:v>
                </c:pt>
                <c:pt idx="306">
                  <c:v>1358.0315605867909</c:v>
                </c:pt>
                <c:pt idx="307">
                  <c:v>1383.8310996143989</c:v>
                </c:pt>
                <c:pt idx="308">
                  <c:v>1400.5606388901538</c:v>
                </c:pt>
                <c:pt idx="309">
                  <c:v>1419.8610779116466</c:v>
                </c:pt>
                <c:pt idx="310">
                  <c:v>1413.9960749175225</c:v>
                </c:pt>
                <c:pt idx="311">
                  <c:v>1399.9684700432224</c:v>
                </c:pt>
                <c:pt idx="312">
                  <c:v>1387.1256530588619</c:v>
                </c:pt>
                <c:pt idx="313">
                  <c:v>1378.4239974510476</c:v>
                </c:pt>
                <c:pt idx="314">
                  <c:v>1406.402699371818</c:v>
                </c:pt>
                <c:pt idx="315">
                  <c:v>1412.5809146773408</c:v>
                </c:pt>
                <c:pt idx="316">
                  <c:v>1418.6098414120927</c:v>
                </c:pt>
                <c:pt idx="317">
                  <c:v>1413.8292431490181</c:v>
                </c:pt>
                <c:pt idx="318">
                  <c:v>1446.3767165623935</c:v>
                </c:pt>
                <c:pt idx="319">
                  <c:v>1437.691436856381</c:v>
                </c:pt>
                <c:pt idx="320">
                  <c:v>1435.7580067447557</c:v>
                </c:pt>
                <c:pt idx="321">
                  <c:v>1456.9718732978072</c:v>
                </c:pt>
                <c:pt idx="322">
                  <c:v>1441.030910151959</c:v>
                </c:pt>
                <c:pt idx="323">
                  <c:v>1438.7197778758712</c:v>
                </c:pt>
                <c:pt idx="324">
                  <c:v>1434.886780969787</c:v>
                </c:pt>
                <c:pt idx="325">
                  <c:v>1444.637922005229</c:v>
                </c:pt>
                <c:pt idx="326">
                  <c:v>1436.4339094605411</c:v>
                </c:pt>
                <c:pt idx="327">
                  <c:v>1447.9453279891466</c:v>
                </c:pt>
                <c:pt idx="328">
                  <c:v>1439.469538001249</c:v>
                </c:pt>
                <c:pt idx="329">
                  <c:v>1452.2008199767322</c:v>
                </c:pt>
                <c:pt idx="330">
                  <c:v>1468.5044191801792</c:v>
                </c:pt>
                <c:pt idx="331">
                  <c:v>1489.0138171292831</c:v>
                </c:pt>
                <c:pt idx="332">
                  <c:v>1498.4106628212257</c:v>
                </c:pt>
                <c:pt idx="333">
                  <c:v>1518.3296797856192</c:v>
                </c:pt>
                <c:pt idx="334">
                  <c:v>1532.9640298042361</c:v>
                </c:pt>
                <c:pt idx="335">
                  <c:v>1532.8989025553135</c:v>
                </c:pt>
                <c:pt idx="336">
                  <c:v>1584.0262903447328</c:v>
                </c:pt>
                <c:pt idx="337">
                  <c:v>1608.9233410104089</c:v>
                </c:pt>
                <c:pt idx="338">
                  <c:v>1610.8402484928722</c:v>
                </c:pt>
                <c:pt idx="339">
                  <c:v>1599.6026464343324</c:v>
                </c:pt>
                <c:pt idx="340">
                  <c:v>1659.8214032914827</c:v>
                </c:pt>
                <c:pt idx="341">
                  <c:v>1662.059572806917</c:v>
                </c:pt>
                <c:pt idx="342">
                  <c:v>1665.9929701096312</c:v>
                </c:pt>
                <c:pt idx="343">
                  <c:v>1668.2294763390651</c:v>
                </c:pt>
                <c:pt idx="344">
                  <c:v>1659.8154862163806</c:v>
                </c:pt>
                <c:pt idx="345">
                  <c:v>1640.1338048234945</c:v>
                </c:pt>
                <c:pt idx="346">
                  <c:v>1676.9380839582248</c:v>
                </c:pt>
                <c:pt idx="347">
                  <c:v>1690.09870546199</c:v>
                </c:pt>
                <c:pt idx="348">
                  <c:v>1686.4981080938244</c:v>
                </c:pt>
                <c:pt idx="349">
                  <c:v>1656.5102699983559</c:v>
                </c:pt>
                <c:pt idx="350">
                  <c:v>1674.3160365546005</c:v>
                </c:pt>
                <c:pt idx="351">
                  <c:v>1657.6809650652119</c:v>
                </c:pt>
                <c:pt idx="352">
                  <c:v>1636.6668653656084</c:v>
                </c:pt>
                <c:pt idx="353">
                  <c:v>1640.4313607107874</c:v>
                </c:pt>
                <c:pt idx="354">
                  <c:v>1652.7567331475107</c:v>
                </c:pt>
                <c:pt idx="355">
                  <c:v>1655.0688118647715</c:v>
                </c:pt>
                <c:pt idx="356">
                  <c:v>1648.904537866375</c:v>
                </c:pt>
                <c:pt idx="357">
                  <c:v>1646.692891794969</c:v>
                </c:pt>
                <c:pt idx="358">
                  <c:v>1640.46446552969</c:v>
                </c:pt>
                <c:pt idx="359">
                  <c:v>1663.0174343344968</c:v>
                </c:pt>
                <c:pt idx="360">
                  <c:v>1642.5221370718559</c:v>
                </c:pt>
                <c:pt idx="361">
                  <c:v>1640.1126446500548</c:v>
                </c:pt>
                <c:pt idx="362">
                  <c:v>1581.0932375404323</c:v>
                </c:pt>
                <c:pt idx="363">
                  <c:v>1571.9194537374676</c:v>
                </c:pt>
                <c:pt idx="364">
                  <c:v>1579.6514992778896</c:v>
                </c:pt>
                <c:pt idx="365">
                  <c:v>1562.1461806615214</c:v>
                </c:pt>
                <c:pt idx="366">
                  <c:v>1548.6057217365194</c:v>
                </c:pt>
                <c:pt idx="367">
                  <c:v>1527.5237233587368</c:v>
                </c:pt>
                <c:pt idx="368">
                  <c:v>1519.2410041191288</c:v>
                </c:pt>
                <c:pt idx="369">
                  <c:v>1529.4156902658619</c:v>
                </c:pt>
                <c:pt idx="370">
                  <c:v>1529.7769247749104</c:v>
                </c:pt>
                <c:pt idx="371">
                  <c:v>1548.1098043726572</c:v>
                </c:pt>
                <c:pt idx="372">
                  <c:v>1544.6067089337387</c:v>
                </c:pt>
                <c:pt idx="373">
                  <c:v>1554.7463019772326</c:v>
                </c:pt>
                <c:pt idx="374">
                  <c:v>1543.7883794273887</c:v>
                </c:pt>
                <c:pt idx="375">
                  <c:v>1559.447937098993</c:v>
                </c:pt>
                <c:pt idx="376">
                  <c:v>1556.0075174234057</c:v>
                </c:pt>
                <c:pt idx="377">
                  <c:v>1543.4542113804</c:v>
                </c:pt>
                <c:pt idx="378">
                  <c:v>1524.2467762546635</c:v>
                </c:pt>
                <c:pt idx="379">
                  <c:v>1526.1835803568056</c:v>
                </c:pt>
                <c:pt idx="380">
                  <c:v>1530.0501623347022</c:v>
                </c:pt>
                <c:pt idx="381">
                  <c:v>1532.4076769897119</c:v>
                </c:pt>
                <c:pt idx="382">
                  <c:v>1530.1861281849274</c:v>
                </c:pt>
                <c:pt idx="383">
                  <c:v>1541.2136202670727</c:v>
                </c:pt>
                <c:pt idx="384">
                  <c:v>1537.7062286955334</c:v>
                </c:pt>
                <c:pt idx="385">
                  <c:v>1522.0663187540506</c:v>
                </c:pt>
                <c:pt idx="386">
                  <c:v>1524.5441081466852</c:v>
                </c:pt>
                <c:pt idx="387">
                  <c:v>1543.9777638429482</c:v>
                </c:pt>
                <c:pt idx="388">
                  <c:v>1530.637592176666</c:v>
                </c:pt>
                <c:pt idx="389">
                  <c:v>1533.6638095768037</c:v>
                </c:pt>
                <c:pt idx="390">
                  <c:v>1521.7333335859612</c:v>
                </c:pt>
                <c:pt idx="391">
                  <c:v>1562.6612521253905</c:v>
                </c:pt>
                <c:pt idx="392">
                  <c:v>1596.3602297658056</c:v>
                </c:pt>
                <c:pt idx="393">
                  <c:v>1583.8068758430775</c:v>
                </c:pt>
                <c:pt idx="394">
                  <c:v>1564.4070179686028</c:v>
                </c:pt>
                <c:pt idx="395">
                  <c:v>1537.565098392754</c:v>
                </c:pt>
                <c:pt idx="396">
                  <c:v>1536.5007747806349</c:v>
                </c:pt>
                <c:pt idx="397">
                  <c:v>1549.7367080952154</c:v>
                </c:pt>
                <c:pt idx="398">
                  <c:v>1503.0669009355913</c:v>
                </c:pt>
                <c:pt idx="399">
                  <c:v>1515.63284003384</c:v>
                </c:pt>
                <c:pt idx="400">
                  <c:v>1531.8963211945279</c:v>
                </c:pt>
                <c:pt idx="401">
                  <c:v>1517.6498247738928</c:v>
                </c:pt>
                <c:pt idx="402">
                  <c:v>1513.8204929709757</c:v>
                </c:pt>
                <c:pt idx="403">
                  <c:v>1500.6515065325236</c:v>
                </c:pt>
                <c:pt idx="404">
                  <c:v>1517.3252647126537</c:v>
                </c:pt>
                <c:pt idx="405">
                  <c:v>1535.5183608087254</c:v>
                </c:pt>
                <c:pt idx="406">
                  <c:v>1534.1754372951307</c:v>
                </c:pt>
                <c:pt idx="407">
                  <c:v>1533.8396918710262</c:v>
                </c:pt>
                <c:pt idx="408">
                  <c:v>1523.5381533947693</c:v>
                </c:pt>
                <c:pt idx="409">
                  <c:v>1531.6061140577522</c:v>
                </c:pt>
                <c:pt idx="410">
                  <c:v>1529.3837430114977</c:v>
                </c:pt>
                <c:pt idx="411">
                  <c:v>1526.4686000802187</c:v>
                </c:pt>
                <c:pt idx="412">
                  <c:v>1535.6093324495571</c:v>
                </c:pt>
                <c:pt idx="413">
                  <c:v>1544.499052909322</c:v>
                </c:pt>
                <c:pt idx="414">
                  <c:v>1543.975540943916</c:v>
                </c:pt>
                <c:pt idx="415">
                  <c:v>1537.9869809263932</c:v>
                </c:pt>
                <c:pt idx="416">
                  <c:v>1557.6424304449174</c:v>
                </c:pt>
                <c:pt idx="417">
                  <c:v>1560.042911782833</c:v>
                </c:pt>
                <c:pt idx="418">
                  <c:v>1554.9387356659422</c:v>
                </c:pt>
                <c:pt idx="419">
                  <c:v>1549.4391891535174</c:v>
                </c:pt>
                <c:pt idx="420">
                  <c:v>1561.6949483477892</c:v>
                </c:pt>
                <c:pt idx="421">
                  <c:v>1565.5434086003852</c:v>
                </c:pt>
                <c:pt idx="422">
                  <c:v>1565.3009807107337</c:v>
                </c:pt>
                <c:pt idx="423">
                  <c:v>1562.7810376785785</c:v>
                </c:pt>
                <c:pt idx="424">
                  <c:v>1549.2475678249725</c:v>
                </c:pt>
                <c:pt idx="425">
                  <c:v>1553.6198258074457</c:v>
                </c:pt>
                <c:pt idx="426">
                  <c:v>1554.4238418957186</c:v>
                </c:pt>
                <c:pt idx="427">
                  <c:v>1557.3154273260666</c:v>
                </c:pt>
                <c:pt idx="428">
                  <c:v>1555.5508611816322</c:v>
                </c:pt>
                <c:pt idx="429">
                  <c:v>1534.9639992256828</c:v>
                </c:pt>
                <c:pt idx="430">
                  <c:v>1531.0501732188686</c:v>
                </c:pt>
                <c:pt idx="431">
                  <c:v>1553.059188105419</c:v>
                </c:pt>
                <c:pt idx="432">
                  <c:v>1569.3996863796051</c:v>
                </c:pt>
                <c:pt idx="433">
                  <c:v>1571.8880484883352</c:v>
                </c:pt>
                <c:pt idx="434">
                  <c:v>1583.8739686206</c:v>
                </c:pt>
                <c:pt idx="435">
                  <c:v>1575.445118639791</c:v>
                </c:pt>
                <c:pt idx="436">
                  <c:v>1565.8433490346263</c:v>
                </c:pt>
                <c:pt idx="437">
                  <c:v>1566.3941955430776</c:v>
                </c:pt>
                <c:pt idx="438">
                  <c:v>1566.1161822047161</c:v>
                </c:pt>
                <c:pt idx="439">
                  <c:v>1552.8976014933362</c:v>
                </c:pt>
                <c:pt idx="440">
                  <c:v>1560.9240833979143</c:v>
                </c:pt>
                <c:pt idx="441">
                  <c:v>1563.4628032451014</c:v>
                </c:pt>
                <c:pt idx="442">
                  <c:v>1557.1520746288318</c:v>
                </c:pt>
                <c:pt idx="443">
                  <c:v>1556.7619844584021</c:v>
                </c:pt>
                <c:pt idx="444">
                  <c:v>1567.1914387628531</c:v>
                </c:pt>
                <c:pt idx="445">
                  <c:v>1562.4631177407612</c:v>
                </c:pt>
                <c:pt idx="446">
                  <c:v>1550.3563155276884</c:v>
                </c:pt>
                <c:pt idx="447">
                  <c:v>1551.6269716278039</c:v>
                </c:pt>
                <c:pt idx="448">
                  <c:v>1551.095265105783</c:v>
                </c:pt>
                <c:pt idx="449">
                  <c:v>1546.1816301492433</c:v>
                </c:pt>
                <c:pt idx="450">
                  <c:v>1545.9467711346938</c:v>
                </c:pt>
                <c:pt idx="451">
                  <c:v>1547.3684102753764</c:v>
                </c:pt>
                <c:pt idx="452">
                  <c:v>1532.8002375084484</c:v>
                </c:pt>
                <c:pt idx="453">
                  <c:v>1514.3778066000787</c:v>
                </c:pt>
                <c:pt idx="454">
                  <c:v>1510.1462098175662</c:v>
                </c:pt>
                <c:pt idx="455">
                  <c:v>1460.3734151207559</c:v>
                </c:pt>
                <c:pt idx="456">
                  <c:v>1464.7751182217169</c:v>
                </c:pt>
                <c:pt idx="457">
                  <c:v>1455.4041751664481</c:v>
                </c:pt>
                <c:pt idx="458">
                  <c:v>1439.670199489768</c:v>
                </c:pt>
                <c:pt idx="459">
                  <c:v>1431.1623751922716</c:v>
                </c:pt>
                <c:pt idx="460">
                  <c:v>1420.3788501749978</c:v>
                </c:pt>
                <c:pt idx="461">
                  <c:v>1443.1582653831877</c:v>
                </c:pt>
                <c:pt idx="462">
                  <c:v>1436.0027223648883</c:v>
                </c:pt>
                <c:pt idx="463">
                  <c:v>1426.898183221223</c:v>
                </c:pt>
                <c:pt idx="464">
                  <c:v>1427.4898636881269</c:v>
                </c:pt>
                <c:pt idx="465">
                  <c:v>1418.5936389653793</c:v>
                </c:pt>
                <c:pt idx="466">
                  <c:v>1409.8894132308783</c:v>
                </c:pt>
                <c:pt idx="467">
                  <c:v>1432.0553384248205</c:v>
                </c:pt>
                <c:pt idx="468">
                  <c:v>1453.7974092726845</c:v>
                </c:pt>
                <c:pt idx="469">
                  <c:v>1457.9248475371635</c:v>
                </c:pt>
                <c:pt idx="470">
                  <c:v>1457.6330740277403</c:v>
                </c:pt>
                <c:pt idx="471">
                  <c:v>1444.4433604622725</c:v>
                </c:pt>
                <c:pt idx="472">
                  <c:v>1435.6738019872184</c:v>
                </c:pt>
                <c:pt idx="473">
                  <c:v>1433.9021007664187</c:v>
                </c:pt>
                <c:pt idx="474">
                  <c:v>1414.495977184497</c:v>
                </c:pt>
                <c:pt idx="475">
                  <c:v>1407.1923615229853</c:v>
                </c:pt>
                <c:pt idx="476">
                  <c:v>1413.5224453712849</c:v>
                </c:pt>
                <c:pt idx="477">
                  <c:v>1410.8910279407612</c:v>
                </c:pt>
                <c:pt idx="478">
                  <c:v>1414.6560177047807</c:v>
                </c:pt>
                <c:pt idx="479">
                  <c:v>1459.5949431853196</c:v>
                </c:pt>
                <c:pt idx="480">
                  <c:v>1454.378823711146</c:v>
                </c:pt>
                <c:pt idx="481">
                  <c:v>1455.4024402545399</c:v>
                </c:pt>
                <c:pt idx="482">
                  <c:v>1430.4420177431632</c:v>
                </c:pt>
                <c:pt idx="483">
                  <c:v>1414.4587683344153</c:v>
                </c:pt>
                <c:pt idx="484">
                  <c:v>1405.1419465387808</c:v>
                </c:pt>
                <c:pt idx="485">
                  <c:v>1401.736759395581</c:v>
                </c:pt>
                <c:pt idx="486">
                  <c:v>1404.4490385605818</c:v>
                </c:pt>
                <c:pt idx="487">
                  <c:v>1397.7093074904235</c:v>
                </c:pt>
                <c:pt idx="488">
                  <c:v>1396.9229573774578</c:v>
                </c:pt>
                <c:pt idx="489">
                  <c:v>1434.8065301336221</c:v>
                </c:pt>
                <c:pt idx="490">
                  <c:v>1434.2863022286449</c:v>
                </c:pt>
                <c:pt idx="491">
                  <c:v>1425.8860859019464</c:v>
                </c:pt>
                <c:pt idx="492">
                  <c:v>1409.6646571019803</c:v>
                </c:pt>
                <c:pt idx="493">
                  <c:v>1401.8041135682511</c:v>
                </c:pt>
                <c:pt idx="494">
                  <c:v>1395.1096851264408</c:v>
                </c:pt>
                <c:pt idx="495">
                  <c:v>1389.2258902868653</c:v>
                </c:pt>
                <c:pt idx="496">
                  <c:v>1409.7865807371634</c:v>
                </c:pt>
                <c:pt idx="497">
                  <c:v>1414.1779889872212</c:v>
                </c:pt>
                <c:pt idx="498">
                  <c:v>1426.3315221243861</c:v>
                </c:pt>
                <c:pt idx="499">
                  <c:v>1456.8272481698334</c:v>
                </c:pt>
                <c:pt idx="500">
                  <c:v>1454.0858773693667</c:v>
                </c:pt>
                <c:pt idx="501">
                  <c:v>1459.0731691756196</c:v>
                </c:pt>
                <c:pt idx="502">
                  <c:v>1463.9495694299499</c:v>
                </c:pt>
                <c:pt idx="503">
                  <c:v>1480.7067587957708</c:v>
                </c:pt>
                <c:pt idx="504">
                  <c:v>1477.2061194568198</c:v>
                </c:pt>
                <c:pt idx="505">
                  <c:v>1456.170447197097</c:v>
                </c:pt>
                <c:pt idx="506">
                  <c:v>1453.507386261022</c:v>
                </c:pt>
                <c:pt idx="507">
                  <c:v>1447.8115071973473</c:v>
                </c:pt>
                <c:pt idx="508">
                  <c:v>1453.2052072313959</c:v>
                </c:pt>
                <c:pt idx="509">
                  <c:v>1448.4903552831001</c:v>
                </c:pt>
                <c:pt idx="510">
                  <c:v>1452.6177323576255</c:v>
                </c:pt>
                <c:pt idx="511">
                  <c:v>1449.6462578439466</c:v>
                </c:pt>
                <c:pt idx="512">
                  <c:v>1461.7822742488638</c:v>
                </c:pt>
                <c:pt idx="513">
                  <c:v>1479.1767731078619</c:v>
                </c:pt>
                <c:pt idx="514">
                  <c:v>1496.3941187550336</c:v>
                </c:pt>
                <c:pt idx="515">
                  <c:v>1493.8351027253311</c:v>
                </c:pt>
                <c:pt idx="516">
                  <c:v>1493.3910652948789</c:v>
                </c:pt>
                <c:pt idx="517">
                  <c:v>1499.1964020421128</c:v>
                </c:pt>
                <c:pt idx="518">
                  <c:v>1499.5916067363435</c:v>
                </c:pt>
                <c:pt idx="519">
                  <c:v>1502.0430447347094</c:v>
                </c:pt>
                <c:pt idx="520">
                  <c:v>1496.9674417848103</c:v>
                </c:pt>
                <c:pt idx="521">
                  <c:v>1481.9677455276731</c:v>
                </c:pt>
                <c:pt idx="522">
                  <c:v>1473.9355791901057</c:v>
                </c:pt>
                <c:pt idx="523">
                  <c:v>1477.6053487842903</c:v>
                </c:pt>
                <c:pt idx="524">
                  <c:v>1491.4744984756644</c:v>
                </c:pt>
                <c:pt idx="525">
                  <c:v>1492.7602267934333</c:v>
                </c:pt>
                <c:pt idx="526">
                  <c:v>1488.8585529246843</c:v>
                </c:pt>
                <c:pt idx="527">
                  <c:v>1472.7504604409987</c:v>
                </c:pt>
                <c:pt idx="528">
                  <c:v>1475.0977439571757</c:v>
                </c:pt>
                <c:pt idx="529">
                  <c:v>1484.7645868250513</c:v>
                </c:pt>
                <c:pt idx="530">
                  <c:v>1483.5741843823378</c:v>
                </c:pt>
                <c:pt idx="531">
                  <c:v>1483.4982278022558</c:v>
                </c:pt>
                <c:pt idx="532">
                  <c:v>1494.0944506848709</c:v>
                </c:pt>
                <c:pt idx="533">
                  <c:v>1502.0031477430439</c:v>
                </c:pt>
                <c:pt idx="534">
                  <c:v>1513.3798207436753</c:v>
                </c:pt>
                <c:pt idx="535">
                  <c:v>1504.4190206856588</c:v>
                </c:pt>
                <c:pt idx="536">
                  <c:v>1501.680191039781</c:v>
                </c:pt>
                <c:pt idx="537">
                  <c:v>1510.5502707604483</c:v>
                </c:pt>
                <c:pt idx="538">
                  <c:v>1510.2987849299584</c:v>
                </c:pt>
                <c:pt idx="539">
                  <c:v>1513.3181583747416</c:v>
                </c:pt>
                <c:pt idx="540">
                  <c:v>1525.8021438405135</c:v>
                </c:pt>
                <c:pt idx="541">
                  <c:v>1537.3371117428087</c:v>
                </c:pt>
                <c:pt idx="542">
                  <c:v>1537.5939689200966</c:v>
                </c:pt>
                <c:pt idx="543">
                  <c:v>1548.2848781157759</c:v>
                </c:pt>
                <c:pt idx="544">
                  <c:v>1545.6644987775196</c:v>
                </c:pt>
                <c:pt idx="545">
                  <c:v>1547.4181802029211</c:v>
                </c:pt>
                <c:pt idx="546">
                  <c:v>1546.0225026716857</c:v>
                </c:pt>
                <c:pt idx="547">
                  <c:v>1549.9880970466807</c:v>
                </c:pt>
                <c:pt idx="548">
                  <c:v>1549.6046398173005</c:v>
                </c:pt>
                <c:pt idx="549">
                  <c:v>1557.2394023830047</c:v>
                </c:pt>
                <c:pt idx="550">
                  <c:v>1563.1214786729729</c:v>
                </c:pt>
                <c:pt idx="551">
                  <c:v>1558.7540631975769</c:v>
                </c:pt>
                <c:pt idx="552">
                  <c:v>1558.2452000708699</c:v>
                </c:pt>
                <c:pt idx="553">
                  <c:v>1555.0069213612501</c:v>
                </c:pt>
                <c:pt idx="554">
                  <c:v>1560.7482123735213</c:v>
                </c:pt>
                <c:pt idx="555">
                  <c:v>1576.0016030840579</c:v>
                </c:pt>
                <c:pt idx="556">
                  <c:v>1587.3103399209854</c:v>
                </c:pt>
                <c:pt idx="557">
                  <c:v>1599.740835863756</c:v>
                </c:pt>
                <c:pt idx="558">
                  <c:v>1597.9861255215326</c:v>
                </c:pt>
                <c:pt idx="559">
                  <c:v>1587.6970444989424</c:v>
                </c:pt>
                <c:pt idx="560">
                  <c:v>1590.3042917197913</c:v>
                </c:pt>
                <c:pt idx="561">
                  <c:v>1587.2320028979045</c:v>
                </c:pt>
                <c:pt idx="562">
                  <c:v>1597.6358973689191</c:v>
                </c:pt>
                <c:pt idx="563">
                  <c:v>1592.8771644223762</c:v>
                </c:pt>
                <c:pt idx="564">
                  <c:v>1593.1967330023444</c:v>
                </c:pt>
                <c:pt idx="565">
                  <c:v>1592.4117793879359</c:v>
                </c:pt>
                <c:pt idx="566">
                  <c:v>1583.1640070265828</c:v>
                </c:pt>
                <c:pt idx="567">
                  <c:v>1601.5028541412494</c:v>
                </c:pt>
                <c:pt idx="568">
                  <c:v>1605.0997342552644</c:v>
                </c:pt>
                <c:pt idx="569">
                  <c:v>1618.0911181656422</c:v>
                </c:pt>
                <c:pt idx="570">
                  <c:v>1624.930061166617</c:v>
                </c:pt>
                <c:pt idx="571">
                  <c:v>1614.2612295803858</c:v>
                </c:pt>
                <c:pt idx="572">
                  <c:v>1647.2728858164637</c:v>
                </c:pt>
                <c:pt idx="573">
                  <c:v>1639.8685301194805</c:v>
                </c:pt>
                <c:pt idx="574">
                  <c:v>1640.4925932993433</c:v>
                </c:pt>
                <c:pt idx="575">
                  <c:v>1662.320591431203</c:v>
                </c:pt>
                <c:pt idx="576">
                  <c:v>1678.1259772310007</c:v>
                </c:pt>
                <c:pt idx="577">
                  <c:v>1677.9389837847741</c:v>
                </c:pt>
                <c:pt idx="578">
                  <c:v>1687.8556615101561</c:v>
                </c:pt>
                <c:pt idx="579">
                  <c:v>1656.2701561057102</c:v>
                </c:pt>
                <c:pt idx="580">
                  <c:v>1637.5602516156002</c:v>
                </c:pt>
                <c:pt idx="581">
                  <c:v>1629.0179004543797</c:v>
                </c:pt>
                <c:pt idx="582">
                  <c:v>1635.6519625064866</c:v>
                </c:pt>
                <c:pt idx="583">
                  <c:v>1631.7671008479467</c:v>
                </c:pt>
                <c:pt idx="584">
                  <c:v>1628.688352512032</c:v>
                </c:pt>
                <c:pt idx="585">
                  <c:v>1618.3318155414067</c:v>
                </c:pt>
                <c:pt idx="586">
                  <c:v>1615.9213006061841</c:v>
                </c:pt>
                <c:pt idx="587">
                  <c:v>1598.6166011504599</c:v>
                </c:pt>
                <c:pt idx="588">
                  <c:v>1602.3261298216535</c:v>
                </c:pt>
                <c:pt idx="589">
                  <c:v>1607.5186278226449</c:v>
                </c:pt>
                <c:pt idx="590">
                  <c:v>1607.7505264588774</c:v>
                </c:pt>
                <c:pt idx="591">
                  <c:v>1595.3949491589124</c:v>
                </c:pt>
                <c:pt idx="592">
                  <c:v>1598.6282809805605</c:v>
                </c:pt>
                <c:pt idx="593">
                  <c:v>1601.2770051812579</c:v>
                </c:pt>
                <c:pt idx="594">
                  <c:v>1612.8598064664636</c:v>
                </c:pt>
                <c:pt idx="595">
                  <c:v>1593.672836402041</c:v>
                </c:pt>
                <c:pt idx="596">
                  <c:v>1594.5685796705816</c:v>
                </c:pt>
                <c:pt idx="597">
                  <c:v>1620.7106338747431</c:v>
                </c:pt>
                <c:pt idx="598">
                  <c:v>1636.4249953765268</c:v>
                </c:pt>
                <c:pt idx="599">
                  <c:v>1639.2313219568678</c:v>
                </c:pt>
                <c:pt idx="600">
                  <c:v>1635.8464337961127</c:v>
                </c:pt>
                <c:pt idx="601">
                  <c:v>1651.8383528397217</c:v>
                </c:pt>
                <c:pt idx="602">
                  <c:v>1680.4594604774747</c:v>
                </c:pt>
                <c:pt idx="603">
                  <c:v>1702.5303525442562</c:v>
                </c:pt>
                <c:pt idx="604">
                  <c:v>1700.0947986403112</c:v>
                </c:pt>
                <c:pt idx="605">
                  <c:v>1731.1806689643286</c:v>
                </c:pt>
                <c:pt idx="606">
                  <c:v>1733.6668547842451</c:v>
                </c:pt>
                <c:pt idx="607">
                  <c:v>1731.4610516455232</c:v>
                </c:pt>
                <c:pt idx="608">
                  <c:v>1724.5685966900212</c:v>
                </c:pt>
                <c:pt idx="609">
                  <c:v>1729.1888093902605</c:v>
                </c:pt>
                <c:pt idx="610">
                  <c:v>1708.5107688553371</c:v>
                </c:pt>
                <c:pt idx="611">
                  <c:v>1703.4359168998126</c:v>
                </c:pt>
                <c:pt idx="612">
                  <c:v>1691.3668754698617</c:v>
                </c:pt>
                <c:pt idx="613">
                  <c:v>1662.9733777555427</c:v>
                </c:pt>
                <c:pt idx="614">
                  <c:v>1652.4854926053304</c:v>
                </c:pt>
                <c:pt idx="615">
                  <c:v>1645.3826107363057</c:v>
                </c:pt>
                <c:pt idx="616">
                  <c:v>1645.5714266684004</c:v>
                </c:pt>
                <c:pt idx="617">
                  <c:v>1641.0195361965684</c:v>
                </c:pt>
                <c:pt idx="618">
                  <c:v>1649.1512694741666</c:v>
                </c:pt>
                <c:pt idx="619">
                  <c:v>1666.7167423755113</c:v>
                </c:pt>
                <c:pt idx="620">
                  <c:v>1673.1210241969143</c:v>
                </c:pt>
                <c:pt idx="621">
                  <c:v>1659.7835196277008</c:v>
                </c:pt>
                <c:pt idx="622">
                  <c:v>1658.5634690329539</c:v>
                </c:pt>
                <c:pt idx="623">
                  <c:v>1662.734400165783</c:v>
                </c:pt>
                <c:pt idx="624">
                  <c:v>1656.8565173683353</c:v>
                </c:pt>
                <c:pt idx="625">
                  <c:v>1664.1802532852212</c:v>
                </c:pt>
                <c:pt idx="626">
                  <c:v>1674.6400359061449</c:v>
                </c:pt>
                <c:pt idx="627">
                  <c:v>1684.6162900843744</c:v>
                </c:pt>
                <c:pt idx="628">
                  <c:v>1684.1622898109404</c:v>
                </c:pt>
                <c:pt idx="629">
                  <c:v>1687.0979420804138</c:v>
                </c:pt>
                <c:pt idx="630">
                  <c:v>1698.8334483369019</c:v>
                </c:pt>
                <c:pt idx="631">
                  <c:v>1683.6637473307192</c:v>
                </c:pt>
                <c:pt idx="632">
                  <c:v>1674.1880363964558</c:v>
                </c:pt>
                <c:pt idx="633">
                  <c:v>1663.018609743277</c:v>
                </c:pt>
                <c:pt idx="634">
                  <c:v>1630.9135913147745</c:v>
                </c:pt>
                <c:pt idx="635">
                  <c:v>1630.1323361608574</c:v>
                </c:pt>
                <c:pt idx="636">
                  <c:v>1612.2352272380044</c:v>
                </c:pt>
                <c:pt idx="637">
                  <c:v>1608.6326724348919</c:v>
                </c:pt>
                <c:pt idx="638">
                  <c:v>1618.1359557387993</c:v>
                </c:pt>
                <c:pt idx="639">
                  <c:v>1627.3024600237868</c:v>
                </c:pt>
                <c:pt idx="640">
                  <c:v>1627.7583589197307</c:v>
                </c:pt>
                <c:pt idx="641">
                  <c:v>1636.3298922275221</c:v>
                </c:pt>
                <c:pt idx="642">
                  <c:v>1640.7385551287236</c:v>
                </c:pt>
                <c:pt idx="643">
                  <c:v>1653.3350995696492</c:v>
                </c:pt>
                <c:pt idx="644">
                  <c:v>1674.6299630796445</c:v>
                </c:pt>
                <c:pt idx="645">
                  <c:v>1685.557949580483</c:v>
                </c:pt>
                <c:pt idx="646">
                  <c:v>1743.8212597323577</c:v>
                </c:pt>
                <c:pt idx="647">
                  <c:v>1746.6747671383039</c:v>
                </c:pt>
                <c:pt idx="648">
                  <c:v>1757.690371066004</c:v>
                </c:pt>
                <c:pt idx="649">
                  <c:v>1784.5967440306363</c:v>
                </c:pt>
                <c:pt idx="650">
                  <c:v>1786.1633615725464</c:v>
                </c:pt>
                <c:pt idx="651">
                  <c:v>1783.0668847035345</c:v>
                </c:pt>
                <c:pt idx="652">
                  <c:v>1794.1333628997861</c:v>
                </c:pt>
                <c:pt idx="653">
                  <c:v>1829.7165864672863</c:v>
                </c:pt>
                <c:pt idx="654">
                  <c:v>1801.7670100817995</c:v>
                </c:pt>
                <c:pt idx="655">
                  <c:v>1806.7595879514583</c:v>
                </c:pt>
                <c:pt idx="656">
                  <c:v>1804.5200378893082</c:v>
                </c:pt>
                <c:pt idx="657">
                  <c:v>1793.064001517617</c:v>
                </c:pt>
                <c:pt idx="658">
                  <c:v>1794.7700925357472</c:v>
                </c:pt>
                <c:pt idx="659">
                  <c:v>1798.9485464334787</c:v>
                </c:pt>
                <c:pt idx="660">
                  <c:v>1813.8411620445954</c:v>
                </c:pt>
                <c:pt idx="661">
                  <c:v>1848.7059138815969</c:v>
                </c:pt>
                <c:pt idx="662">
                  <c:v>1871.7428004762414</c:v>
                </c:pt>
                <c:pt idx="663">
                  <c:v>1876.3162328705605</c:v>
                </c:pt>
                <c:pt idx="664">
                  <c:v>1886.8625792168068</c:v>
                </c:pt>
                <c:pt idx="665">
                  <c:v>1885.5458797682709</c:v>
                </c:pt>
                <c:pt idx="666">
                  <c:v>1883.1245019486948</c:v>
                </c:pt>
                <c:pt idx="667">
                  <c:v>1861.5022492781143</c:v>
                </c:pt>
                <c:pt idx="668">
                  <c:v>1855.7803815699276</c:v>
                </c:pt>
                <c:pt idx="669">
                  <c:v>1878.1658723518312</c:v>
                </c:pt>
                <c:pt idx="670">
                  <c:v>1920.1411427970409</c:v>
                </c:pt>
                <c:pt idx="671">
                  <c:v>1925.90707112259</c:v>
                </c:pt>
                <c:pt idx="672">
                  <c:v>1927.1774533651499</c:v>
                </c:pt>
                <c:pt idx="673">
                  <c:v>1906.2359628589406</c:v>
                </c:pt>
                <c:pt idx="674">
                  <c:v>1902.6835849842478</c:v>
                </c:pt>
                <c:pt idx="675">
                  <c:v>1909.5536068468132</c:v>
                </c:pt>
                <c:pt idx="676">
                  <c:v>1936.3297460673143</c:v>
                </c:pt>
                <c:pt idx="677">
                  <c:v>1939.4233800245393</c:v>
                </c:pt>
                <c:pt idx="678">
                  <c:v>1950.5580132384334</c:v>
                </c:pt>
                <c:pt idx="679">
                  <c:v>1943.4338210663652</c:v>
                </c:pt>
                <c:pt idx="680">
                  <c:v>1947.9957522348004</c:v>
                </c:pt>
                <c:pt idx="681">
                  <c:v>1947.062473295266</c:v>
                </c:pt>
                <c:pt idx="682">
                  <c:v>1923.5931856486638</c:v>
                </c:pt>
                <c:pt idx="683">
                  <c:v>1930.9881485806741</c:v>
                </c:pt>
                <c:pt idx="684">
                  <c:v>1930.5662413369892</c:v>
                </c:pt>
                <c:pt idx="685">
                  <c:v>1942.9080389743212</c:v>
                </c:pt>
                <c:pt idx="686">
                  <c:v>1942.533666032999</c:v>
                </c:pt>
                <c:pt idx="687">
                  <c:v>1947.8304234236489</c:v>
                </c:pt>
                <c:pt idx="688">
                  <c:v>1948.8614920454206</c:v>
                </c:pt>
                <c:pt idx="689">
                  <c:v>1926.9395544007057</c:v>
                </c:pt>
                <c:pt idx="690">
                  <c:v>1945.6447480916036</c:v>
                </c:pt>
                <c:pt idx="691">
                  <c:v>1927.8033149851847</c:v>
                </c:pt>
                <c:pt idx="692">
                  <c:v>1913.3840315402072</c:v>
                </c:pt>
                <c:pt idx="693">
                  <c:v>1914.055083717883</c:v>
                </c:pt>
                <c:pt idx="694">
                  <c:v>1939.3100199137239</c:v>
                </c:pt>
                <c:pt idx="695">
                  <c:v>1924.7270465383194</c:v>
                </c:pt>
                <c:pt idx="696">
                  <c:v>1909.7515397481927</c:v>
                </c:pt>
                <c:pt idx="697">
                  <c:v>1921.4098686284801</c:v>
                </c:pt>
                <c:pt idx="698">
                  <c:v>1937.9864648314588</c:v>
                </c:pt>
                <c:pt idx="699">
                  <c:v>1946.2009585173873</c:v>
                </c:pt>
                <c:pt idx="700">
                  <c:v>1940.3811482388205</c:v>
                </c:pt>
                <c:pt idx="701">
                  <c:v>1937.2049198831496</c:v>
                </c:pt>
                <c:pt idx="702">
                  <c:v>1931.8951591299638</c:v>
                </c:pt>
                <c:pt idx="703">
                  <c:v>1953.5059675583934</c:v>
                </c:pt>
                <c:pt idx="704">
                  <c:v>1956.936366386954</c:v>
                </c:pt>
                <c:pt idx="705">
                  <c:v>1978.0982607309231</c:v>
                </c:pt>
                <c:pt idx="706">
                  <c:v>1971.6582224151221</c:v>
                </c:pt>
                <c:pt idx="707">
                  <c:v>1971.2088270672948</c:v>
                </c:pt>
                <c:pt idx="708">
                  <c:v>2023.6553573665537</c:v>
                </c:pt>
                <c:pt idx="709">
                  <c:v>1990.8424839051152</c:v>
                </c:pt>
                <c:pt idx="710">
                  <c:v>2002.2758111271285</c:v>
                </c:pt>
                <c:pt idx="711">
                  <c:v>2011.9569609688797</c:v>
                </c:pt>
                <c:pt idx="712">
                  <c:v>2012.6119449512912</c:v>
                </c:pt>
                <c:pt idx="713">
                  <c:v>2018.4771853353113</c:v>
                </c:pt>
                <c:pt idx="714">
                  <c:v>2008.7713849675467</c:v>
                </c:pt>
                <c:pt idx="715">
                  <c:v>1996.8235573784705</c:v>
                </c:pt>
                <c:pt idx="716">
                  <c:v>1997.8576287941914</c:v>
                </c:pt>
                <c:pt idx="717">
                  <c:v>1999.5664809631289</c:v>
                </c:pt>
                <c:pt idx="718">
                  <c:v>2021.1456515581672</c:v>
                </c:pt>
                <c:pt idx="719">
                  <c:v>2035.6585319183018</c:v>
                </c:pt>
                <c:pt idx="720">
                  <c:v>2033.2514891028663</c:v>
                </c:pt>
                <c:pt idx="721">
                  <c:v>2027.3694490631685</c:v>
                </c:pt>
                <c:pt idx="722">
                  <c:v>2037.0967465124413</c:v>
                </c:pt>
                <c:pt idx="723">
                  <c:v>2054.4550860981449</c:v>
                </c:pt>
                <c:pt idx="724">
                  <c:v>2035.6941817461097</c:v>
                </c:pt>
                <c:pt idx="725">
                  <c:v>2028.4141476954292</c:v>
                </c:pt>
                <c:pt idx="726">
                  <c:v>2043.1785040013615</c:v>
                </c:pt>
                <c:pt idx="727">
                  <c:v>2046.9130554971998</c:v>
                </c:pt>
                <c:pt idx="728">
                  <c:v>2047.9888233057791</c:v>
                </c:pt>
                <c:pt idx="729">
                  <c:v>2012.9172866379372</c:v>
                </c:pt>
                <c:pt idx="730">
                  <c:v>2010.5467507690696</c:v>
                </c:pt>
                <c:pt idx="731">
                  <c:v>2020.0431769832421</c:v>
                </c:pt>
                <c:pt idx="732">
                  <c:v>2038.9930292243776</c:v>
                </c:pt>
                <c:pt idx="733">
                  <c:v>2022.8078946791284</c:v>
                </c:pt>
                <c:pt idx="734">
                  <c:v>1989.0060322946974</c:v>
                </c:pt>
                <c:pt idx="735">
                  <c:v>2006.6687957746858</c:v>
                </c:pt>
                <c:pt idx="736">
                  <c:v>2022.0898730120334</c:v>
                </c:pt>
                <c:pt idx="737">
                  <c:v>2020.0857122233806</c:v>
                </c:pt>
                <c:pt idx="738">
                  <c:v>2054.4261137949748</c:v>
                </c:pt>
                <c:pt idx="739">
                  <c:v>2087.0175728334621</c:v>
                </c:pt>
              </c:numCache>
            </c:numRef>
          </c:val>
          <c:extLst>
            <c:ext xmlns:c16="http://schemas.microsoft.com/office/drawing/2014/chart" uri="{C3380CC4-5D6E-409C-BE32-E72D297353CC}">
              <c16:uniqueId val="{00000000-C0B7-4A43-BB79-B80DC00908AC}"/>
            </c:ext>
          </c:extLst>
        </c:ser>
        <c:dLbls>
          <c:showLegendKey val="0"/>
          <c:showVal val="0"/>
          <c:showCatName val="0"/>
          <c:showSerName val="0"/>
          <c:showPercent val="0"/>
          <c:showBubbleSize val="0"/>
        </c:dLbls>
        <c:axId val="1455836668"/>
        <c:axId val="1956664812"/>
      </c:areaChart>
      <c:dateAx>
        <c:axId val="1455836668"/>
        <c:scaling>
          <c:orientation val="minMax"/>
        </c:scaling>
        <c:delete val="0"/>
        <c:axPos val="b"/>
        <c:title>
          <c:tx>
            <c:rich>
              <a:bodyPr/>
              <a:lstStyle/>
              <a:p>
                <a:pPr lvl="0">
                  <a:defRPr b="0">
                    <a:solidFill>
                      <a:srgbClr val="000000"/>
                    </a:solidFill>
                    <a:latin typeface="+mn-lt"/>
                  </a:defRPr>
                </a:pPr>
                <a:endParaRPr lang="en-IN"/>
              </a:p>
            </c:rich>
          </c:tx>
          <c:overlay val="0"/>
        </c:title>
        <c:numFmt formatCode="m/d/yy" sourceLinked="1"/>
        <c:majorTickMark val="out"/>
        <c:minorTickMark val="none"/>
        <c:tickLblPos val="nextTo"/>
        <c:txPr>
          <a:bodyPr/>
          <a:lstStyle/>
          <a:p>
            <a:pPr lvl="0">
              <a:defRPr sz="900" b="0" i="0">
                <a:solidFill>
                  <a:srgbClr val="000000"/>
                </a:solidFill>
                <a:latin typeface="+mn-lt"/>
              </a:defRPr>
            </a:pPr>
            <a:endParaRPr lang="en-US"/>
          </a:p>
        </c:txPr>
        <c:crossAx val="1956664812"/>
        <c:crosses val="autoZero"/>
        <c:auto val="1"/>
        <c:lblOffset val="100"/>
        <c:baseTimeUnit val="days"/>
      </c:dateAx>
      <c:valAx>
        <c:axId val="19566648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0.000000" sourceLinked="1"/>
        <c:majorTickMark val="none"/>
        <c:minorTickMark val="none"/>
        <c:tickLblPos val="nextTo"/>
        <c:spPr>
          <a:ln/>
        </c:spPr>
        <c:txPr>
          <a:bodyPr/>
          <a:lstStyle/>
          <a:p>
            <a:pPr lvl="0">
              <a:defRPr sz="900" b="0" i="0">
                <a:solidFill>
                  <a:srgbClr val="000000"/>
                </a:solidFill>
                <a:latin typeface="+mn-lt"/>
              </a:defRPr>
            </a:pPr>
            <a:endParaRPr lang="en-US"/>
          </a:p>
        </c:txPr>
        <c:crossAx val="1455836668"/>
        <c:crosses val="autoZero"/>
        <c:crossBetween val="midCat"/>
      </c:valAx>
      <c:spPr>
        <a:solidFill>
          <a:srgbClr val="000000"/>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Comparison!$B$2</c:f>
              <c:strCache>
                <c:ptCount val="1"/>
                <c:pt idx="0">
                  <c:v>Annualized Return(%)</c:v>
                </c:pt>
              </c:strCache>
            </c:strRef>
          </c:tx>
          <c:spPr>
            <a:ln w="28575" cap="rnd">
              <a:solidFill>
                <a:schemeClr val="accent1"/>
              </a:solidFill>
              <a:round/>
            </a:ln>
            <a:effectLst/>
          </c:spPr>
          <c:marker>
            <c:symbol val="none"/>
          </c:marker>
          <c:cat>
            <c:strRef>
              <c:f>Comparison!$A$3:$A$7</c:f>
              <c:strCache>
                <c:ptCount val="5"/>
                <c:pt idx="0">
                  <c:v>Price Weighted</c:v>
                </c:pt>
                <c:pt idx="1">
                  <c:v>Value Weighted</c:v>
                </c:pt>
                <c:pt idx="2">
                  <c:v>Equal Weighted</c:v>
                </c:pt>
                <c:pt idx="3">
                  <c:v>Beta Weighted</c:v>
                </c:pt>
                <c:pt idx="4">
                  <c:v>Market</c:v>
                </c:pt>
              </c:strCache>
            </c:strRef>
          </c:cat>
          <c:val>
            <c:numRef>
              <c:f>Comparison!$B$3:$B$7</c:f>
              <c:numCache>
                <c:formatCode>0.00%</c:formatCode>
                <c:ptCount val="5"/>
                <c:pt idx="0">
                  <c:v>0.87523282751438214</c:v>
                </c:pt>
                <c:pt idx="1">
                  <c:v>0.61005020941371146</c:v>
                </c:pt>
                <c:pt idx="2">
                  <c:v>0.79510367206464672</c:v>
                </c:pt>
                <c:pt idx="3">
                  <c:v>0.7210327115900601</c:v>
                </c:pt>
                <c:pt idx="4">
                  <c:v>0.112</c:v>
                </c:pt>
              </c:numCache>
            </c:numRef>
          </c:val>
          <c:smooth val="0"/>
          <c:extLst>
            <c:ext xmlns:c16="http://schemas.microsoft.com/office/drawing/2014/chart" uri="{C3380CC4-5D6E-409C-BE32-E72D297353CC}">
              <c16:uniqueId val="{00000000-1EBD-0648-A84E-1EE470EF526A}"/>
            </c:ext>
          </c:extLst>
        </c:ser>
        <c:dLbls>
          <c:showLegendKey val="0"/>
          <c:showVal val="0"/>
          <c:showCatName val="0"/>
          <c:showSerName val="0"/>
          <c:showPercent val="0"/>
          <c:showBubbleSize val="0"/>
        </c:dLbls>
        <c:smooth val="0"/>
        <c:axId val="1560365536"/>
        <c:axId val="1560378496"/>
      </c:lineChart>
      <c:catAx>
        <c:axId val="156036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378496"/>
        <c:crosses val="autoZero"/>
        <c:auto val="1"/>
        <c:lblAlgn val="ctr"/>
        <c:lblOffset val="100"/>
        <c:noMultiLvlLbl val="0"/>
      </c:catAx>
      <c:valAx>
        <c:axId val="1560378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36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Comparison!$C$2</c:f>
              <c:strCache>
                <c:ptCount val="1"/>
                <c:pt idx="0">
                  <c:v>Annualized Risk(%)</c:v>
                </c:pt>
              </c:strCache>
            </c:strRef>
          </c:tx>
          <c:spPr>
            <a:ln w="28575" cap="rnd">
              <a:solidFill>
                <a:schemeClr val="accent1"/>
              </a:solidFill>
              <a:round/>
            </a:ln>
            <a:effectLst/>
          </c:spPr>
          <c:marker>
            <c:symbol val="none"/>
          </c:marker>
          <c:cat>
            <c:strRef>
              <c:f>Comparison!$A$3:$A$7</c:f>
              <c:strCache>
                <c:ptCount val="5"/>
                <c:pt idx="0">
                  <c:v>Price Weighted</c:v>
                </c:pt>
                <c:pt idx="1">
                  <c:v>Value Weighted</c:v>
                </c:pt>
                <c:pt idx="2">
                  <c:v>Equal Weighted</c:v>
                </c:pt>
                <c:pt idx="3">
                  <c:v>Beta Weighted</c:v>
                </c:pt>
                <c:pt idx="4">
                  <c:v>Market</c:v>
                </c:pt>
              </c:strCache>
            </c:strRef>
          </c:cat>
          <c:val>
            <c:numRef>
              <c:f>Comparison!$C$3:$C$7</c:f>
              <c:numCache>
                <c:formatCode>0.00%</c:formatCode>
                <c:ptCount val="5"/>
                <c:pt idx="0">
                  <c:v>0.46963792900000001</c:v>
                </c:pt>
                <c:pt idx="1">
                  <c:v>3.6960280500000005E-2</c:v>
                </c:pt>
                <c:pt idx="2">
                  <c:v>3.5742240500000001E-2</c:v>
                </c:pt>
                <c:pt idx="3">
                  <c:v>0.38125736099999996</c:v>
                </c:pt>
                <c:pt idx="4">
                  <c:v>0.1419</c:v>
                </c:pt>
              </c:numCache>
            </c:numRef>
          </c:val>
          <c:smooth val="0"/>
          <c:extLst>
            <c:ext xmlns:c16="http://schemas.microsoft.com/office/drawing/2014/chart" uri="{C3380CC4-5D6E-409C-BE32-E72D297353CC}">
              <c16:uniqueId val="{00000000-82ED-0747-B0B1-17C503121F8E}"/>
            </c:ext>
          </c:extLst>
        </c:ser>
        <c:dLbls>
          <c:showLegendKey val="0"/>
          <c:showVal val="0"/>
          <c:showCatName val="0"/>
          <c:showSerName val="0"/>
          <c:showPercent val="0"/>
          <c:showBubbleSize val="0"/>
        </c:dLbls>
        <c:smooth val="0"/>
        <c:axId val="1361194336"/>
        <c:axId val="1361187616"/>
      </c:lineChart>
      <c:catAx>
        <c:axId val="136119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187616"/>
        <c:crosses val="autoZero"/>
        <c:auto val="1"/>
        <c:lblAlgn val="ctr"/>
        <c:lblOffset val="100"/>
        <c:noMultiLvlLbl val="0"/>
      </c:catAx>
      <c:valAx>
        <c:axId val="1361187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194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Comparison!$D$2</c:f>
              <c:strCache>
                <c:ptCount val="1"/>
                <c:pt idx="0">
                  <c:v>Sharpe Ratio</c:v>
                </c:pt>
              </c:strCache>
            </c:strRef>
          </c:tx>
          <c:spPr>
            <a:ln w="28575" cap="rnd">
              <a:solidFill>
                <a:schemeClr val="accent1"/>
              </a:solidFill>
              <a:round/>
            </a:ln>
            <a:effectLst/>
          </c:spPr>
          <c:marker>
            <c:symbol val="none"/>
          </c:marker>
          <c:cat>
            <c:strRef>
              <c:f>Comparison!$A$3:$A$7</c:f>
              <c:strCache>
                <c:ptCount val="5"/>
                <c:pt idx="0">
                  <c:v>Price Weighted</c:v>
                </c:pt>
                <c:pt idx="1">
                  <c:v>Value Weighted</c:v>
                </c:pt>
                <c:pt idx="2">
                  <c:v>Equal Weighted</c:v>
                </c:pt>
                <c:pt idx="3">
                  <c:v>Beta Weighted</c:v>
                </c:pt>
                <c:pt idx="4">
                  <c:v>Market</c:v>
                </c:pt>
              </c:strCache>
            </c:strRef>
          </c:cat>
          <c:val>
            <c:numRef>
              <c:f>Comparison!$D$3:$D$7</c:f>
              <c:numCache>
                <c:formatCode>0.000</c:formatCode>
                <c:ptCount val="5"/>
                <c:pt idx="0">
                  <c:v>1.7572402044293014</c:v>
                </c:pt>
                <c:pt idx="1">
                  <c:v>15.137837837837836</c:v>
                </c:pt>
                <c:pt idx="2">
                  <c:v>20.871148459383758</c:v>
                </c:pt>
                <c:pt idx="3">
                  <c:v>1.7597692105953315</c:v>
                </c:pt>
                <c:pt idx="4">
                  <c:v>0.3</c:v>
                </c:pt>
              </c:numCache>
            </c:numRef>
          </c:val>
          <c:smooth val="0"/>
          <c:extLst>
            <c:ext xmlns:c16="http://schemas.microsoft.com/office/drawing/2014/chart" uri="{C3380CC4-5D6E-409C-BE32-E72D297353CC}">
              <c16:uniqueId val="{00000000-885E-1C46-B457-9F3CA6614EDD}"/>
            </c:ext>
          </c:extLst>
        </c:ser>
        <c:dLbls>
          <c:showLegendKey val="0"/>
          <c:showVal val="0"/>
          <c:showCatName val="0"/>
          <c:showSerName val="0"/>
          <c:showPercent val="0"/>
          <c:showBubbleSize val="0"/>
        </c:dLbls>
        <c:smooth val="0"/>
        <c:axId val="1560375616"/>
        <c:axId val="1560372256"/>
      </c:lineChart>
      <c:catAx>
        <c:axId val="156037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372256"/>
        <c:crosses val="autoZero"/>
        <c:auto val="1"/>
        <c:lblAlgn val="ctr"/>
        <c:lblOffset val="100"/>
        <c:noMultiLvlLbl val="0"/>
      </c:catAx>
      <c:valAx>
        <c:axId val="15603722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37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31</xdr:col>
      <xdr:colOff>1143000</xdr:colOff>
      <xdr:row>5</xdr:row>
      <xdr:rowOff>228600</xdr:rowOff>
    </xdr:from>
    <xdr:ext cx="6677025" cy="6162675"/>
    <xdr:graphicFrame macro="">
      <xdr:nvGraphicFramePr>
        <xdr:cNvPr id="14" name="Chart 14">
          <a:extLst>
            <a:ext uri="{FF2B5EF4-FFF2-40B4-BE49-F238E27FC236}">
              <a16:creationId xmlns:a16="http://schemas.microsoft.com/office/drawing/2014/main" id="{00000000-0008-0000-0C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47625</xdr:colOff>
      <xdr:row>12</xdr:row>
      <xdr:rowOff>123825</xdr:rowOff>
    </xdr:from>
    <xdr:ext cx="4133850" cy="3771900"/>
    <xdr:graphicFrame macro="">
      <xdr:nvGraphicFramePr>
        <xdr:cNvPr id="8" name="Chart 8">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15</xdr:col>
      <xdr:colOff>142875</xdr:colOff>
      <xdr:row>12</xdr:row>
      <xdr:rowOff>28575</xdr:rowOff>
    </xdr:from>
    <xdr:ext cx="4676775" cy="3857625"/>
    <xdr:graphicFrame macro="">
      <xdr:nvGraphicFramePr>
        <xdr:cNvPr id="9" name="Chart 9">
          <a:extLst>
            <a:ext uri="{FF2B5EF4-FFF2-40B4-BE49-F238E27FC236}">
              <a16:creationId xmlns:a16="http://schemas.microsoft.com/office/drawing/2014/main" id="{00000000-0008-0000-09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18</xdr:col>
      <xdr:colOff>495300</xdr:colOff>
      <xdr:row>20</xdr:row>
      <xdr:rowOff>171450</xdr:rowOff>
    </xdr:from>
    <xdr:ext cx="8334375" cy="5419725"/>
    <xdr:graphicFrame macro="">
      <xdr:nvGraphicFramePr>
        <xdr:cNvPr id="10" name="Chart 10">
          <a:extLst>
            <a:ext uri="{FF2B5EF4-FFF2-40B4-BE49-F238E27FC236}">
              <a16:creationId xmlns:a16="http://schemas.microsoft.com/office/drawing/2014/main" id="{00000000-0008-0000-09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18</xdr:col>
      <xdr:colOff>257175</xdr:colOff>
      <xdr:row>3</xdr:row>
      <xdr:rowOff>285750</xdr:rowOff>
    </xdr:from>
    <xdr:ext cx="6791325" cy="5467350"/>
    <xdr:graphicFrame macro="">
      <xdr:nvGraphicFramePr>
        <xdr:cNvPr id="11" name="Chart 11">
          <a:extLst>
            <a:ext uri="{FF2B5EF4-FFF2-40B4-BE49-F238E27FC236}">
              <a16:creationId xmlns:a16="http://schemas.microsoft.com/office/drawing/2014/main" id="{00000000-0008-0000-09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25</xdr:col>
      <xdr:colOff>238125</xdr:colOff>
      <xdr:row>3</xdr:row>
      <xdr:rowOff>352425</xdr:rowOff>
    </xdr:from>
    <xdr:ext cx="6438900" cy="5334000"/>
    <xdr:graphicFrame macro="">
      <xdr:nvGraphicFramePr>
        <xdr:cNvPr id="12" name="Chart 12">
          <a:extLst>
            <a:ext uri="{FF2B5EF4-FFF2-40B4-BE49-F238E27FC236}">
              <a16:creationId xmlns:a16="http://schemas.microsoft.com/office/drawing/2014/main" id="{00000000-0008-0000-09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7</xdr:col>
      <xdr:colOff>1651000</xdr:colOff>
      <xdr:row>24</xdr:row>
      <xdr:rowOff>148167</xdr:rowOff>
    </xdr:from>
    <xdr:to>
      <xdr:col>11</xdr:col>
      <xdr:colOff>2610616</xdr:colOff>
      <xdr:row>40</xdr:row>
      <xdr:rowOff>254000</xdr:rowOff>
    </xdr:to>
    <xdr:pic>
      <xdr:nvPicPr>
        <xdr:cNvPr id="2" name="Picture 1">
          <a:extLst>
            <a:ext uri="{FF2B5EF4-FFF2-40B4-BE49-F238E27FC236}">
              <a16:creationId xmlns:a16="http://schemas.microsoft.com/office/drawing/2014/main" id="{128BC571-38EE-FD0C-F855-B70A07B5C9C6}"/>
            </a:ext>
          </a:extLst>
        </xdr:cNvPr>
        <xdr:cNvPicPr>
          <a:picLocks noChangeAspect="1"/>
        </xdr:cNvPicPr>
      </xdr:nvPicPr>
      <xdr:blipFill>
        <a:blip xmlns:r="http://schemas.openxmlformats.org/officeDocument/2006/relationships" r:embed="rId1"/>
        <a:stretch>
          <a:fillRect/>
        </a:stretch>
      </xdr:blipFill>
      <xdr:spPr>
        <a:xfrm>
          <a:off x="21103167" y="8784167"/>
          <a:ext cx="12622449" cy="58631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183213</xdr:colOff>
      <xdr:row>8</xdr:row>
      <xdr:rowOff>381001</xdr:rowOff>
    </xdr:from>
    <xdr:to>
      <xdr:col>16</xdr:col>
      <xdr:colOff>973667</xdr:colOff>
      <xdr:row>21</xdr:row>
      <xdr:rowOff>71758</xdr:rowOff>
    </xdr:to>
    <xdr:graphicFrame macro="">
      <xdr:nvGraphicFramePr>
        <xdr:cNvPr id="2" name="Chart 1">
          <a:extLst>
            <a:ext uri="{FF2B5EF4-FFF2-40B4-BE49-F238E27FC236}">
              <a16:creationId xmlns:a16="http://schemas.microsoft.com/office/drawing/2014/main" id="{EE64A6A3-38EF-FC48-8EA3-B4015BB68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146086</xdr:colOff>
      <xdr:row>8</xdr:row>
      <xdr:rowOff>402166</xdr:rowOff>
    </xdr:from>
    <xdr:to>
      <xdr:col>24</xdr:col>
      <xdr:colOff>973667</xdr:colOff>
      <xdr:row>21</xdr:row>
      <xdr:rowOff>223743</xdr:rowOff>
    </xdr:to>
    <xdr:graphicFrame macro="">
      <xdr:nvGraphicFramePr>
        <xdr:cNvPr id="3" name="Chart 2">
          <a:extLst>
            <a:ext uri="{FF2B5EF4-FFF2-40B4-BE49-F238E27FC236}">
              <a16:creationId xmlns:a16="http://schemas.microsoft.com/office/drawing/2014/main" id="{24CFB9EE-DB8F-CB46-ADAE-52E0C5B74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118325</xdr:colOff>
      <xdr:row>25</xdr:row>
      <xdr:rowOff>127000</xdr:rowOff>
    </xdr:from>
    <xdr:to>
      <xdr:col>21</xdr:col>
      <xdr:colOff>296333</xdr:colOff>
      <xdr:row>37</xdr:row>
      <xdr:rowOff>114093</xdr:rowOff>
    </xdr:to>
    <xdr:graphicFrame macro="">
      <xdr:nvGraphicFramePr>
        <xdr:cNvPr id="4" name="Chart 3">
          <a:extLst>
            <a:ext uri="{FF2B5EF4-FFF2-40B4-BE49-F238E27FC236}">
              <a16:creationId xmlns:a16="http://schemas.microsoft.com/office/drawing/2014/main" id="{2ABD5B81-FCF2-2041-8963-D509F5B45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xdr:row>
      <xdr:rowOff>175260</xdr:rowOff>
    </xdr:from>
    <xdr:to>
      <xdr:col>10</xdr:col>
      <xdr:colOff>7620</xdr:colOff>
      <xdr:row>16</xdr:row>
      <xdr:rowOff>160020</xdr:rowOff>
    </xdr:to>
    <xdr:sp macro="" textlink="">
      <xdr:nvSpPr>
        <xdr:cNvPr id="2" name="TextBox 1">
          <a:extLst>
            <a:ext uri="{FF2B5EF4-FFF2-40B4-BE49-F238E27FC236}">
              <a16:creationId xmlns:a16="http://schemas.microsoft.com/office/drawing/2014/main" id="{57C0CAE8-85BC-5F44-8EDE-CEA377E3BCAD}"/>
            </a:ext>
          </a:extLst>
        </xdr:cNvPr>
        <xdr:cNvSpPr txBox="1"/>
      </xdr:nvSpPr>
      <xdr:spPr>
        <a:xfrm>
          <a:off x="673100" y="556260"/>
          <a:ext cx="6065520" cy="265176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bg1"/>
              </a:solidFill>
              <a:effectLst/>
              <a:latin typeface="+mn-lt"/>
              <a:ea typeface="+mn-ea"/>
              <a:cs typeface="+mn-cs"/>
            </a:rPr>
            <a:t>Covariance Matrix</a:t>
          </a:r>
          <a:br>
            <a:rPr lang="en-IN">
              <a:solidFill>
                <a:schemeClr val="bg1"/>
              </a:solidFill>
            </a:rPr>
          </a:br>
          <a:r>
            <a:rPr lang="en-IN" sz="1100" b="0" i="0">
              <a:solidFill>
                <a:schemeClr val="bg1"/>
              </a:solidFill>
              <a:effectLst/>
              <a:latin typeface="+mn-lt"/>
              <a:ea typeface="+mn-ea"/>
              <a:cs typeface="+mn-cs"/>
            </a:rPr>
            <a:t>The covariance matrix quantifies the relationships between the returns of portfolio belongings, highlighting how they flow collectively. In this example:</a:t>
          </a:r>
          <a:br>
            <a:rPr lang="en-IN">
              <a:solidFill>
                <a:schemeClr val="bg1"/>
              </a:solidFill>
            </a:rPr>
          </a:br>
          <a:br>
            <a:rPr lang="en-IN">
              <a:solidFill>
                <a:schemeClr val="bg1"/>
              </a:solidFill>
            </a:rPr>
          </a:br>
          <a:r>
            <a:rPr lang="en-IN" sz="1100" b="1" i="0">
              <a:solidFill>
                <a:schemeClr val="bg1"/>
              </a:solidFill>
              <a:effectLst/>
              <a:latin typeface="+mn-lt"/>
              <a:ea typeface="+mn-ea"/>
              <a:cs typeface="+mn-cs"/>
            </a:rPr>
            <a:t>BASF reveals the best covariance with itself </a:t>
          </a:r>
          <a:r>
            <a:rPr lang="en-IN" sz="1100" b="0" i="0">
              <a:solidFill>
                <a:schemeClr val="bg1"/>
              </a:solidFill>
              <a:effectLst/>
              <a:latin typeface="+mn-lt"/>
              <a:ea typeface="+mn-ea"/>
              <a:cs typeface="+mn-cs"/>
            </a:rPr>
            <a:t>(zero.0004083), representing its variability.</a:t>
          </a:r>
          <a:br>
            <a:rPr lang="en-IN">
              <a:solidFill>
                <a:schemeClr val="bg1"/>
              </a:solidFill>
            </a:rPr>
          </a:br>
          <a:r>
            <a:rPr lang="en-IN" sz="1100" b="1" i="0">
              <a:solidFill>
                <a:schemeClr val="bg1"/>
              </a:solidFill>
              <a:effectLst/>
              <a:latin typeface="+mn-lt"/>
              <a:ea typeface="+mn-ea"/>
              <a:cs typeface="+mn-cs"/>
            </a:rPr>
            <a:t>Reliance and SUNPHARMA display a notable effective courting </a:t>
          </a:r>
          <a:r>
            <a:rPr lang="en-IN" sz="1100" b="0" i="0">
              <a:solidFill>
                <a:schemeClr val="bg1"/>
              </a:solidFill>
              <a:effectLst/>
              <a:latin typeface="+mn-lt"/>
              <a:ea typeface="+mn-ea"/>
              <a:cs typeface="+mn-cs"/>
            </a:rPr>
            <a:t>(0.0000366), indicating similar directional movements in their returns.</a:t>
          </a:r>
          <a:br>
            <a:rPr lang="en-IN">
              <a:solidFill>
                <a:schemeClr val="bg1"/>
              </a:solidFill>
            </a:rPr>
          </a:br>
          <a:r>
            <a:rPr lang="en-IN" sz="1100" b="1" i="0">
              <a:solidFill>
                <a:schemeClr val="bg1"/>
              </a:solidFill>
              <a:effectLst/>
              <a:latin typeface="+mn-lt"/>
              <a:ea typeface="+mn-ea"/>
              <a:cs typeface="+mn-cs"/>
            </a:rPr>
            <a:t>SUNPHARMA and LT have the bottom inter-asset covariance </a:t>
          </a:r>
          <a:r>
            <a:rPr lang="en-IN" sz="1100" b="0" i="0">
              <a:solidFill>
                <a:schemeClr val="bg1"/>
              </a:solidFill>
              <a:effectLst/>
              <a:latin typeface="+mn-lt"/>
              <a:ea typeface="+mn-ea"/>
              <a:cs typeface="+mn-cs"/>
            </a:rPr>
            <a:t>(0.0000008), suggesting minimum co-movement.</a:t>
          </a:r>
        </a:p>
        <a:p>
          <a:br>
            <a:rPr lang="en-IN">
              <a:solidFill>
                <a:schemeClr val="bg1"/>
              </a:solidFill>
            </a:rPr>
          </a:br>
          <a:r>
            <a:rPr lang="en-IN" sz="1100" b="0" i="0">
              <a:solidFill>
                <a:schemeClr val="bg1"/>
              </a:solidFill>
              <a:effectLst/>
              <a:latin typeface="+mn-lt"/>
              <a:ea typeface="+mn-ea"/>
              <a:cs typeface="+mn-cs"/>
            </a:rPr>
            <a:t>This facts paperwork the inspiration for calculating portfolio hazard and diversification blessings.</a:t>
          </a:r>
          <a:br>
            <a:rPr lang="en-IN">
              <a:solidFill>
                <a:schemeClr val="bg1"/>
              </a:solidFill>
            </a:rPr>
          </a:br>
          <a:endParaRPr lang="en-IN" sz="1100" kern="1200">
            <a:solidFill>
              <a:schemeClr val="bg1"/>
            </a:solidFill>
          </a:endParaRPr>
        </a:p>
      </xdr:txBody>
    </xdr:sp>
    <xdr:clientData/>
  </xdr:twoCellAnchor>
  <xdr:twoCellAnchor>
    <xdr:from>
      <xdr:col>0</xdr:col>
      <xdr:colOff>608372</xdr:colOff>
      <xdr:row>20</xdr:row>
      <xdr:rowOff>159774</xdr:rowOff>
    </xdr:from>
    <xdr:to>
      <xdr:col>10</xdr:col>
      <xdr:colOff>0</xdr:colOff>
      <xdr:row>49</xdr:row>
      <xdr:rowOff>97339</xdr:rowOff>
    </xdr:to>
    <xdr:sp macro="" textlink="">
      <xdr:nvSpPr>
        <xdr:cNvPr id="3" name="TextBox 2">
          <a:extLst>
            <a:ext uri="{FF2B5EF4-FFF2-40B4-BE49-F238E27FC236}">
              <a16:creationId xmlns:a16="http://schemas.microsoft.com/office/drawing/2014/main" id="{0B849340-D9B3-394A-B272-09383634BE2D}"/>
            </a:ext>
          </a:extLst>
        </xdr:cNvPr>
        <xdr:cNvSpPr txBox="1"/>
      </xdr:nvSpPr>
      <xdr:spPr>
        <a:xfrm>
          <a:off x="608372" y="3969774"/>
          <a:ext cx="6122628" cy="546206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bg1"/>
              </a:solidFill>
              <a:effectLst/>
              <a:latin typeface="+mn-lt"/>
              <a:ea typeface="+mn-ea"/>
              <a:cs typeface="+mn-cs"/>
            </a:rPr>
            <a:t>Markowitz limit</a:t>
          </a:r>
        </a:p>
        <a:p>
          <a:br>
            <a:rPr lang="en-IN" sz="1100" b="0" i="0">
              <a:solidFill>
                <a:schemeClr val="bg1"/>
              </a:solidFill>
              <a:effectLst/>
              <a:latin typeface="+mn-lt"/>
              <a:ea typeface="+mn-ea"/>
              <a:cs typeface="+mn-cs"/>
            </a:rPr>
          </a:br>
          <a:r>
            <a:rPr lang="en-IN" sz="1100" b="0" i="0">
              <a:solidFill>
                <a:schemeClr val="bg1"/>
              </a:solidFill>
              <a:effectLst/>
              <a:latin typeface="+mn-lt"/>
              <a:ea typeface="+mn-ea"/>
              <a:cs typeface="+mn-cs"/>
            </a:rPr>
            <a:t>The Markowitz efficient frontier represents the optimal division that provides the highest expected payoff for a given hazard. Emphasis is placed on the principle of diversification. Features of various portfolio weighting strategies It is analyzed below using the covariance matrix and portfolio weighting data.</a:t>
          </a:r>
          <a:br>
            <a:rPr lang="en-IN" sz="1100" b="0" i="0">
              <a:solidFill>
                <a:schemeClr val="bg1"/>
              </a:solidFill>
              <a:effectLst/>
              <a:latin typeface="+mn-lt"/>
              <a:ea typeface="+mn-ea"/>
              <a:cs typeface="+mn-cs"/>
            </a:rPr>
          </a:br>
          <a:br>
            <a:rPr lang="en-IN" sz="1100" b="0" i="0">
              <a:solidFill>
                <a:schemeClr val="bg1"/>
              </a:solidFill>
              <a:effectLst/>
              <a:latin typeface="+mn-lt"/>
              <a:ea typeface="+mn-ea"/>
              <a:cs typeface="+mn-cs"/>
            </a:rPr>
          </a:br>
          <a:r>
            <a:rPr lang="en-IN" sz="1100" b="1" i="0">
              <a:solidFill>
                <a:schemeClr val="bg1"/>
              </a:solidFill>
              <a:effectLst/>
              <a:latin typeface="+mn-lt"/>
              <a:ea typeface="+mn-ea"/>
              <a:cs typeface="+mn-cs"/>
            </a:rPr>
            <a:t>An equal weighted portfolio </a:t>
          </a:r>
          <a:r>
            <a:rPr lang="en-IN" sz="1100" b="0" i="0">
              <a:solidFill>
                <a:schemeClr val="bg1"/>
              </a:solidFill>
              <a:effectLst/>
              <a:latin typeface="+mn-lt"/>
              <a:ea typeface="+mn-ea"/>
              <a:cs typeface="+mn-cs"/>
            </a:rPr>
            <a:t>allocates equal weight to all assets. Given an expected return of 0.000879 and a portfolio risk of 0.0086 (variance: 0.000074), this method guarantees a balanced promotion for all products. This reduces the danger of attention. Equal distribution makes for amazingly low return trades. This makes it a suitable choice for buyers looking for stable returns with a moderate chance...</a:t>
          </a:r>
          <a:br>
            <a:rPr lang="en-IN" sz="1100" b="0" i="0">
              <a:solidFill>
                <a:schemeClr val="bg1"/>
              </a:solidFill>
              <a:effectLst/>
              <a:latin typeface="+mn-lt"/>
              <a:ea typeface="+mn-ea"/>
              <a:cs typeface="+mn-cs"/>
            </a:rPr>
          </a:br>
          <a:br>
            <a:rPr lang="en-IN" sz="1100" b="0" i="0">
              <a:solidFill>
                <a:schemeClr val="bg1"/>
              </a:solidFill>
              <a:effectLst/>
              <a:latin typeface="+mn-lt"/>
              <a:ea typeface="+mn-ea"/>
              <a:cs typeface="+mn-cs"/>
            </a:rPr>
          </a:br>
          <a:r>
            <a:rPr lang="en-IN" sz="1100" b="1" i="0">
              <a:solidFill>
                <a:schemeClr val="bg1"/>
              </a:solidFill>
              <a:effectLst/>
              <a:latin typeface="+mn-lt"/>
              <a:ea typeface="+mn-ea"/>
              <a:cs typeface="+mn-cs"/>
            </a:rPr>
            <a:t>The value-weighted Portfolio </a:t>
          </a:r>
          <a:r>
            <a:rPr lang="en-IN" sz="1100" b="0" i="0">
              <a:solidFill>
                <a:schemeClr val="bg1"/>
              </a:solidFill>
              <a:effectLst/>
              <a:latin typeface="+mn-lt"/>
              <a:ea typeface="+mn-ea"/>
              <a:cs typeface="+mn-cs"/>
            </a:rPr>
            <a:t>assigns weights based on the relative market value of all assets. This gives an expected retracement of 0.000714 and a favorable portfolio risk of 0.0097 (variance: zero.000095). The large group effect with this method supports Best priced assets There is a tendency to expand a little more. It can be dangerous. This division is more aligned with market operations. But it may sacrifice diversification benefits compared to an equal-weighted approach.</a:t>
          </a:r>
          <a:br>
            <a:rPr lang="en-IN" sz="1100" b="0" i="0">
              <a:solidFill>
                <a:schemeClr val="bg1"/>
              </a:solidFill>
              <a:effectLst/>
              <a:latin typeface="+mn-lt"/>
              <a:ea typeface="+mn-ea"/>
              <a:cs typeface="+mn-cs"/>
            </a:rPr>
          </a:br>
          <a:br>
            <a:rPr lang="en-IN" sz="1100" b="0" i="0">
              <a:solidFill>
                <a:schemeClr val="bg1"/>
              </a:solidFill>
              <a:effectLst/>
              <a:latin typeface="+mn-lt"/>
              <a:ea typeface="+mn-ea"/>
              <a:cs typeface="+mn-cs"/>
            </a:rPr>
          </a:br>
          <a:r>
            <a:rPr lang="en-IN" sz="1100" b="1" i="0">
              <a:solidFill>
                <a:schemeClr val="bg1"/>
              </a:solidFill>
              <a:effectLst/>
              <a:latin typeface="+mn-lt"/>
              <a:ea typeface="+mn-ea"/>
              <a:cs typeface="+mn-cs"/>
            </a:rPr>
            <a:t>A beta-weighted portfolio </a:t>
          </a:r>
          <a:r>
            <a:rPr lang="en-IN" sz="1100" b="0" i="0">
              <a:solidFill>
                <a:schemeClr val="bg1"/>
              </a:solidFill>
              <a:effectLst/>
              <a:latin typeface="+mn-lt"/>
              <a:ea typeface="+mn-ea"/>
              <a:cs typeface="+mn-cs"/>
            </a:rPr>
            <a:t>allocates weights to the asset's systematic threat. This results in a predicted return of 0.000833 and an opportunity score of 0.0091 (variance: 0.000083). This method reduces unsystematic danger by adjusting the weights to reflect the market sensitivity of each asset. Although this method effectively balances risk and reward, But it can offer slightly lower returns than fee-based splits. Focusing on stability rather than aggressive returns...</a:t>
          </a:r>
          <a:br>
            <a:rPr lang="en-IN" sz="1100" b="0" i="0">
              <a:solidFill>
                <a:schemeClr val="bg1"/>
              </a:solidFill>
              <a:effectLst/>
              <a:latin typeface="+mn-lt"/>
              <a:ea typeface="+mn-ea"/>
              <a:cs typeface="+mn-cs"/>
            </a:rPr>
          </a:br>
          <a:br>
            <a:rPr lang="en-IN" sz="1100" b="0" i="0">
              <a:solidFill>
                <a:schemeClr val="bg1"/>
              </a:solidFill>
              <a:effectLst/>
              <a:latin typeface="+mn-lt"/>
              <a:ea typeface="+mn-ea"/>
              <a:cs typeface="+mn-cs"/>
            </a:rPr>
          </a:br>
          <a:r>
            <a:rPr lang="en-IN" sz="1100" b="0" i="0">
              <a:solidFill>
                <a:schemeClr val="bg1"/>
              </a:solidFill>
              <a:effectLst/>
              <a:latin typeface="+mn-lt"/>
              <a:ea typeface="+mn-ea"/>
              <a:cs typeface="+mn-cs"/>
            </a:rPr>
            <a:t>Load charging department which assigns weights based at the expenses of the property, yields the highest expecte</a:t>
          </a:r>
          <a:endParaRPr lang="en-IN" sz="1100" kern="1200">
            <a:solidFill>
              <a:schemeClr val="bg1"/>
            </a:solidFill>
          </a:endParaRPr>
        </a:p>
      </xdr:txBody>
    </xdr:sp>
    <xdr:clientData/>
  </xdr:twoCellAnchor>
  <xdr:twoCellAnchor>
    <xdr:from>
      <xdr:col>12</xdr:col>
      <xdr:colOff>12290</xdr:colOff>
      <xdr:row>2</xdr:row>
      <xdr:rowOff>159774</xdr:rowOff>
    </xdr:from>
    <xdr:to>
      <xdr:col>23</xdr:col>
      <xdr:colOff>12290</xdr:colOff>
      <xdr:row>20</xdr:row>
      <xdr:rowOff>30239</xdr:rowOff>
    </xdr:to>
    <xdr:sp macro="" textlink="">
      <xdr:nvSpPr>
        <xdr:cNvPr id="4" name="TextBox 3">
          <a:extLst>
            <a:ext uri="{FF2B5EF4-FFF2-40B4-BE49-F238E27FC236}">
              <a16:creationId xmlns:a16="http://schemas.microsoft.com/office/drawing/2014/main" id="{FEE1B5C2-ED34-B34A-9E4C-C8F32D7E2049}"/>
            </a:ext>
          </a:extLst>
        </xdr:cNvPr>
        <xdr:cNvSpPr txBox="1"/>
      </xdr:nvSpPr>
      <xdr:spPr>
        <a:xfrm>
          <a:off x="8089490" y="540774"/>
          <a:ext cx="7404100" cy="329946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bg1"/>
              </a:solidFill>
              <a:effectLst/>
              <a:latin typeface="+mn-lt"/>
              <a:ea typeface="+mn-ea"/>
              <a:cs typeface="+mn-cs"/>
            </a:rPr>
            <a:t>Sharpe Ratio</a:t>
          </a:r>
        </a:p>
        <a:p>
          <a:endParaRPr lang="en-IN" sz="1100" b="0" i="0">
            <a:solidFill>
              <a:schemeClr val="bg1"/>
            </a:solidFill>
            <a:effectLst/>
            <a:latin typeface="+mn-lt"/>
            <a:ea typeface="+mn-ea"/>
            <a:cs typeface="+mn-cs"/>
          </a:endParaRPr>
        </a:p>
        <a:p>
          <a:r>
            <a:rPr lang="en-IN" sz="1100" b="0" i="0">
              <a:solidFill>
                <a:schemeClr val="bg1"/>
              </a:solidFill>
              <a:effectLst/>
              <a:latin typeface="+mn-lt"/>
              <a:ea typeface="+mn-ea"/>
              <a:cs typeface="+mn-cs"/>
            </a:rPr>
            <a:t>The Sharpe ratio estimates probability-adjusted partition returns. It provides insight into overall performance in relation to conversion. This data is well known and shows large interpretations over the years. For example, the portfolio shows impressive overall performance with a Sharpe ratio of 335 ninety-six in 2023–24, indicating positive returns from emerging opportunities and a ratio of 138.76 in 2021 –22 indicating a strong potential yield stimulus by Good Market Outlook However, the portfolio is -80.24 on year 2022–23 Underperforming at a weak Sharpe ratio, indicating depressed market conditions or better management of risks over the period This variable builds on the improvement in the overall performance of the division over the years plant.</a:t>
          </a:r>
          <a:br>
            <a:rPr lang="en-IN" sz="1100" b="0" i="0">
              <a:solidFill>
                <a:schemeClr val="bg1"/>
              </a:solidFill>
              <a:effectLst/>
              <a:latin typeface="+mn-lt"/>
              <a:ea typeface="+mn-ea"/>
              <a:cs typeface="+mn-cs"/>
            </a:rPr>
          </a:br>
          <a:br>
            <a:rPr lang="en-IN" sz="1100" b="0" i="0">
              <a:solidFill>
                <a:schemeClr val="bg1"/>
              </a:solidFill>
              <a:effectLst/>
              <a:latin typeface="+mn-lt"/>
              <a:ea typeface="+mn-ea"/>
              <a:cs typeface="+mn-cs"/>
            </a:rPr>
          </a:br>
          <a:r>
            <a:rPr lang="en-IN" sz="1100" b="1" i="0">
              <a:solidFill>
                <a:schemeClr val="bg1"/>
              </a:solidFill>
              <a:effectLst/>
              <a:latin typeface="+mn-lt"/>
              <a:ea typeface="+mn-ea"/>
              <a:cs typeface="+mn-cs"/>
            </a:rPr>
            <a:t>Sharp ratio analysis</a:t>
          </a:r>
          <a:br>
            <a:rPr lang="en-IN" sz="1100" b="0" i="0">
              <a:solidFill>
                <a:schemeClr val="bg1"/>
              </a:solidFill>
              <a:effectLst/>
              <a:latin typeface="+mn-lt"/>
              <a:ea typeface="+mn-ea"/>
              <a:cs typeface="+mn-cs"/>
            </a:rPr>
          </a:br>
          <a:r>
            <a:rPr lang="en-IN" sz="1100" b="0" i="0">
              <a:solidFill>
                <a:schemeClr val="bg1"/>
              </a:solidFill>
              <a:effectLst/>
              <a:latin typeface="+mn-lt"/>
              <a:ea typeface="+mn-ea"/>
              <a:cs typeface="+mn-cs"/>
            </a:rPr>
            <a:t>The annual change in Sharpe ratio indicates that portfolio performance is not constant. This means that market conditions have expanded exceptionally. Unreliable positive earnings coefficients can reflect long-term asset allocation or favorable market development. Meanwhile, the most negative outlook for 2022-23 reflects the preferred guidance scenario in a volatile market. These changes mean that although a portfolio may outperform the market in some cases, it is also vulnerable to periods of underperformance… which occur, emphasizing the importance of managing risk well emphasized</a:t>
          </a:r>
          <a:endParaRPr lang="en-IN" sz="1100" kern="1200">
            <a:solidFill>
              <a:schemeClr val="bg1"/>
            </a:solidFill>
          </a:endParaRPr>
        </a:p>
      </xdr:txBody>
    </xdr:sp>
    <xdr:clientData/>
  </xdr:twoCellAnchor>
  <xdr:twoCellAnchor>
    <xdr:from>
      <xdr:col>12</xdr:col>
      <xdr:colOff>0</xdr:colOff>
      <xdr:row>22</xdr:row>
      <xdr:rowOff>159775</xdr:rowOff>
    </xdr:from>
    <xdr:to>
      <xdr:col>22</xdr:col>
      <xdr:colOff>602226</xdr:colOff>
      <xdr:row>28</xdr:row>
      <xdr:rowOff>86033</xdr:rowOff>
    </xdr:to>
    <xdr:sp macro="" textlink="">
      <xdr:nvSpPr>
        <xdr:cNvPr id="5" name="TextBox 4">
          <a:extLst>
            <a:ext uri="{FF2B5EF4-FFF2-40B4-BE49-F238E27FC236}">
              <a16:creationId xmlns:a16="http://schemas.microsoft.com/office/drawing/2014/main" id="{E0F66C53-46A3-3443-A74B-6BB56DC37817}"/>
            </a:ext>
          </a:extLst>
        </xdr:cNvPr>
        <xdr:cNvSpPr txBox="1"/>
      </xdr:nvSpPr>
      <xdr:spPr>
        <a:xfrm>
          <a:off x="8077200" y="4350775"/>
          <a:ext cx="7333226" cy="106925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bg1"/>
              </a:solidFill>
              <a:effectLst/>
              <a:latin typeface="+mn-lt"/>
              <a:ea typeface="+mn-ea"/>
              <a:cs typeface="+mn-cs"/>
            </a:rPr>
            <a:t>Compare to the market portfolio</a:t>
          </a:r>
          <a:br>
            <a:rPr lang="en-IN" sz="1100" b="0" i="0">
              <a:solidFill>
                <a:schemeClr val="bg1"/>
              </a:solidFill>
              <a:effectLst/>
              <a:latin typeface="+mn-lt"/>
              <a:ea typeface="+mn-ea"/>
              <a:cs typeface="+mn-cs"/>
            </a:rPr>
          </a:br>
          <a:r>
            <a:rPr lang="en-IN" sz="1100" b="0" i="0">
              <a:solidFill>
                <a:schemeClr val="bg1"/>
              </a:solidFill>
              <a:effectLst/>
              <a:latin typeface="+mn-lt"/>
              <a:ea typeface="+mn-ea"/>
              <a:cs typeface="+mn-cs"/>
            </a:rPr>
            <a:t>Sharpe ratios suggest the portfolio significantly outperforms the market in 2023–24 and 2021–22, however, its underperformance in 2022–23 highlights the sensitivity of market conditions. This is despite the fact that a typical market portfolio successfully balances risk and return. Actively managed portfolios are where the volatility is evident. This indicates better control or accelerated risk taking</a:t>
          </a:r>
          <a:endParaRPr lang="en-IN" sz="1100" kern="1200">
            <a:solidFill>
              <a:schemeClr val="bg1"/>
            </a:solidFill>
          </a:endParaRPr>
        </a:p>
      </xdr:txBody>
    </xdr:sp>
    <xdr:clientData/>
  </xdr:twoCellAnchor>
  <xdr:twoCellAnchor>
    <xdr:from>
      <xdr:col>12</xdr:col>
      <xdr:colOff>0</xdr:colOff>
      <xdr:row>30</xdr:row>
      <xdr:rowOff>58615</xdr:rowOff>
    </xdr:from>
    <xdr:to>
      <xdr:col>23</xdr:col>
      <xdr:colOff>0</xdr:colOff>
      <xdr:row>48</xdr:row>
      <xdr:rowOff>8021</xdr:rowOff>
    </xdr:to>
    <xdr:sp macro="" textlink="">
      <xdr:nvSpPr>
        <xdr:cNvPr id="6" name="TextBox 5">
          <a:extLst>
            <a:ext uri="{FF2B5EF4-FFF2-40B4-BE49-F238E27FC236}">
              <a16:creationId xmlns:a16="http://schemas.microsoft.com/office/drawing/2014/main" id="{DEA298C7-B606-784F-8B85-5AB2AD99D15E}"/>
            </a:ext>
          </a:extLst>
        </xdr:cNvPr>
        <xdr:cNvSpPr txBox="1"/>
      </xdr:nvSpPr>
      <xdr:spPr>
        <a:xfrm>
          <a:off x="8077200" y="5773615"/>
          <a:ext cx="7404100" cy="337840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bg1"/>
              </a:solidFill>
              <a:effectLst/>
              <a:latin typeface="+mn-lt"/>
              <a:ea typeface="+mn-ea"/>
              <a:cs typeface="+mn-cs"/>
            </a:rPr>
            <a:t>Efficient Market Hypothesis (EMH)</a:t>
          </a:r>
          <a:br>
            <a:rPr lang="en-IN" sz="1100" b="0" i="0">
              <a:solidFill>
                <a:schemeClr val="bg1"/>
              </a:solidFill>
              <a:effectLst/>
              <a:latin typeface="+mn-lt"/>
              <a:ea typeface="+mn-ea"/>
              <a:cs typeface="+mn-cs"/>
            </a:rPr>
          </a:br>
          <a:r>
            <a:rPr lang="en-IN" sz="1100" b="0" i="0">
              <a:solidFill>
                <a:schemeClr val="bg1"/>
              </a:solidFill>
              <a:effectLst/>
              <a:latin typeface="+mn-lt"/>
              <a:ea typeface="+mn-ea"/>
              <a:cs typeface="+mn-cs"/>
            </a:rPr>
            <a:t>Efficient market design means that asset prices reflect all available information. This makes it impossible to achieve consistently above-market returns without additional risk.</a:t>
          </a:r>
        </a:p>
        <a:p>
          <a:br>
            <a:rPr lang="en-IN" sz="1100" b="0" i="0">
              <a:solidFill>
                <a:schemeClr val="bg1"/>
              </a:solidFill>
              <a:effectLst/>
              <a:latin typeface="+mn-lt"/>
              <a:ea typeface="+mn-ea"/>
              <a:cs typeface="+mn-cs"/>
            </a:rPr>
          </a:br>
          <a:r>
            <a:rPr lang="en-IN" sz="1100" b="1" i="0">
              <a:solidFill>
                <a:schemeClr val="bg1"/>
              </a:solidFill>
              <a:effectLst/>
              <a:latin typeface="+mn-lt"/>
              <a:ea typeface="+mn-ea"/>
              <a:cs typeface="+mn-cs"/>
            </a:rPr>
            <a:t>Support of EMH :</a:t>
          </a:r>
          <a:br>
            <a:rPr lang="en-IN" sz="1100" b="0" i="0">
              <a:solidFill>
                <a:schemeClr val="bg1"/>
              </a:solidFill>
              <a:effectLst/>
              <a:latin typeface="+mn-lt"/>
              <a:ea typeface="+mn-ea"/>
              <a:cs typeface="+mn-cs"/>
            </a:rPr>
          </a:br>
          <a:r>
            <a:rPr lang="en-IN" sz="1100" b="0" i="0">
              <a:solidFill>
                <a:schemeClr val="bg1"/>
              </a:solidFill>
              <a:effectLst/>
              <a:latin typeface="+mn-lt"/>
              <a:ea typeface="+mn-ea"/>
              <a:cs typeface="+mn-cs"/>
            </a:rPr>
            <a:t>Differences in Sharpe ratios across years indicate that portfolio performance is highly dependent on external factors and market conditions. High returns in recent years may reflect positive market developments rather than inefficiencies.</a:t>
          </a:r>
          <a:br>
            <a:rPr lang="en-IN" sz="1100" b="0" i="0">
              <a:solidFill>
                <a:schemeClr val="bg1"/>
              </a:solidFill>
              <a:effectLst/>
              <a:latin typeface="+mn-lt"/>
              <a:ea typeface="+mn-ea"/>
              <a:cs typeface="+mn-cs"/>
            </a:rPr>
          </a:br>
          <a:br>
            <a:rPr lang="en-IN" sz="1100" b="0" i="0">
              <a:solidFill>
                <a:schemeClr val="bg1"/>
              </a:solidFill>
              <a:effectLst/>
              <a:latin typeface="+mn-lt"/>
              <a:ea typeface="+mn-ea"/>
              <a:cs typeface="+mn-cs"/>
            </a:rPr>
          </a:br>
          <a:r>
            <a:rPr lang="en-IN" sz="1100" b="1" i="0">
              <a:solidFill>
                <a:schemeClr val="bg1"/>
              </a:solidFill>
              <a:effectLst/>
              <a:latin typeface="+mn-lt"/>
              <a:ea typeface="+mn-ea"/>
              <a:cs typeface="+mn-cs"/>
            </a:rPr>
            <a:t>Challenges in EMH:</a:t>
          </a:r>
          <a:br>
            <a:rPr lang="en-IN" sz="1100" b="0" i="0">
              <a:solidFill>
                <a:schemeClr val="bg1"/>
              </a:solidFill>
              <a:effectLst/>
              <a:latin typeface="+mn-lt"/>
              <a:ea typeface="+mn-ea"/>
              <a:cs typeface="+mn-cs"/>
            </a:rPr>
          </a:br>
          <a:r>
            <a:rPr lang="en-IN" sz="1100" b="0" i="0">
              <a:solidFill>
                <a:schemeClr val="bg1"/>
              </a:solidFill>
              <a:effectLst/>
              <a:latin typeface="+mn-lt"/>
              <a:ea typeface="+mn-ea"/>
              <a:cs typeface="+mn-cs"/>
            </a:rPr>
            <a:t>A significantly negative Sharpe ratio in 2022–23 and an unusually high ratio in 2023–24 may indicate that portfolio managers are taking advantage of short-term inefficiencies or profiting from each. Which is contrary to the general view.</a:t>
          </a:r>
          <a:br>
            <a:rPr lang="en-IN" sz="1100" b="0" i="0">
              <a:solidFill>
                <a:schemeClr val="bg1"/>
              </a:solidFill>
              <a:effectLst/>
              <a:latin typeface="+mn-lt"/>
              <a:ea typeface="+mn-ea"/>
              <a:cs typeface="+mn-cs"/>
            </a:rPr>
          </a:br>
          <a:br>
            <a:rPr lang="en-IN" sz="1100" b="0" i="0">
              <a:solidFill>
                <a:schemeClr val="bg1"/>
              </a:solidFill>
              <a:effectLst/>
              <a:latin typeface="+mn-lt"/>
              <a:ea typeface="+mn-ea"/>
              <a:cs typeface="+mn-cs"/>
            </a:rPr>
          </a:br>
          <a:r>
            <a:rPr lang="en-IN" sz="1100" b="1" i="0">
              <a:solidFill>
                <a:schemeClr val="bg1"/>
              </a:solidFill>
              <a:effectLst/>
              <a:latin typeface="+mn-lt"/>
              <a:ea typeface="+mn-ea"/>
              <a:cs typeface="+mn-cs"/>
            </a:rPr>
            <a:t>Conclusion:</a:t>
          </a:r>
          <a:br>
            <a:rPr lang="en-IN" sz="1100" b="0" i="0">
              <a:solidFill>
                <a:schemeClr val="bg1"/>
              </a:solidFill>
              <a:effectLst/>
              <a:latin typeface="+mn-lt"/>
              <a:ea typeface="+mn-ea"/>
              <a:cs typeface="+mn-cs"/>
            </a:rPr>
          </a:br>
          <a:r>
            <a:rPr lang="en-IN" sz="1100" b="0" i="0">
              <a:solidFill>
                <a:schemeClr val="bg1"/>
              </a:solidFill>
              <a:effectLst/>
              <a:latin typeface="+mn-lt"/>
              <a:ea typeface="+mn-ea"/>
              <a:cs typeface="+mn-cs"/>
            </a:rPr>
            <a:t>Although overall performance is consistent with the trade-off between risk and reward, But the difference in risk-adjusted returns suggests that EMH may not be holding up well. market inefficiency Behavioral factors Or maybe poor portfolio management explains this difference</a:t>
          </a:r>
          <a:endParaRPr lang="en-IN" sz="1100" kern="1200">
            <a:solidFill>
              <a:schemeClr val="bg1"/>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Q742">
  <tableColumns count="17">
    <tableColumn id="1" xr3:uid="{00000000-0010-0000-0500-000001000000}" name="Date" dataDxfId="5"/>
    <tableColumn id="2" xr3:uid="{00000000-0010-0000-0500-000002000000}" name="BASF" dataDxfId="4"/>
    <tableColumn id="3" xr3:uid="{00000000-0010-0000-0500-000003000000}" name="RELIANCE" dataDxfId="3"/>
    <tableColumn id="4" xr3:uid="{00000000-0010-0000-0500-000004000000}" name="HDFCBANK" dataDxfId="2"/>
    <tableColumn id="5" xr3:uid="{00000000-0010-0000-0500-000005000000}" name="SUNPHARMA" dataDxfId="1"/>
    <tableColumn id="6" xr3:uid="{00000000-0010-0000-0500-000006000000}" name="LT" dataDxfId="0"/>
    <tableColumn id="8" xr3:uid="{00000000-0010-0000-0500-000008000000}" name="BASF Daily Returns"/>
    <tableColumn id="9" xr3:uid="{00000000-0010-0000-0500-000009000000}" name="RELIANCE Daily Returns"/>
    <tableColumn id="10" xr3:uid="{00000000-0010-0000-0500-00000A000000}" name="HDFC BANK Daily Returns"/>
    <tableColumn id="11" xr3:uid="{00000000-0010-0000-0500-00000B000000}" name="SUNPHARMA Daily Returns"/>
    <tableColumn id="12" xr3:uid="{00000000-0010-0000-0500-00000C000000}" name="LT Daily Returns"/>
    <tableColumn id="13" xr3:uid="{00000000-0010-0000-0500-00000D000000}" name="Logarithmic Price Change"/>
    <tableColumn id="14" xr3:uid="{00000000-0010-0000-0500-00000E000000}" name="BASF logarithmic daily price change"/>
    <tableColumn id="15" xr3:uid="{00000000-0010-0000-0500-00000F000000}" name="RELIANCE logarithmic daily Price Change"/>
    <tableColumn id="16" xr3:uid="{00000000-0010-0000-0500-000010000000}" name="HDFCBANK logarithmic daily Price Change"/>
    <tableColumn id="17" xr3:uid="{00000000-0010-0000-0500-000011000000}" name="SUNPHARMA logarithmic Daily Price Change"/>
    <tableColumn id="18" xr3:uid="{00000000-0010-0000-0500-000012000000}" name="LT Logarithmic Daily Price Change"/>
  </tableColumns>
  <tableStyleInfo name="Raw Data and Daily Price Change-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
  <sheetViews>
    <sheetView workbookViewId="0">
      <selection activeCell="D13" sqref="D13"/>
    </sheetView>
  </sheetViews>
  <sheetFormatPr baseColWidth="10" defaultColWidth="7.81640625" defaultRowHeight="15" customHeight="1"/>
  <cols>
    <col min="1" max="1" width="16.81640625" customWidth="1"/>
    <col min="2" max="2" width="14" customWidth="1"/>
    <col min="3" max="11" width="8.36328125" customWidth="1"/>
  </cols>
  <sheetData>
    <row r="1" spans="1:3" ht="28.5" customHeight="1">
      <c r="A1" s="150" t="s">
        <v>114</v>
      </c>
      <c r="B1" s="150" t="s">
        <v>115</v>
      </c>
      <c r="C1" s="149"/>
    </row>
    <row r="2" spans="1:3" ht="28.5" customHeight="1">
      <c r="A2" s="149" t="s">
        <v>116</v>
      </c>
      <c r="B2" s="149" t="s">
        <v>117</v>
      </c>
      <c r="C2" s="149"/>
    </row>
    <row r="3" spans="1:3" ht="28.5" customHeight="1">
      <c r="A3" s="149" t="s">
        <v>118</v>
      </c>
      <c r="B3" s="149" t="s">
        <v>119</v>
      </c>
      <c r="C3" s="149"/>
    </row>
    <row r="4" spans="1:3" ht="28.5" customHeight="1">
      <c r="A4" s="149" t="s">
        <v>120</v>
      </c>
      <c r="B4" s="149" t="s">
        <v>121</v>
      </c>
      <c r="C4" s="149"/>
    </row>
    <row r="5" spans="1:3" ht="28.5" customHeight="1">
      <c r="A5" s="149" t="s">
        <v>122</v>
      </c>
      <c r="B5" s="149" t="s">
        <v>123</v>
      </c>
      <c r="C5" s="149"/>
    </row>
    <row r="6" spans="1:3" ht="28.5" customHeight="1">
      <c r="A6" s="149" t="s">
        <v>124</v>
      </c>
      <c r="B6" s="149" t="s">
        <v>125</v>
      </c>
      <c r="C6" s="149"/>
    </row>
    <row r="7" spans="1:3" ht="28.5" customHeight="1">
      <c r="A7" s="149" t="s">
        <v>126</v>
      </c>
      <c r="B7" s="149" t="s">
        <v>127</v>
      </c>
      <c r="C7" s="149"/>
    </row>
    <row r="8" spans="1:3" ht="28.5" customHeight="1">
      <c r="C8" s="149"/>
    </row>
    <row r="9" spans="1:3" ht="28.5" customHeight="1"/>
    <row r="10" spans="1:3" ht="28.5" customHeight="1"/>
    <row r="11" spans="1:3" ht="28.5" customHeight="1"/>
    <row r="12" spans="1:3" ht="28.5" customHeight="1"/>
    <row r="13" spans="1:3" ht="28.5" customHeight="1"/>
    <row r="14" spans="1:3" ht="28.5" customHeight="1"/>
    <row r="15" spans="1:3" ht="28.5" customHeight="1"/>
    <row r="16" spans="1:3" ht="28.5" customHeight="1"/>
    <row r="17" ht="28.5" customHeight="1"/>
    <row r="18" ht="28.5" customHeight="1"/>
    <row r="19" ht="28.5" customHeight="1"/>
    <row r="20" ht="28.5" customHeight="1"/>
    <row r="21" ht="28.5" customHeight="1"/>
    <row r="22" ht="28.5" customHeight="1"/>
    <row r="23" ht="28.5" customHeight="1"/>
    <row r="24" ht="28.5" customHeight="1"/>
    <row r="25" ht="28.5" customHeight="1"/>
    <row r="26" ht="28.5" customHeight="1"/>
    <row r="27" ht="28.5" customHeight="1"/>
    <row r="28" ht="28.5" customHeight="1"/>
    <row r="29" ht="28.5" customHeight="1"/>
    <row r="30" ht="28.5" customHeight="1"/>
    <row r="31" ht="28.5" customHeight="1"/>
    <row r="32" ht="28.5" customHeight="1"/>
    <row r="33" ht="28.5" customHeight="1"/>
    <row r="34" ht="28.5" customHeight="1"/>
    <row r="35" ht="28.5" customHeight="1"/>
    <row r="36" ht="28.5" customHeight="1"/>
    <row r="37" ht="28.5" customHeight="1"/>
    <row r="38" ht="28.5" customHeight="1"/>
    <row r="39" ht="28.5" customHeight="1"/>
    <row r="40" ht="28.5" customHeight="1"/>
    <row r="41" ht="28.5" customHeight="1"/>
    <row r="42" ht="28.5" customHeight="1"/>
    <row r="43" ht="28.5" customHeight="1"/>
    <row r="44" ht="28.5" customHeight="1"/>
    <row r="45" ht="28.5" customHeight="1"/>
    <row r="46" ht="28.5" customHeight="1"/>
    <row r="47" ht="28.5" customHeight="1"/>
    <row r="48" ht="28.5" customHeight="1"/>
    <row r="49" ht="28.5" customHeight="1"/>
    <row r="50" ht="28.5" customHeight="1"/>
    <row r="51" ht="28.5" customHeight="1"/>
    <row r="52" ht="28.5" customHeight="1"/>
    <row r="53" ht="28.5" customHeight="1"/>
    <row r="54" ht="28.5" customHeight="1"/>
    <row r="55" ht="28.5" customHeight="1"/>
    <row r="56" ht="28.5" customHeight="1"/>
    <row r="57" ht="28.5" customHeight="1"/>
    <row r="58" ht="28.5" customHeight="1"/>
    <row r="59" ht="28.5" customHeight="1"/>
    <row r="60" ht="28.5" customHeight="1"/>
    <row r="61" ht="28.5" customHeight="1"/>
    <row r="62" ht="28.5" customHeight="1"/>
    <row r="63" ht="28.5" customHeight="1"/>
    <row r="64" ht="28.5" customHeight="1"/>
    <row r="65" ht="28.5" customHeight="1"/>
    <row r="66" ht="28.5" customHeight="1"/>
    <row r="67" ht="28.5" customHeight="1"/>
    <row r="68" ht="28.5" customHeight="1"/>
    <row r="69" ht="28.5" customHeight="1"/>
    <row r="70" ht="28.5" customHeight="1"/>
    <row r="71" ht="28.5" customHeight="1"/>
    <row r="72" ht="28.5" customHeight="1"/>
    <row r="73" ht="28.5" customHeight="1"/>
    <row r="74" ht="28.5" customHeight="1"/>
    <row r="75" ht="28.5" customHeight="1"/>
    <row r="76" ht="28.5" customHeight="1"/>
    <row r="77" ht="28.5" customHeight="1"/>
    <row r="78" ht="28.5" customHeight="1"/>
    <row r="79" ht="28.5" customHeight="1"/>
    <row r="80" ht="28.5" customHeight="1"/>
    <row r="81" ht="28.5" customHeight="1"/>
    <row r="82" ht="28.5" customHeight="1"/>
    <row r="83" ht="28.5" customHeight="1"/>
    <row r="84" ht="28.5" customHeight="1"/>
    <row r="85" ht="28.5" customHeight="1"/>
    <row r="86" ht="28.5" customHeight="1"/>
    <row r="87" ht="28.5" customHeight="1"/>
    <row r="88" ht="28.5" customHeight="1"/>
    <row r="89" ht="28.5" customHeight="1"/>
    <row r="90" ht="28.5" customHeight="1"/>
    <row r="91" ht="28.5" customHeight="1"/>
    <row r="92" ht="28.5" customHeight="1"/>
    <row r="93" ht="28.5" customHeight="1"/>
    <row r="94" ht="28.5" customHeight="1"/>
    <row r="95" ht="28.5" customHeight="1"/>
    <row r="96" ht="28.5" customHeight="1"/>
    <row r="97" ht="28.5" customHeight="1"/>
    <row r="98" ht="28.5" customHeight="1"/>
    <row r="99" ht="28.5" customHeight="1"/>
    <row r="100" ht="28.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749"/>
  <sheetViews>
    <sheetView topLeftCell="P1" zoomScale="68" zoomScaleNormal="68" workbookViewId="0">
      <selection activeCell="X16" sqref="X16"/>
    </sheetView>
  </sheetViews>
  <sheetFormatPr baseColWidth="10" defaultColWidth="7.81640625" defaultRowHeight="15" customHeight="1"/>
  <cols>
    <col min="1" max="1" width="10" customWidth="1"/>
    <col min="2" max="4" width="11.81640625" customWidth="1"/>
    <col min="5" max="5" width="13.81640625" customWidth="1"/>
    <col min="6" max="6" width="11.81640625" customWidth="1"/>
    <col min="7" max="7" width="19.90625" customWidth="1"/>
    <col min="8" max="8" width="21.453125" customWidth="1"/>
    <col min="9" max="9" width="24.26953125" customWidth="1"/>
    <col min="10" max="10" width="26.26953125" customWidth="1"/>
    <col min="11" max="11" width="25.54296875" customWidth="1"/>
    <col min="12" max="12" width="19" customWidth="1"/>
    <col min="13" max="13" width="29.36328125" customWidth="1"/>
    <col min="14" max="14" width="33.54296875" customWidth="1"/>
    <col min="15" max="15" width="27.81640625" customWidth="1"/>
    <col min="16" max="16" width="28.81640625" customWidth="1"/>
    <col min="17" max="17" width="36.1796875" bestFit="1" customWidth="1"/>
    <col min="18" max="18" width="27.7265625" bestFit="1" customWidth="1"/>
    <col min="19" max="19" width="8.36328125" customWidth="1"/>
    <col min="20" max="20" width="24.36328125" customWidth="1"/>
    <col min="21" max="21" width="20.6328125" customWidth="1"/>
    <col min="22" max="22" width="11.81640625" bestFit="1" customWidth="1"/>
    <col min="23" max="23" width="20.7265625" customWidth="1"/>
    <col min="24" max="24" width="18.90625" bestFit="1" customWidth="1"/>
    <col min="25" max="40" width="8.36328125" customWidth="1"/>
  </cols>
  <sheetData>
    <row r="1" spans="1:24" ht="28.5" customHeight="1">
      <c r="M1" s="99" t="s">
        <v>39</v>
      </c>
    </row>
    <row r="2" spans="1:24" ht="28.5" customHeight="1">
      <c r="A2" s="86" t="s">
        <v>0</v>
      </c>
      <c r="B2" s="86" t="s">
        <v>2</v>
      </c>
      <c r="C2" s="86" t="s">
        <v>30</v>
      </c>
      <c r="D2" s="86" t="s">
        <v>19</v>
      </c>
      <c r="E2" s="86" t="s">
        <v>20</v>
      </c>
      <c r="F2" s="86" t="s">
        <v>17</v>
      </c>
      <c r="G2" s="1" t="s">
        <v>82</v>
      </c>
      <c r="H2" s="1" t="s">
        <v>83</v>
      </c>
      <c r="I2" s="1" t="s">
        <v>86</v>
      </c>
      <c r="J2" s="1" t="s">
        <v>84</v>
      </c>
      <c r="K2" s="1" t="s">
        <v>85</v>
      </c>
      <c r="L2" s="1" t="s">
        <v>40</v>
      </c>
      <c r="M2" s="1" t="s">
        <v>41</v>
      </c>
      <c r="N2" s="1" t="s">
        <v>42</v>
      </c>
      <c r="O2" s="1" t="s">
        <v>43</v>
      </c>
      <c r="P2" s="1" t="s">
        <v>44</v>
      </c>
      <c r="Q2" s="1" t="s">
        <v>45</v>
      </c>
      <c r="T2" t="s">
        <v>46</v>
      </c>
      <c r="W2" t="s">
        <v>48</v>
      </c>
    </row>
    <row r="3" spans="1:24" ht="28.5" customHeight="1">
      <c r="A3" s="87">
        <v>44287</v>
      </c>
      <c r="B3" s="88">
        <v>2136.8999020000001</v>
      </c>
      <c r="C3" s="88">
        <v>1866.16687</v>
      </c>
      <c r="D3" s="88">
        <v>1499.400024</v>
      </c>
      <c r="E3" s="88">
        <v>610.75</v>
      </c>
      <c r="F3" s="88">
        <v>1432</v>
      </c>
      <c r="G3" s="1"/>
      <c r="H3" s="1"/>
      <c r="I3" s="1"/>
      <c r="J3" s="1"/>
      <c r="K3" s="1"/>
      <c r="L3" s="1"/>
      <c r="M3" s="1"/>
      <c r="N3" s="1"/>
      <c r="O3" s="1"/>
      <c r="P3" s="1"/>
      <c r="Q3" s="1"/>
      <c r="T3" t="s">
        <v>2</v>
      </c>
      <c r="U3" s="8">
        <f>AVERAGE(G4:G742)</f>
        <v>8.0359092080502508E-4</v>
      </c>
      <c r="W3" t="s">
        <v>2</v>
      </c>
      <c r="X3">
        <f>_xlfn.STDEV.S(G$4:G$742)</f>
        <v>2.0219181746607518E-2</v>
      </c>
    </row>
    <row r="4" spans="1:24" ht="28.5" customHeight="1">
      <c r="A4" s="87">
        <v>44291</v>
      </c>
      <c r="B4" s="88">
        <v>2034.9499510000001</v>
      </c>
      <c r="C4" s="88">
        <v>1839.169189</v>
      </c>
      <c r="D4" s="88">
        <v>1480</v>
      </c>
      <c r="E4" s="88">
        <v>608.79998799999998</v>
      </c>
      <c r="F4" s="88">
        <v>1439</v>
      </c>
      <c r="G4" s="2">
        <f t="shared" ref="G4:G35" si="0">(B4-B3)/B3</f>
        <v>-4.770927777411637E-2</v>
      </c>
      <c r="H4" s="2">
        <f t="shared" ref="H4:H35" si="1">(C4-C3)/C3</f>
        <v>-1.4466916884019089E-2</v>
      </c>
      <c r="I4" s="2">
        <f t="shared" ref="I4:I35" si="2">(D4-D3)/D3</f>
        <v>-1.2938524536131413E-2</v>
      </c>
      <c r="J4" s="2">
        <f t="shared" ref="J4:J35" si="3">(E4-E3)/E3</f>
        <v>-3.1928153909128371E-3</v>
      </c>
      <c r="K4" s="2">
        <f t="shared" ref="K4:K35" si="4">(F4-F3)/F3</f>
        <v>4.8882681564245811E-3</v>
      </c>
      <c r="L4" s="1"/>
      <c r="M4" s="2">
        <f t="shared" ref="M4:M35" si="5">LN((B4/B3))</f>
        <v>-4.8884910320529024E-2</v>
      </c>
      <c r="N4" s="2">
        <f t="shared" ref="N4:N35" si="6">LN((C4/C3))</f>
        <v>-1.4572583073588245E-2</v>
      </c>
      <c r="O4" s="2">
        <f t="shared" ref="O4:O35" si="7">LN((D4/D3))</f>
        <v>-1.3022956317203415E-2</v>
      </c>
      <c r="P4" s="2">
        <f t="shared" ref="P4:P35" si="8">LN((E4/E3))</f>
        <v>-3.1979233012807261E-3</v>
      </c>
      <c r="Q4" s="2">
        <f t="shared" ref="Q4:Q35" si="9">LN((F4/F3))</f>
        <v>4.8763593667769355E-3</v>
      </c>
      <c r="T4" t="s">
        <v>30</v>
      </c>
      <c r="U4" s="8">
        <f>AVERAGE(H4:H742)</f>
        <v>7.3487259249627645E-4</v>
      </c>
      <c r="W4" t="s">
        <v>30</v>
      </c>
      <c r="X4">
        <f>_xlfn.STDEV.S(H4:H742)</f>
        <v>1.4527248733742537E-2</v>
      </c>
    </row>
    <row r="5" spans="1:24" ht="28.5" customHeight="1">
      <c r="A5" s="87">
        <v>44292</v>
      </c>
      <c r="B5" s="88">
        <v>2101.6499020000001</v>
      </c>
      <c r="C5" s="88">
        <v>1831.5083010000001</v>
      </c>
      <c r="D5" s="88">
        <v>1460</v>
      </c>
      <c r="E5" s="88">
        <v>620.45001200000002</v>
      </c>
      <c r="F5" s="88">
        <v>1405.900024</v>
      </c>
      <c r="G5" s="2">
        <f t="shared" si="0"/>
        <v>3.2777194823500624E-2</v>
      </c>
      <c r="H5" s="2">
        <f t="shared" si="1"/>
        <v>-4.1654068836186262E-3</v>
      </c>
      <c r="I5" s="2">
        <f t="shared" si="2"/>
        <v>-1.3513513513513514E-2</v>
      </c>
      <c r="J5" s="2">
        <f t="shared" si="3"/>
        <v>1.9136045055244039E-2</v>
      </c>
      <c r="K5" s="2">
        <f t="shared" si="4"/>
        <v>-2.3002068102849181E-2</v>
      </c>
      <c r="L5" s="1"/>
      <c r="M5" s="2">
        <f t="shared" si="5"/>
        <v>3.2251479384259048E-2</v>
      </c>
      <c r="N5" s="2">
        <f t="shared" si="6"/>
        <v>-4.1741063571740329E-3</v>
      </c>
      <c r="O5" s="2">
        <f t="shared" si="7"/>
        <v>-1.3605652055778598E-2</v>
      </c>
      <c r="P5" s="2">
        <f t="shared" si="8"/>
        <v>1.8955253724860299E-2</v>
      </c>
      <c r="Q5" s="2">
        <f t="shared" si="9"/>
        <v>-2.3270743730590838E-2</v>
      </c>
      <c r="T5" t="s">
        <v>19</v>
      </c>
      <c r="U5" s="8">
        <f>AVERAGE(I4:I742)</f>
        <v>5.6524028353471321E-5</v>
      </c>
      <c r="W5" t="s">
        <v>19</v>
      </c>
      <c r="X5">
        <f>_xlfn.STDEV.S(I4:I742)</f>
        <v>1.4882212788372415E-2</v>
      </c>
    </row>
    <row r="6" spans="1:24" ht="28.5" customHeight="1">
      <c r="A6" s="87">
        <v>44293</v>
      </c>
      <c r="B6" s="88">
        <v>2094.9499510000001</v>
      </c>
      <c r="C6" s="88">
        <v>1848.6298830000001</v>
      </c>
      <c r="D6" s="88">
        <v>1439.3000489999999</v>
      </c>
      <c r="E6" s="88">
        <v>621.04998799999998</v>
      </c>
      <c r="F6" s="88">
        <v>1402</v>
      </c>
      <c r="G6" s="2">
        <f t="shared" si="0"/>
        <v>-3.1879481894792083E-3</v>
      </c>
      <c r="H6" s="2">
        <f t="shared" si="1"/>
        <v>9.3483507503906143E-3</v>
      </c>
      <c r="I6" s="2">
        <f t="shared" si="2"/>
        <v>-1.4178048630137025E-2</v>
      </c>
      <c r="J6" s="2">
        <f t="shared" si="3"/>
        <v>9.6700135127077667E-4</v>
      </c>
      <c r="K6" s="2">
        <f t="shared" si="4"/>
        <v>-2.7740407805840043E-3</v>
      </c>
      <c r="L6" s="1"/>
      <c r="M6" s="2">
        <f t="shared" si="5"/>
        <v>-3.1930405219166807E-3</v>
      </c>
      <c r="N6" s="2">
        <f t="shared" si="6"/>
        <v>9.3049253469932973E-3</v>
      </c>
      <c r="O6" s="2">
        <f t="shared" si="7"/>
        <v>-1.4279517389430613E-2</v>
      </c>
      <c r="P6" s="2">
        <f t="shared" si="8"/>
        <v>9.6653410665732112E-4</v>
      </c>
      <c r="Q6" s="2">
        <f t="shared" si="9"/>
        <v>-2.7778955622415743E-3</v>
      </c>
      <c r="T6" t="s">
        <v>20</v>
      </c>
      <c r="U6" s="8">
        <f>AVERAGE(J4:J742)</f>
        <v>1.4092430750022034E-3</v>
      </c>
      <c r="W6" t="s">
        <v>20</v>
      </c>
      <c r="X6">
        <f>_xlfn.STDEV.S(J4:J742)</f>
        <v>1.3333388955021406E-2</v>
      </c>
    </row>
    <row r="7" spans="1:24" ht="28.5" customHeight="1">
      <c r="A7" s="87">
        <v>44294</v>
      </c>
      <c r="B7" s="88">
        <v>2094.6499020000001</v>
      </c>
      <c r="C7" s="88">
        <v>1850.9373780000001</v>
      </c>
      <c r="D7" s="88">
        <v>1453</v>
      </c>
      <c r="E7" s="88">
        <v>614.25</v>
      </c>
      <c r="F7" s="88">
        <v>1410</v>
      </c>
      <c r="G7" s="2">
        <f t="shared" si="0"/>
        <v>-1.4322490131886902E-4</v>
      </c>
      <c r="H7" s="2">
        <f t="shared" si="1"/>
        <v>1.2482190303314583E-3</v>
      </c>
      <c r="I7" s="2">
        <f t="shared" si="2"/>
        <v>9.5184815768737992E-3</v>
      </c>
      <c r="J7" s="2">
        <f t="shared" si="3"/>
        <v>-1.0949179826729157E-2</v>
      </c>
      <c r="K7" s="2">
        <f t="shared" si="4"/>
        <v>5.7061340941512127E-3</v>
      </c>
      <c r="L7" s="1"/>
      <c r="M7" s="2">
        <f t="shared" si="5"/>
        <v>-1.4323515898453178E-4</v>
      </c>
      <c r="N7" s="2">
        <f t="shared" si="6"/>
        <v>1.2474406526143138E-3</v>
      </c>
      <c r="O7" s="2">
        <f t="shared" si="7"/>
        <v>9.4734662573314147E-3</v>
      </c>
      <c r="P7" s="2">
        <f t="shared" si="8"/>
        <v>-1.1009563266798269E-2</v>
      </c>
      <c r="Q7" s="2">
        <f t="shared" si="9"/>
        <v>5.6899157776784557E-3</v>
      </c>
      <c r="T7" t="s">
        <v>17</v>
      </c>
      <c r="U7" s="8">
        <f>AVERAGE(K4:K742)</f>
        <v>1.3930081776543498E-3</v>
      </c>
      <c r="W7" t="s">
        <v>17</v>
      </c>
      <c r="X7">
        <f>_xlfn.STDEV.S(K4:K742)</f>
        <v>1.4534747370218738E-2</v>
      </c>
    </row>
    <row r="8" spans="1:24" ht="28.5" customHeight="1">
      <c r="A8" s="87">
        <v>44295</v>
      </c>
      <c r="B8" s="88">
        <v>2068.8000489999999</v>
      </c>
      <c r="C8" s="88">
        <v>1829.431519</v>
      </c>
      <c r="D8" s="88">
        <v>1426</v>
      </c>
      <c r="E8" s="88">
        <v>636.75</v>
      </c>
      <c r="F8" s="88">
        <v>1414</v>
      </c>
      <c r="G8" s="2">
        <f t="shared" si="0"/>
        <v>-1.2340894282771729E-2</v>
      </c>
      <c r="H8" s="2">
        <f t="shared" si="1"/>
        <v>-1.1618901458048192E-2</v>
      </c>
      <c r="I8" s="2">
        <f t="shared" si="2"/>
        <v>-1.8582243633860976E-2</v>
      </c>
      <c r="J8" s="2">
        <f t="shared" si="3"/>
        <v>3.6630036630036632E-2</v>
      </c>
      <c r="K8" s="2">
        <f t="shared" si="4"/>
        <v>2.8368794326241137E-3</v>
      </c>
      <c r="L8" s="1"/>
      <c r="M8" s="2">
        <f t="shared" si="5"/>
        <v>-1.2417675471598281E-2</v>
      </c>
      <c r="N8" s="2">
        <f t="shared" si="6"/>
        <v>-1.1686928338725696E-2</v>
      </c>
      <c r="O8" s="2">
        <f t="shared" si="7"/>
        <v>-1.8757062596041641E-2</v>
      </c>
      <c r="P8" s="2">
        <f t="shared" si="8"/>
        <v>3.597510245827798E-2</v>
      </c>
      <c r="Q8" s="2">
        <f t="shared" si="9"/>
        <v>2.8328630843041072E-3</v>
      </c>
    </row>
    <row r="9" spans="1:24" ht="28.5" customHeight="1">
      <c r="A9" s="87">
        <v>44298</v>
      </c>
      <c r="B9" s="88">
        <v>1940.400024</v>
      </c>
      <c r="C9" s="88">
        <v>1763.990845</v>
      </c>
      <c r="D9" s="88">
        <v>1393</v>
      </c>
      <c r="E9" s="88">
        <v>619.34997599999997</v>
      </c>
      <c r="F9" s="88">
        <v>1393.9499510000001</v>
      </c>
      <c r="G9" s="2">
        <f t="shared" si="0"/>
        <v>-6.2064975811492701E-2</v>
      </c>
      <c r="H9" s="2">
        <f t="shared" si="1"/>
        <v>-3.5771043255978768E-2</v>
      </c>
      <c r="I9" s="2">
        <f t="shared" si="2"/>
        <v>-2.3141654978962131E-2</v>
      </c>
      <c r="J9" s="2">
        <f t="shared" si="3"/>
        <v>-2.7326303886925842E-2</v>
      </c>
      <c r="K9" s="2">
        <f t="shared" si="4"/>
        <v>-1.4179666902404487E-2</v>
      </c>
      <c r="L9" s="1"/>
      <c r="M9" s="2">
        <f t="shared" si="5"/>
        <v>-6.40746029631757E-2</v>
      </c>
      <c r="N9" s="2">
        <f t="shared" si="6"/>
        <v>-3.6426505576040269E-2</v>
      </c>
      <c r="O9" s="2">
        <f t="shared" si="7"/>
        <v>-2.3413627194435561E-2</v>
      </c>
      <c r="P9" s="2">
        <f t="shared" si="8"/>
        <v>-2.7706611609660956E-2</v>
      </c>
      <c r="Q9" s="2">
        <f t="shared" si="9"/>
        <v>-1.428115893696706E-2</v>
      </c>
      <c r="T9" t="s">
        <v>47</v>
      </c>
      <c r="W9" t="s">
        <v>49</v>
      </c>
    </row>
    <row r="10" spans="1:24" ht="28.5" customHeight="1">
      <c r="A10" s="87">
        <v>44299</v>
      </c>
      <c r="B10" s="88">
        <v>2118.3500979999999</v>
      </c>
      <c r="C10" s="88">
        <v>1783.0507809999999</v>
      </c>
      <c r="D10" s="88">
        <v>1368</v>
      </c>
      <c r="E10" s="88">
        <v>627.34997599999997</v>
      </c>
      <c r="F10" s="88">
        <v>1347.25</v>
      </c>
      <c r="G10" s="2">
        <f t="shared" si="0"/>
        <v>9.1707932281493237E-2</v>
      </c>
      <c r="H10" s="2">
        <f t="shared" si="1"/>
        <v>1.0805008457966163E-2</v>
      </c>
      <c r="I10" s="2">
        <f t="shared" si="2"/>
        <v>-1.7946877243359655E-2</v>
      </c>
      <c r="J10" s="2">
        <f t="shared" si="3"/>
        <v>1.2916768079442051E-2</v>
      </c>
      <c r="K10" s="2">
        <f t="shared" si="4"/>
        <v>-3.3501885032886702E-2</v>
      </c>
      <c r="L10" s="1"/>
      <c r="M10" s="2">
        <f t="shared" si="5"/>
        <v>8.7743380267882254E-2</v>
      </c>
      <c r="N10" s="2">
        <f t="shared" si="6"/>
        <v>1.074705146419117E-2</v>
      </c>
      <c r="O10" s="2">
        <f t="shared" si="7"/>
        <v>-1.8109875597309911E-2</v>
      </c>
      <c r="P10" s="2">
        <f t="shared" si="8"/>
        <v>1.2834058099645631E-2</v>
      </c>
      <c r="Q10" s="2">
        <f t="shared" si="9"/>
        <v>-3.407593070594496E-2</v>
      </c>
      <c r="T10" t="s">
        <v>2</v>
      </c>
      <c r="U10">
        <f>((1+U3)^252)-1</f>
        <v>0.22436652776486943</v>
      </c>
      <c r="W10" t="s">
        <v>2</v>
      </c>
      <c r="X10">
        <f>X3*SQRT(252)</f>
        <v>0.32096955968844049</v>
      </c>
    </row>
    <row r="11" spans="1:24" ht="28.5" customHeight="1">
      <c r="A11" s="87">
        <v>44301</v>
      </c>
      <c r="B11" s="88">
        <v>2083.5</v>
      </c>
      <c r="C11" s="88">
        <v>1794.5882570000001</v>
      </c>
      <c r="D11" s="88">
        <v>1405</v>
      </c>
      <c r="E11" s="88">
        <v>633.25</v>
      </c>
      <c r="F11" s="88">
        <v>1378.9499510000001</v>
      </c>
      <c r="G11" s="2">
        <f t="shared" si="0"/>
        <v>-1.6451528967238678E-2</v>
      </c>
      <c r="H11" s="2">
        <f t="shared" si="1"/>
        <v>6.4706379217812065E-3</v>
      </c>
      <c r="I11" s="2">
        <f t="shared" si="2"/>
        <v>2.7046783625730993E-2</v>
      </c>
      <c r="J11" s="2">
        <f t="shared" si="3"/>
        <v>9.404677174961797E-3</v>
      </c>
      <c r="K11" s="2">
        <f t="shared" si="4"/>
        <v>2.3529375394321806E-2</v>
      </c>
      <c r="L11" s="1"/>
      <c r="M11" s="2">
        <f t="shared" si="5"/>
        <v>-1.6588358145019234E-2</v>
      </c>
      <c r="N11" s="2">
        <f t="shared" si="6"/>
        <v>6.4497932149379725E-3</v>
      </c>
      <c r="O11" s="2">
        <f t="shared" si="7"/>
        <v>2.6687483585350467E-2</v>
      </c>
      <c r="P11" s="2">
        <f t="shared" si="8"/>
        <v>9.3607285322335546E-3</v>
      </c>
      <c r="Q11" s="2">
        <f t="shared" si="9"/>
        <v>2.3256826629983296E-2</v>
      </c>
      <c r="T11" t="s">
        <v>30</v>
      </c>
      <c r="U11">
        <f t="shared" ref="U11:U14" si="10">((1+U4)^252)-1</f>
        <v>0.2033626928546568</v>
      </c>
      <c r="W11" t="s">
        <v>30</v>
      </c>
      <c r="X11">
        <f t="shared" ref="X11:X14" si="11">X4*SQRT(252)</f>
        <v>0.23061292430076438</v>
      </c>
    </row>
    <row r="12" spans="1:24" ht="28.5" customHeight="1">
      <c r="A12" s="87">
        <v>44302</v>
      </c>
      <c r="B12" s="88">
        <v>2099.8999020000001</v>
      </c>
      <c r="C12" s="88">
        <v>1783.3276370000001</v>
      </c>
      <c r="D12" s="88">
        <v>1434.9499510000001</v>
      </c>
      <c r="E12" s="88">
        <v>646.04998799999998</v>
      </c>
      <c r="F12" s="88">
        <v>1360.5</v>
      </c>
      <c r="G12" s="2">
        <f t="shared" si="0"/>
        <v>7.8713232541397227E-3</v>
      </c>
      <c r="H12" s="2">
        <f t="shared" si="1"/>
        <v>-6.2747652315658818E-3</v>
      </c>
      <c r="I12" s="2">
        <f t="shared" si="2"/>
        <v>2.1316691103202886E-2</v>
      </c>
      <c r="J12" s="2">
        <f t="shared" si="3"/>
        <v>2.0213166995657301E-2</v>
      </c>
      <c r="K12" s="2">
        <f t="shared" si="4"/>
        <v>-1.3379710399656162E-2</v>
      </c>
      <c r="L12" s="1"/>
      <c r="M12" s="2">
        <f t="shared" si="5"/>
        <v>7.8405059986742139E-3</v>
      </c>
      <c r="N12" s="2">
        <f t="shared" si="6"/>
        <v>-6.2945343118676333E-3</v>
      </c>
      <c r="O12" s="2">
        <f t="shared" si="7"/>
        <v>2.1092668465729918E-2</v>
      </c>
      <c r="P12" s="2">
        <f t="shared" si="8"/>
        <v>2.0011592712030773E-2</v>
      </c>
      <c r="Q12" s="2">
        <f t="shared" si="9"/>
        <v>-1.34700252202884E-2</v>
      </c>
      <c r="T12" t="s">
        <v>19</v>
      </c>
      <c r="U12">
        <f t="shared" si="10"/>
        <v>1.4345576763376888E-2</v>
      </c>
      <c r="W12" t="s">
        <v>19</v>
      </c>
      <c r="X12">
        <f t="shared" si="11"/>
        <v>0.23624780397827122</v>
      </c>
    </row>
    <row r="13" spans="1:24" ht="28.5" customHeight="1">
      <c r="A13" s="87">
        <v>44305</v>
      </c>
      <c r="B13" s="88">
        <v>2027.599976</v>
      </c>
      <c r="C13" s="88">
        <v>1755.268433</v>
      </c>
      <c r="D13" s="88">
        <v>1390</v>
      </c>
      <c r="E13" s="88">
        <v>640.65002400000003</v>
      </c>
      <c r="F13" s="88">
        <v>1340</v>
      </c>
      <c r="G13" s="2">
        <f t="shared" si="0"/>
        <v>-3.4430177329471651E-2</v>
      </c>
      <c r="H13" s="2">
        <f t="shared" si="1"/>
        <v>-1.5734183342328886E-2</v>
      </c>
      <c r="I13" s="2">
        <f t="shared" si="2"/>
        <v>-3.1325100202048824E-2</v>
      </c>
      <c r="J13" s="2">
        <f t="shared" si="3"/>
        <v>-8.3584306172914194E-3</v>
      </c>
      <c r="K13" s="2">
        <f t="shared" si="4"/>
        <v>-1.5067989709665565E-2</v>
      </c>
      <c r="L13" s="1"/>
      <c r="M13" s="2">
        <f t="shared" si="5"/>
        <v>-3.503686209964238E-2</v>
      </c>
      <c r="N13" s="2">
        <f t="shared" si="6"/>
        <v>-1.5859279531073953E-2</v>
      </c>
      <c r="O13" s="2">
        <f t="shared" si="7"/>
        <v>-3.1826224108838716E-2</v>
      </c>
      <c r="P13" s="2">
        <f t="shared" si="8"/>
        <v>-8.3935581762781403E-3</v>
      </c>
      <c r="Q13" s="2">
        <f t="shared" si="9"/>
        <v>-1.5182665278343976E-2</v>
      </c>
      <c r="T13" t="s">
        <v>20</v>
      </c>
      <c r="U13">
        <f t="shared" si="10"/>
        <v>0.42600846480418109</v>
      </c>
      <c r="W13" t="s">
        <v>20</v>
      </c>
      <c r="X13">
        <f t="shared" si="11"/>
        <v>0.21166098785209211</v>
      </c>
    </row>
    <row r="14" spans="1:24" ht="28.5" customHeight="1">
      <c r="A14" s="87">
        <v>44306</v>
      </c>
      <c r="B14" s="88">
        <v>2020.150024</v>
      </c>
      <c r="C14" s="88">
        <v>1754.7608640000001</v>
      </c>
      <c r="D14" s="88">
        <v>1425</v>
      </c>
      <c r="E14" s="88">
        <v>645.15002400000003</v>
      </c>
      <c r="F14" s="88">
        <v>1320</v>
      </c>
      <c r="G14" s="2">
        <f t="shared" si="0"/>
        <v>-3.6742711028715947E-3</v>
      </c>
      <c r="H14" s="2">
        <f t="shared" si="1"/>
        <v>-2.8916887608601793E-4</v>
      </c>
      <c r="I14" s="2">
        <f t="shared" si="2"/>
        <v>2.5179856115107913E-2</v>
      </c>
      <c r="J14" s="2">
        <f t="shared" si="3"/>
        <v>7.0241158689162862E-3</v>
      </c>
      <c r="K14" s="2">
        <f t="shared" si="4"/>
        <v>-1.4925373134328358E-2</v>
      </c>
      <c r="L14" s="1"/>
      <c r="M14" s="2">
        <f t="shared" si="5"/>
        <v>-3.6810378171872695E-3</v>
      </c>
      <c r="N14" s="2">
        <f t="shared" si="6"/>
        <v>-2.8921069346715396E-4</v>
      </c>
      <c r="O14" s="2">
        <f t="shared" si="7"/>
        <v>2.4868066578013524E-2</v>
      </c>
      <c r="P14" s="2">
        <f t="shared" si="8"/>
        <v>6.9995616809682285E-3</v>
      </c>
      <c r="Q14" s="2">
        <f t="shared" si="9"/>
        <v>-1.5037877364540559E-2</v>
      </c>
      <c r="T14" t="s">
        <v>17</v>
      </c>
      <c r="U14">
        <f t="shared" si="10"/>
        <v>0.42019443478852292</v>
      </c>
      <c r="W14" t="s">
        <v>17</v>
      </c>
      <c r="X14">
        <f t="shared" si="11"/>
        <v>0.23073196146449304</v>
      </c>
    </row>
    <row r="15" spans="1:24" ht="28.5" customHeight="1">
      <c r="A15" s="87">
        <v>44308</v>
      </c>
      <c r="B15" s="88">
        <v>2033</v>
      </c>
      <c r="C15" s="88">
        <v>1759.606567</v>
      </c>
      <c r="D15" s="88">
        <v>1380</v>
      </c>
      <c r="E15" s="88">
        <v>639.95001200000002</v>
      </c>
      <c r="F15" s="88">
        <v>1310</v>
      </c>
      <c r="G15" s="2">
        <f t="shared" si="0"/>
        <v>6.3609018376547906E-3</v>
      </c>
      <c r="H15" s="2">
        <f t="shared" si="1"/>
        <v>2.7614606066345216E-3</v>
      </c>
      <c r="I15" s="2">
        <f t="shared" si="2"/>
        <v>-3.1578947368421054E-2</v>
      </c>
      <c r="J15" s="2">
        <f t="shared" si="3"/>
        <v>-8.0601593529507718E-3</v>
      </c>
      <c r="K15" s="2">
        <f t="shared" si="4"/>
        <v>-7.575757575757576E-3</v>
      </c>
      <c r="L15" s="1"/>
      <c r="M15" s="2">
        <f t="shared" si="5"/>
        <v>6.3407566839938177E-3</v>
      </c>
      <c r="N15" s="2">
        <f t="shared" si="6"/>
        <v>2.7576547791121858E-3</v>
      </c>
      <c r="O15" s="2">
        <f t="shared" si="7"/>
        <v>-3.2088314551500512E-2</v>
      </c>
      <c r="P15" s="2">
        <f t="shared" si="8"/>
        <v>-8.0928180452398205E-3</v>
      </c>
      <c r="Q15" s="2">
        <f t="shared" si="9"/>
        <v>-7.6045993852193036E-3</v>
      </c>
    </row>
    <row r="16" spans="1:24" ht="28.5" customHeight="1">
      <c r="A16" s="87">
        <v>44309</v>
      </c>
      <c r="B16" s="88">
        <v>1969.650024</v>
      </c>
      <c r="C16" s="88">
        <v>1757.7144780000001</v>
      </c>
      <c r="D16" s="88">
        <v>1409</v>
      </c>
      <c r="E16" s="88">
        <v>637.95001200000002</v>
      </c>
      <c r="F16" s="88">
        <v>1330</v>
      </c>
      <c r="G16" s="2">
        <f t="shared" si="0"/>
        <v>-3.1160834235120498E-2</v>
      </c>
      <c r="H16" s="2">
        <f t="shared" si="1"/>
        <v>-1.0752909403070792E-3</v>
      </c>
      <c r="I16" s="2">
        <f t="shared" si="2"/>
        <v>2.1014492753623187E-2</v>
      </c>
      <c r="J16" s="2">
        <f t="shared" si="3"/>
        <v>-3.1252441010970714E-3</v>
      </c>
      <c r="K16" s="2">
        <f t="shared" si="4"/>
        <v>1.5267175572519083E-2</v>
      </c>
      <c r="L16" s="1"/>
      <c r="M16" s="2">
        <f t="shared" si="5"/>
        <v>-3.1656660470317025E-2</v>
      </c>
      <c r="N16" s="2">
        <f t="shared" si="6"/>
        <v>-1.0758694803800536E-3</v>
      </c>
      <c r="O16" s="2">
        <f t="shared" si="7"/>
        <v>2.0796733747429758E-2</v>
      </c>
      <c r="P16" s="2">
        <f t="shared" si="8"/>
        <v>-3.1301378752618871E-3</v>
      </c>
      <c r="Q16" s="2">
        <f t="shared" si="9"/>
        <v>1.5151805020602246E-2</v>
      </c>
      <c r="T16" t="s">
        <v>50</v>
      </c>
    </row>
    <row r="17" spans="1:23" ht="28.5" customHeight="1">
      <c r="A17" s="87">
        <v>44312</v>
      </c>
      <c r="B17" s="88">
        <v>1977.5</v>
      </c>
      <c r="C17" s="88">
        <v>1788.634888</v>
      </c>
      <c r="D17" s="88">
        <v>1413</v>
      </c>
      <c r="E17" s="88">
        <v>634.70001200000002</v>
      </c>
      <c r="F17" s="88">
        <v>1330.0500489999999</v>
      </c>
      <c r="G17" s="2">
        <f t="shared" si="0"/>
        <v>3.98546742027708E-3</v>
      </c>
      <c r="H17" s="2">
        <f t="shared" si="1"/>
        <v>1.7591258641268325E-2</v>
      </c>
      <c r="I17" s="2">
        <f t="shared" si="2"/>
        <v>2.8388928317955998E-3</v>
      </c>
      <c r="J17" s="2">
        <f t="shared" si="3"/>
        <v>-5.0944430423492176E-3</v>
      </c>
      <c r="K17" s="2">
        <f t="shared" si="4"/>
        <v>3.7630827067627442E-5</v>
      </c>
      <c r="L17" s="1"/>
      <c r="M17" s="2">
        <f t="shared" si="5"/>
        <v>3.9775464837792989E-3</v>
      </c>
      <c r="N17" s="2">
        <f t="shared" si="6"/>
        <v>1.7438323395115314E-2</v>
      </c>
      <c r="O17" s="2">
        <f t="shared" si="7"/>
        <v>2.8348707858471267E-3</v>
      </c>
      <c r="P17" s="2">
        <f t="shared" si="8"/>
        <v>-5.1074639590093333E-3</v>
      </c>
      <c r="Q17" s="2">
        <f t="shared" si="9"/>
        <v>3.7630119045725633E-5</v>
      </c>
      <c r="T17" t="s">
        <v>2</v>
      </c>
      <c r="U17">
        <f>X10/U10</f>
        <v>1.4305590182543122</v>
      </c>
    </row>
    <row r="18" spans="1:23" ht="28.5" customHeight="1">
      <c r="A18" s="87">
        <v>44313</v>
      </c>
      <c r="B18" s="88">
        <v>2014.8000489999999</v>
      </c>
      <c r="C18" s="88">
        <v>1835.5233149999999</v>
      </c>
      <c r="D18" s="88">
        <v>1407.25</v>
      </c>
      <c r="E18" s="88">
        <v>639.25</v>
      </c>
      <c r="F18" s="88">
        <v>1339</v>
      </c>
      <c r="G18" s="2">
        <f t="shared" si="0"/>
        <v>1.8862224525916533E-2</v>
      </c>
      <c r="H18" s="2">
        <f t="shared" si="1"/>
        <v>2.6214644092305027E-2</v>
      </c>
      <c r="I18" s="2">
        <f t="shared" si="2"/>
        <v>-4.0693559801840053E-3</v>
      </c>
      <c r="J18" s="2">
        <f t="shared" si="3"/>
        <v>7.1687220954392934E-3</v>
      </c>
      <c r="K18" s="2">
        <f t="shared" si="4"/>
        <v>6.7290332470790019E-3</v>
      </c>
      <c r="L18" s="1"/>
      <c r="M18" s="2">
        <f t="shared" si="5"/>
        <v>1.8686538549717878E-2</v>
      </c>
      <c r="N18" s="2">
        <f t="shared" si="6"/>
        <v>2.5876929636640296E-2</v>
      </c>
      <c r="O18" s="2">
        <f t="shared" si="7"/>
        <v>-4.0776583403914568E-3</v>
      </c>
      <c r="P18" s="2">
        <f t="shared" si="8"/>
        <v>7.1431489523016908E-3</v>
      </c>
      <c r="Q18" s="2">
        <f t="shared" si="9"/>
        <v>6.7064943563273135E-3</v>
      </c>
      <c r="T18" t="s">
        <v>30</v>
      </c>
      <c r="U18">
        <f t="shared" ref="U18:U21" si="12">X11/U11</f>
        <v>1.1339981835585906</v>
      </c>
    </row>
    <row r="19" spans="1:23" ht="28.5" customHeight="1">
      <c r="A19" s="87">
        <v>44314</v>
      </c>
      <c r="B19" s="88">
        <v>2051.1499020000001</v>
      </c>
      <c r="C19" s="88">
        <v>1843.507202</v>
      </c>
      <c r="D19" s="88">
        <v>1436.25</v>
      </c>
      <c r="E19" s="88">
        <v>643.40002400000003</v>
      </c>
      <c r="F19" s="88">
        <v>1384.849976</v>
      </c>
      <c r="G19" s="2">
        <f t="shared" si="0"/>
        <v>1.8041419553290951E-2</v>
      </c>
      <c r="H19" s="2">
        <f t="shared" si="1"/>
        <v>4.3496516414448794E-3</v>
      </c>
      <c r="I19" s="2">
        <f t="shared" si="2"/>
        <v>2.0607567951678805E-2</v>
      </c>
      <c r="J19" s="2">
        <f t="shared" si="3"/>
        <v>6.4920203363316858E-3</v>
      </c>
      <c r="K19" s="2">
        <f t="shared" si="4"/>
        <v>3.4241953696788625E-2</v>
      </c>
      <c r="L19" s="1"/>
      <c r="M19" s="2">
        <f t="shared" si="5"/>
        <v>1.7880604484609326E-2</v>
      </c>
      <c r="N19" s="2">
        <f t="shared" si="6"/>
        <v>4.3402192486013966E-3</v>
      </c>
      <c r="O19" s="2">
        <f t="shared" si="7"/>
        <v>2.0398104818829508E-2</v>
      </c>
      <c r="P19" s="2">
        <f t="shared" si="8"/>
        <v>6.4710379354633168E-3</v>
      </c>
      <c r="Q19" s="2">
        <f t="shared" si="9"/>
        <v>3.3668746485551557E-2</v>
      </c>
      <c r="T19" t="s">
        <v>19</v>
      </c>
      <c r="U19">
        <f t="shared" si="12"/>
        <v>16.468337793248786</v>
      </c>
    </row>
    <row r="20" spans="1:23" ht="28.5" customHeight="1">
      <c r="A20" s="87">
        <v>44315</v>
      </c>
      <c r="B20" s="88">
        <v>2073.9499510000001</v>
      </c>
      <c r="C20" s="88">
        <v>1868.19751</v>
      </c>
      <c r="D20" s="88">
        <v>1486.1999510000001</v>
      </c>
      <c r="E20" s="88">
        <v>644.5</v>
      </c>
      <c r="F20" s="88">
        <v>1383.9499510000001</v>
      </c>
      <c r="G20" s="2">
        <f t="shared" si="0"/>
        <v>1.1115739994316585E-2</v>
      </c>
      <c r="H20" s="2">
        <f t="shared" si="1"/>
        <v>1.3393117191630022E-2</v>
      </c>
      <c r="I20" s="2">
        <f t="shared" si="2"/>
        <v>3.4778033768494379E-2</v>
      </c>
      <c r="J20" s="2">
        <f t="shared" si="3"/>
        <v>1.7096300263737161E-3</v>
      </c>
      <c r="K20" s="2">
        <f t="shared" si="4"/>
        <v>-6.4990794353013306E-4</v>
      </c>
      <c r="L20" s="1"/>
      <c r="M20" s="2">
        <f t="shared" si="5"/>
        <v>1.1054414192462843E-2</v>
      </c>
      <c r="N20" s="2">
        <f t="shared" si="6"/>
        <v>1.3304222238334776E-2</v>
      </c>
      <c r="O20" s="2">
        <f t="shared" si="7"/>
        <v>3.418694359041239E-2</v>
      </c>
      <c r="P20" s="2">
        <f t="shared" si="8"/>
        <v>1.7081702724827295E-3</v>
      </c>
      <c r="Q20" s="2">
        <f t="shared" si="9"/>
        <v>-6.5011922524508257E-4</v>
      </c>
      <c r="T20" t="s">
        <v>20</v>
      </c>
      <c r="U20">
        <f t="shared" si="12"/>
        <v>0.49684690643267881</v>
      </c>
    </row>
    <row r="21" spans="1:23" ht="28.5" customHeight="1">
      <c r="A21" s="87">
        <v>44316</v>
      </c>
      <c r="B21" s="88">
        <v>2228.75</v>
      </c>
      <c r="C21" s="88">
        <v>1840.9228519999999</v>
      </c>
      <c r="D21" s="88">
        <v>1445</v>
      </c>
      <c r="E21" s="88">
        <v>654.45001200000002</v>
      </c>
      <c r="F21" s="88">
        <v>1350</v>
      </c>
      <c r="G21" s="2">
        <f t="shared" si="0"/>
        <v>7.4640204757766573E-2</v>
      </c>
      <c r="H21" s="2">
        <f t="shared" si="1"/>
        <v>-1.4599450997020142E-2</v>
      </c>
      <c r="I21" s="2">
        <f t="shared" si="2"/>
        <v>-2.7721674309219551E-2</v>
      </c>
      <c r="J21" s="2">
        <f t="shared" si="3"/>
        <v>1.5438342901474035E-2</v>
      </c>
      <c r="K21" s="2">
        <f t="shared" si="4"/>
        <v>-2.4531198527424244E-2</v>
      </c>
      <c r="L21" s="1"/>
      <c r="M21" s="2">
        <f t="shared" si="5"/>
        <v>7.198591230875101E-2</v>
      </c>
      <c r="N21" s="2">
        <f t="shared" si="6"/>
        <v>-1.4707071735246767E-2</v>
      </c>
      <c r="O21" s="2">
        <f t="shared" si="7"/>
        <v>-2.8113172206845272E-2</v>
      </c>
      <c r="P21" s="2">
        <f t="shared" si="8"/>
        <v>1.5320384194493325E-2</v>
      </c>
      <c r="Q21" s="2">
        <f t="shared" si="9"/>
        <v>-2.4837101519003871E-2</v>
      </c>
      <c r="T21" t="s">
        <v>17</v>
      </c>
      <c r="U21">
        <f t="shared" si="12"/>
        <v>0.54910760914912338</v>
      </c>
    </row>
    <row r="22" spans="1:23" ht="28.5" customHeight="1">
      <c r="A22" s="87">
        <v>44319</v>
      </c>
      <c r="B22" s="88">
        <v>2282.8999020000001</v>
      </c>
      <c r="C22" s="88">
        <v>1808.2025149999999</v>
      </c>
      <c r="D22" s="88">
        <v>1393</v>
      </c>
      <c r="E22" s="88">
        <v>659.20001200000002</v>
      </c>
      <c r="F22" s="88">
        <v>1325.5</v>
      </c>
      <c r="G22" s="2">
        <f t="shared" si="0"/>
        <v>2.4296086146943403E-2</v>
      </c>
      <c r="H22" s="2">
        <f t="shared" si="1"/>
        <v>-1.7773877359636345E-2</v>
      </c>
      <c r="I22" s="2">
        <f t="shared" si="2"/>
        <v>-3.5986159169550176E-2</v>
      </c>
      <c r="J22" s="2">
        <f t="shared" si="3"/>
        <v>7.2580027701183688E-3</v>
      </c>
      <c r="K22" s="2">
        <f t="shared" si="4"/>
        <v>-1.8148148148148149E-2</v>
      </c>
      <c r="L22" s="1"/>
      <c r="M22" s="2">
        <f t="shared" si="5"/>
        <v>2.4005631450360665E-2</v>
      </c>
      <c r="N22" s="2">
        <f t="shared" si="6"/>
        <v>-1.7933729680606841E-2</v>
      </c>
      <c r="O22" s="2">
        <f t="shared" si="7"/>
        <v>-3.6649626766726832E-2</v>
      </c>
      <c r="P22" s="2">
        <f t="shared" si="8"/>
        <v>7.2317902254097777E-3</v>
      </c>
      <c r="Q22" s="2">
        <f t="shared" si="9"/>
        <v>-1.8314845703394891E-2</v>
      </c>
    </row>
    <row r="23" spans="1:23" ht="28.5" customHeight="1">
      <c r="A23" s="87">
        <v>44320</v>
      </c>
      <c r="B23" s="88">
        <v>2281.5500489999999</v>
      </c>
      <c r="C23" s="88">
        <v>1769.0211179999999</v>
      </c>
      <c r="D23" s="88">
        <v>1409.9499510000001</v>
      </c>
      <c r="E23" s="88">
        <v>645.15002400000003</v>
      </c>
      <c r="F23" s="88">
        <v>1350</v>
      </c>
      <c r="G23" s="2">
        <f t="shared" si="0"/>
        <v>-5.9128873710914307E-4</v>
      </c>
      <c r="H23" s="2">
        <f t="shared" si="1"/>
        <v>-2.1668699537230798E-2</v>
      </c>
      <c r="I23" s="2">
        <f t="shared" si="2"/>
        <v>1.2167947595118489E-2</v>
      </c>
      <c r="J23" s="2">
        <f t="shared" si="3"/>
        <v>-2.1313695000357472E-2</v>
      </c>
      <c r="K23" s="2">
        <f t="shared" si="4"/>
        <v>1.8483591097698981E-2</v>
      </c>
      <c r="L23" s="1"/>
      <c r="M23" s="2">
        <f t="shared" si="5"/>
        <v>-5.9146361723426519E-4</v>
      </c>
      <c r="N23" s="2">
        <f t="shared" si="6"/>
        <v>-2.1906913281756434E-2</v>
      </c>
      <c r="O23" s="2">
        <f t="shared" si="7"/>
        <v>1.2094513217738519E-2</v>
      </c>
      <c r="P23" s="2">
        <f t="shared" si="8"/>
        <v>-2.154411170063996E-2</v>
      </c>
      <c r="Q23" s="2">
        <f t="shared" si="9"/>
        <v>1.8314845703394957E-2</v>
      </c>
      <c r="T23" t="s">
        <v>51</v>
      </c>
      <c r="U23" t="s">
        <v>52</v>
      </c>
      <c r="V23" t="s">
        <v>53</v>
      </c>
      <c r="W23" t="s">
        <v>50</v>
      </c>
    </row>
    <row r="24" spans="1:23" ht="28.5" customHeight="1">
      <c r="A24" s="87">
        <v>44321</v>
      </c>
      <c r="B24" s="88">
        <v>2320.6999510000001</v>
      </c>
      <c r="C24" s="88">
        <v>1772.2517089999999</v>
      </c>
      <c r="D24" s="88">
        <v>1401</v>
      </c>
      <c r="E24" s="88">
        <v>683.40002400000003</v>
      </c>
      <c r="F24" s="88">
        <v>1342.1999510000001</v>
      </c>
      <c r="G24" s="2">
        <f t="shared" si="0"/>
        <v>1.7159343936881618E-2</v>
      </c>
      <c r="H24" s="2">
        <f t="shared" si="1"/>
        <v>1.8262026197021376E-3</v>
      </c>
      <c r="I24" s="2">
        <f t="shared" si="2"/>
        <v>-6.3477082953564039E-3</v>
      </c>
      <c r="J24" s="2">
        <f t="shared" si="3"/>
        <v>5.9288535343834999E-2</v>
      </c>
      <c r="K24" s="2">
        <f t="shared" si="4"/>
        <v>-5.7778140740740325E-3</v>
      </c>
      <c r="L24" s="1"/>
      <c r="M24" s="2">
        <f t="shared" si="5"/>
        <v>1.7013785163917265E-2</v>
      </c>
      <c r="N24" s="2">
        <f t="shared" si="6"/>
        <v>1.8245371390599261E-3</v>
      </c>
      <c r="O24" s="2">
        <f t="shared" si="7"/>
        <v>-6.367940660537248E-3</v>
      </c>
      <c r="P24" s="2">
        <f t="shared" si="8"/>
        <v>5.759748970121057E-2</v>
      </c>
      <c r="Q24" s="2">
        <f t="shared" si="9"/>
        <v>-5.794570215563814E-3</v>
      </c>
      <c r="T24">
        <v>1</v>
      </c>
      <c r="U24" t="s">
        <v>20</v>
      </c>
      <c r="V24" t="s">
        <v>20</v>
      </c>
      <c r="W24" t="s">
        <v>20</v>
      </c>
    </row>
    <row r="25" spans="1:23" ht="28.5" customHeight="1">
      <c r="A25" s="87">
        <v>44322</v>
      </c>
      <c r="B25" s="88">
        <v>2294.8999020000001</v>
      </c>
      <c r="C25" s="88">
        <v>1782.3123780000001</v>
      </c>
      <c r="D25" s="88">
        <v>1407.599976</v>
      </c>
      <c r="E25" s="88">
        <v>679.40002400000003</v>
      </c>
      <c r="F25" s="88">
        <v>1344</v>
      </c>
      <c r="G25" s="2">
        <f t="shared" si="0"/>
        <v>-1.1117356635821269E-2</v>
      </c>
      <c r="H25" s="2">
        <f t="shared" si="1"/>
        <v>5.6767720684986452E-3</v>
      </c>
      <c r="I25" s="2">
        <f t="shared" si="2"/>
        <v>4.7109036402569375E-3</v>
      </c>
      <c r="J25" s="2">
        <f t="shared" si="3"/>
        <v>-5.8530872981063867E-3</v>
      </c>
      <c r="K25" s="2">
        <f t="shared" si="4"/>
        <v>1.3411183621775773E-3</v>
      </c>
      <c r="L25" s="1"/>
      <c r="M25" s="2">
        <f t="shared" si="5"/>
        <v>-1.1179616317214426E-2</v>
      </c>
      <c r="N25" s="2">
        <f t="shared" si="6"/>
        <v>5.6607199188844631E-3</v>
      </c>
      <c r="O25" s="2">
        <f t="shared" si="7"/>
        <v>4.6998420601244376E-3</v>
      </c>
      <c r="P25" s="2">
        <f t="shared" si="8"/>
        <v>-5.8702837479459452E-3</v>
      </c>
      <c r="Q25" s="2">
        <f t="shared" si="9"/>
        <v>1.3402198661835681E-3</v>
      </c>
      <c r="T25">
        <v>2</v>
      </c>
      <c r="U25" t="s">
        <v>30</v>
      </c>
      <c r="V25" t="s">
        <v>17</v>
      </c>
      <c r="W25" t="s">
        <v>17</v>
      </c>
    </row>
    <row r="26" spans="1:23" ht="28.5" customHeight="1">
      <c r="A26" s="87">
        <v>44323</v>
      </c>
      <c r="B26" s="88">
        <v>2451.6999510000001</v>
      </c>
      <c r="C26" s="88">
        <v>1783.004639</v>
      </c>
      <c r="D26" s="88">
        <v>1412.9499510000001</v>
      </c>
      <c r="E26" s="88">
        <v>679.45001200000002</v>
      </c>
      <c r="F26" s="88">
        <v>1347</v>
      </c>
      <c r="G26" s="2">
        <f t="shared" si="0"/>
        <v>6.8325441498929454E-2</v>
      </c>
      <c r="H26" s="2">
        <f t="shared" si="1"/>
        <v>3.8840610015665656E-4</v>
      </c>
      <c r="I26" s="2">
        <f t="shared" si="2"/>
        <v>3.8007779846680576E-3</v>
      </c>
      <c r="J26" s="2">
        <f t="shared" si="3"/>
        <v>7.3576682711428367E-5</v>
      </c>
      <c r="K26" s="2">
        <f t="shared" si="4"/>
        <v>2.232142857142857E-3</v>
      </c>
      <c r="L26" s="1"/>
      <c r="M26" s="2">
        <f t="shared" si="5"/>
        <v>6.6092414624755069E-2</v>
      </c>
      <c r="N26" s="2">
        <f t="shared" si="6"/>
        <v>3.8833069003321849E-4</v>
      </c>
      <c r="O26" s="2">
        <f t="shared" si="7"/>
        <v>3.7935732779137725E-3</v>
      </c>
      <c r="P26" s="2">
        <f t="shared" si="8"/>
        <v>7.357397607999463E-5</v>
      </c>
      <c r="Q26" s="2">
        <f t="shared" si="9"/>
        <v>2.2296553272690683E-3</v>
      </c>
      <c r="T26">
        <v>3</v>
      </c>
      <c r="U26" t="s">
        <v>17</v>
      </c>
      <c r="V26" t="s">
        <v>2</v>
      </c>
      <c r="W26" t="s">
        <v>30</v>
      </c>
    </row>
    <row r="27" spans="1:23" ht="28.5" customHeight="1">
      <c r="A27" s="87">
        <v>44326</v>
      </c>
      <c r="B27" s="88">
        <v>2480.4499510000001</v>
      </c>
      <c r="C27" s="88">
        <v>1777.8819579999999</v>
      </c>
      <c r="D27" s="88">
        <v>1427</v>
      </c>
      <c r="E27" s="88">
        <v>698.20001200000002</v>
      </c>
      <c r="F27" s="88">
        <v>1347</v>
      </c>
      <c r="G27" s="2">
        <f t="shared" si="0"/>
        <v>1.1726557317209001E-2</v>
      </c>
      <c r="H27" s="2">
        <f t="shared" si="1"/>
        <v>-2.8730609488896888E-3</v>
      </c>
      <c r="I27" s="2">
        <f t="shared" si="2"/>
        <v>9.9437697634344197E-3</v>
      </c>
      <c r="J27" s="2">
        <f t="shared" si="3"/>
        <v>2.7595849096842755E-2</v>
      </c>
      <c r="K27" s="2">
        <f t="shared" si="4"/>
        <v>0</v>
      </c>
      <c r="L27" s="1"/>
      <c r="M27" s="2">
        <f t="shared" si="5"/>
        <v>1.1658334075163559E-2</v>
      </c>
      <c r="N27" s="2">
        <f t="shared" si="6"/>
        <v>-2.8771961107783941E-3</v>
      </c>
      <c r="O27" s="2">
        <f t="shared" si="7"/>
        <v>9.8946558017910368E-3</v>
      </c>
      <c r="P27" s="2">
        <f t="shared" si="8"/>
        <v>2.7221946830137799E-2</v>
      </c>
      <c r="Q27" s="2">
        <f t="shared" si="9"/>
        <v>0</v>
      </c>
      <c r="T27">
        <v>4</v>
      </c>
      <c r="U27" t="s">
        <v>19</v>
      </c>
      <c r="V27" t="s">
        <v>30</v>
      </c>
      <c r="W27" t="s">
        <v>2</v>
      </c>
    </row>
    <row r="28" spans="1:23" ht="28.5" customHeight="1">
      <c r="A28" s="87">
        <v>44327</v>
      </c>
      <c r="B28" s="88">
        <v>2493.6000979999999</v>
      </c>
      <c r="C28" s="88">
        <v>1784.296875</v>
      </c>
      <c r="D28" s="88">
        <v>1396</v>
      </c>
      <c r="E28" s="88">
        <v>708.09997599999997</v>
      </c>
      <c r="F28" s="88">
        <v>1380</v>
      </c>
      <c r="G28" s="2">
        <f t="shared" si="0"/>
        <v>5.3015167650120563E-3</v>
      </c>
      <c r="H28" s="2">
        <f t="shared" si="1"/>
        <v>3.6081793682278089E-3</v>
      </c>
      <c r="I28" s="2">
        <f t="shared" si="2"/>
        <v>-2.1723896285914507E-2</v>
      </c>
      <c r="J28" s="2">
        <f t="shared" si="3"/>
        <v>1.4179266442063531E-2</v>
      </c>
      <c r="K28" s="2">
        <f t="shared" si="4"/>
        <v>2.4498886414253896E-2</v>
      </c>
      <c r="L28" s="1"/>
      <c r="M28" s="2">
        <f t="shared" si="5"/>
        <v>5.2875131966380242E-3</v>
      </c>
      <c r="N28" s="2">
        <f t="shared" si="6"/>
        <v>3.6016855050454979E-3</v>
      </c>
      <c r="O28" s="2">
        <f t="shared" si="7"/>
        <v>-2.1963334154518663E-2</v>
      </c>
      <c r="P28" s="2">
        <f t="shared" si="8"/>
        <v>1.4079680906221767E-2</v>
      </c>
      <c r="Q28" s="2">
        <f t="shared" si="9"/>
        <v>2.4203601740886399E-2</v>
      </c>
      <c r="T28">
        <v>5</v>
      </c>
      <c r="U28" t="s">
        <v>2</v>
      </c>
      <c r="V28" t="s">
        <v>19</v>
      </c>
      <c r="W28" t="s">
        <v>19</v>
      </c>
    </row>
    <row r="29" spans="1:23" ht="28.5" customHeight="1">
      <c r="A29" s="87">
        <v>44328</v>
      </c>
      <c r="B29" s="88">
        <v>2409.6499020000001</v>
      </c>
      <c r="C29" s="88">
        <v>1765.8367920000001</v>
      </c>
      <c r="D29" s="88">
        <v>1399.75</v>
      </c>
      <c r="E29" s="88">
        <v>702.84997599999997</v>
      </c>
      <c r="F29" s="88">
        <v>1380</v>
      </c>
      <c r="G29" s="2">
        <f t="shared" si="0"/>
        <v>-3.3666262712827251E-2</v>
      </c>
      <c r="H29" s="2">
        <f t="shared" si="1"/>
        <v>-1.034585850518846E-2</v>
      </c>
      <c r="I29" s="2">
        <f t="shared" si="2"/>
        <v>2.6862464183381087E-3</v>
      </c>
      <c r="J29" s="2">
        <f t="shared" si="3"/>
        <v>-7.414207284198524E-3</v>
      </c>
      <c r="K29" s="2">
        <f t="shared" si="4"/>
        <v>0</v>
      </c>
      <c r="L29" s="1"/>
      <c r="M29" s="2">
        <f t="shared" si="5"/>
        <v>-3.4246020701249075E-2</v>
      </c>
      <c r="N29" s="2">
        <f t="shared" si="6"/>
        <v>-1.0399748916579304E-2</v>
      </c>
      <c r="O29" s="2">
        <f t="shared" si="7"/>
        <v>2.6826449066849221E-3</v>
      </c>
      <c r="P29" s="2">
        <f t="shared" si="8"/>
        <v>-7.4418291331239828E-3</v>
      </c>
      <c r="Q29" s="2">
        <f t="shared" si="9"/>
        <v>0</v>
      </c>
    </row>
    <row r="30" spans="1:23" ht="28.5" customHeight="1">
      <c r="A30" s="87">
        <v>44330</v>
      </c>
      <c r="B30" s="88">
        <v>2471.1499020000001</v>
      </c>
      <c r="C30" s="88">
        <v>1788.1273189999999</v>
      </c>
      <c r="D30" s="88">
        <v>1394.349976</v>
      </c>
      <c r="E30" s="88">
        <v>691.45001200000002</v>
      </c>
      <c r="F30" s="88">
        <v>1394</v>
      </c>
      <c r="G30" s="2">
        <f t="shared" si="0"/>
        <v>2.5522379806691104E-2</v>
      </c>
      <c r="H30" s="2">
        <f t="shared" si="1"/>
        <v>1.2623209064951844E-2</v>
      </c>
      <c r="I30" s="2">
        <f t="shared" si="2"/>
        <v>-3.8578489015895913E-3</v>
      </c>
      <c r="J30" s="2">
        <f t="shared" si="3"/>
        <v>-1.6219626363051843E-2</v>
      </c>
      <c r="K30" s="2">
        <f t="shared" si="4"/>
        <v>1.0144927536231883E-2</v>
      </c>
      <c r="L30" s="1"/>
      <c r="M30" s="2">
        <f t="shared" si="5"/>
        <v>2.5202121604402421E-2</v>
      </c>
      <c r="N30" s="2">
        <f t="shared" si="6"/>
        <v>1.2544200560561828E-2</v>
      </c>
      <c r="O30" s="2">
        <f t="shared" si="7"/>
        <v>-3.8653095949967094E-3</v>
      </c>
      <c r="P30" s="2">
        <f t="shared" si="8"/>
        <v>-1.6352604365584514E-2</v>
      </c>
      <c r="Q30" s="2">
        <f t="shared" si="9"/>
        <v>1.0093813169218906E-2</v>
      </c>
    </row>
    <row r="31" spans="1:23" ht="28.5" customHeight="1">
      <c r="A31" s="87">
        <v>44333</v>
      </c>
      <c r="B31" s="88">
        <v>2389.4499510000001</v>
      </c>
      <c r="C31" s="88">
        <v>1809.402466</v>
      </c>
      <c r="D31" s="88">
        <v>1395.150024</v>
      </c>
      <c r="E31" s="88">
        <v>687.15002400000003</v>
      </c>
      <c r="F31" s="88">
        <v>1433</v>
      </c>
      <c r="G31" s="2">
        <f t="shared" si="0"/>
        <v>-3.3061511539173333E-2</v>
      </c>
      <c r="H31" s="2">
        <f t="shared" si="1"/>
        <v>1.1898004562615859E-2</v>
      </c>
      <c r="I31" s="2">
        <f t="shared" si="2"/>
        <v>5.7377847295925991E-4</v>
      </c>
      <c r="J31" s="2">
        <f t="shared" si="3"/>
        <v>-6.2187980698161947E-3</v>
      </c>
      <c r="K31" s="2">
        <f t="shared" si="4"/>
        <v>2.7977044476327116E-2</v>
      </c>
      <c r="L31" s="1"/>
      <c r="M31" s="2">
        <f t="shared" si="5"/>
        <v>-3.3620396244098273E-2</v>
      </c>
      <c r="N31" s="2">
        <f t="shared" si="6"/>
        <v>1.1827779780702735E-2</v>
      </c>
      <c r="O31" s="2">
        <f t="shared" si="7"/>
        <v>5.7361392503104465E-4</v>
      </c>
      <c r="P31" s="2">
        <f t="shared" si="8"/>
        <v>-6.2382153377691417E-3</v>
      </c>
      <c r="Q31" s="2">
        <f t="shared" si="9"/>
        <v>2.7592836507702743E-2</v>
      </c>
    </row>
    <row r="32" spans="1:23" ht="28.5" customHeight="1">
      <c r="A32" s="87">
        <v>44334</v>
      </c>
      <c r="B32" s="88">
        <v>2497.5500489999999</v>
      </c>
      <c r="C32" s="88">
        <v>1834.877197</v>
      </c>
      <c r="D32" s="88">
        <v>1458.9499510000001</v>
      </c>
      <c r="E32" s="88">
        <v>690.79998799999998</v>
      </c>
      <c r="F32" s="88">
        <v>1405</v>
      </c>
      <c r="G32" s="2">
        <f t="shared" si="0"/>
        <v>4.5240578466504103E-2</v>
      </c>
      <c r="H32" s="2">
        <f t="shared" si="1"/>
        <v>1.4079084934772062E-2</v>
      </c>
      <c r="I32" s="2">
        <f t="shared" si="2"/>
        <v>4.5729796726147659E-2</v>
      </c>
      <c r="J32" s="2">
        <f t="shared" si="3"/>
        <v>5.3117425198546658E-3</v>
      </c>
      <c r="K32" s="2">
        <f t="shared" si="4"/>
        <v>-1.9539427773900907E-2</v>
      </c>
      <c r="L32" s="1"/>
      <c r="M32" s="2">
        <f t="shared" si="5"/>
        <v>4.424707754876616E-2</v>
      </c>
      <c r="N32" s="2">
        <f t="shared" si="6"/>
        <v>1.398089516001259E-2</v>
      </c>
      <c r="O32" s="2">
        <f t="shared" si="7"/>
        <v>4.4715011742740625E-2</v>
      </c>
      <c r="P32" s="2">
        <f t="shared" si="8"/>
        <v>5.2976849736272669E-3</v>
      </c>
      <c r="Q32" s="2">
        <f t="shared" si="9"/>
        <v>-1.9732846060325746E-2</v>
      </c>
    </row>
    <row r="33" spans="1:17" ht="28.5" customHeight="1">
      <c r="A33" s="87">
        <v>44335</v>
      </c>
      <c r="B33" s="88">
        <v>2452.8000489999999</v>
      </c>
      <c r="C33" s="88">
        <v>1843.2764890000001</v>
      </c>
      <c r="D33" s="88">
        <v>1470.1999510000001</v>
      </c>
      <c r="E33" s="88">
        <v>703.40002400000003</v>
      </c>
      <c r="F33" s="88">
        <v>1414</v>
      </c>
      <c r="G33" s="2">
        <f t="shared" si="0"/>
        <v>-1.7917558856495212E-2</v>
      </c>
      <c r="H33" s="2">
        <f t="shared" si="1"/>
        <v>4.5775771881261538E-3</v>
      </c>
      <c r="I33" s="2">
        <f t="shared" si="2"/>
        <v>7.7110253112445525E-3</v>
      </c>
      <c r="J33" s="2">
        <f t="shared" si="3"/>
        <v>1.8239774491715894E-2</v>
      </c>
      <c r="K33" s="2">
        <f t="shared" si="4"/>
        <v>6.405693950177936E-3</v>
      </c>
      <c r="L33" s="1"/>
      <c r="M33" s="2">
        <f t="shared" si="5"/>
        <v>-1.808002186683895E-2</v>
      </c>
      <c r="N33" s="2">
        <f t="shared" si="6"/>
        <v>4.5671319454759817E-3</v>
      </c>
      <c r="O33" s="2">
        <f t="shared" si="7"/>
        <v>7.6814473094103065E-3</v>
      </c>
      <c r="P33" s="2">
        <f t="shared" si="8"/>
        <v>1.8075425258510764E-2</v>
      </c>
      <c r="Q33" s="2">
        <f t="shared" si="9"/>
        <v>6.3852646886719718E-3</v>
      </c>
    </row>
    <row r="34" spans="1:17" ht="28.5" customHeight="1">
      <c r="A34" s="87">
        <v>44336</v>
      </c>
      <c r="B34" s="88">
        <v>2465.9499510000001</v>
      </c>
      <c r="C34" s="88">
        <v>1832.5235600000001</v>
      </c>
      <c r="D34" s="88">
        <v>1458.349976</v>
      </c>
      <c r="E34" s="88">
        <v>686.84997599999997</v>
      </c>
      <c r="F34" s="88">
        <v>1410.8000489999999</v>
      </c>
      <c r="G34" s="2">
        <f t="shared" si="0"/>
        <v>5.3611797689588642E-3</v>
      </c>
      <c r="H34" s="2">
        <f t="shared" si="1"/>
        <v>-5.8335952659134653E-3</v>
      </c>
      <c r="I34" s="2">
        <f t="shared" si="2"/>
        <v>-8.0601111379033676E-3</v>
      </c>
      <c r="J34" s="2">
        <f t="shared" si="3"/>
        <v>-2.3528642927655146E-2</v>
      </c>
      <c r="K34" s="2">
        <f t="shared" si="4"/>
        <v>-2.2630487977369556E-3</v>
      </c>
      <c r="L34" s="1"/>
      <c r="M34" s="2">
        <f t="shared" si="5"/>
        <v>5.3468598031742908E-3</v>
      </c>
      <c r="N34" s="2">
        <f t="shared" si="6"/>
        <v>-5.8506771476956989E-3</v>
      </c>
      <c r="O34" s="2">
        <f t="shared" si="7"/>
        <v>-8.0927694384148371E-3</v>
      </c>
      <c r="P34" s="2">
        <f t="shared" si="8"/>
        <v>-2.3809861330783732E-2</v>
      </c>
      <c r="Q34" s="2">
        <f t="shared" si="9"/>
        <v>-2.2656133625548881E-3</v>
      </c>
    </row>
    <row r="35" spans="1:17" ht="28.5" customHeight="1">
      <c r="A35" s="87">
        <v>44337</v>
      </c>
      <c r="B35" s="88">
        <v>2443.5500489999999</v>
      </c>
      <c r="C35" s="88">
        <v>1848.3530270000001</v>
      </c>
      <c r="D35" s="88">
        <v>1443</v>
      </c>
      <c r="E35" s="88">
        <v>690.40002400000003</v>
      </c>
      <c r="F35" s="88">
        <v>1415</v>
      </c>
      <c r="G35" s="2">
        <f t="shared" si="0"/>
        <v>-9.0836807093008631E-3</v>
      </c>
      <c r="H35" s="2">
        <f t="shared" si="1"/>
        <v>8.6380701157261087E-3</v>
      </c>
      <c r="I35" s="2">
        <f t="shared" si="2"/>
        <v>-1.0525577709475663E-2</v>
      </c>
      <c r="J35" s="2">
        <f t="shared" si="3"/>
        <v>5.1685930320248871E-3</v>
      </c>
      <c r="K35" s="2">
        <f t="shared" si="4"/>
        <v>2.9769994713120793E-3</v>
      </c>
      <c r="L35" s="1"/>
      <c r="M35" s="2">
        <f t="shared" si="5"/>
        <v>-9.125188892842891E-3</v>
      </c>
      <c r="N35" s="2">
        <f t="shared" si="6"/>
        <v>8.6009754525325447E-3</v>
      </c>
      <c r="O35" s="2">
        <f t="shared" si="7"/>
        <v>-1.0581363398902298E-2</v>
      </c>
      <c r="P35" s="2">
        <f t="shared" si="8"/>
        <v>5.1552817025877747E-3</v>
      </c>
      <c r="Q35" s="2">
        <f t="shared" si="9"/>
        <v>2.9725769833747464E-3</v>
      </c>
    </row>
    <row r="36" spans="1:17" ht="28.5" customHeight="1">
      <c r="A36" s="87">
        <v>44340</v>
      </c>
      <c r="B36" s="88">
        <v>2405.3500979999999</v>
      </c>
      <c r="C36" s="88">
        <v>1832.7542719999999</v>
      </c>
      <c r="D36" s="88">
        <v>1503.25</v>
      </c>
      <c r="E36" s="88">
        <v>690.95001200000002</v>
      </c>
      <c r="F36" s="88">
        <v>1420</v>
      </c>
      <c r="G36" s="2">
        <f t="shared" ref="G36:G67" si="13">(B36-B35)/B35</f>
        <v>-1.5632972615246016E-2</v>
      </c>
      <c r="H36" s="2">
        <f t="shared" ref="H36:H67" si="14">(C36-C35)/C35</f>
        <v>-8.4392725697633782E-3</v>
      </c>
      <c r="I36" s="2">
        <f t="shared" ref="I36:I67" si="15">(D36-D35)/D35</f>
        <v>4.1753291753291753E-2</v>
      </c>
      <c r="J36" s="2">
        <f t="shared" ref="J36:J67" si="16">(E36-E35)/E35</f>
        <v>7.9662222027962275E-4</v>
      </c>
      <c r="K36" s="2">
        <f t="shared" ref="K36:K67" si="17">(F36-F35)/F35</f>
        <v>3.5335689045936395E-3</v>
      </c>
      <c r="L36" s="1"/>
      <c r="M36" s="2">
        <f t="shared" ref="M36:M67" si="18">LN((B36/B35))</f>
        <v>-1.5756456165631916E-2</v>
      </c>
      <c r="N36" s="2">
        <f t="shared" ref="N36:N67" si="19">LN((C36/C35))</f>
        <v>-8.4750848593065174E-3</v>
      </c>
      <c r="O36" s="2">
        <f t="shared" ref="O36:O67" si="20">LN((D36/D35))</f>
        <v>4.090515114580711E-2</v>
      </c>
      <c r="P36" s="2">
        <f t="shared" ref="P36:P67" si="21">LN((E36/E35))</f>
        <v>7.9630508521200485E-4</v>
      </c>
      <c r="Q36" s="2">
        <f t="shared" ref="Q36:Q67" si="22">LN((F36/F35))</f>
        <v>3.5273405179684406E-3</v>
      </c>
    </row>
    <row r="37" spans="1:17" ht="28.5" customHeight="1">
      <c r="A37" s="87">
        <v>44341</v>
      </c>
      <c r="B37" s="88">
        <v>2403.5</v>
      </c>
      <c r="C37" s="88">
        <v>1811.9868160000001</v>
      </c>
      <c r="D37" s="88">
        <v>1510.5</v>
      </c>
      <c r="E37" s="88">
        <v>696.09997599999997</v>
      </c>
      <c r="F37" s="88">
        <v>1460</v>
      </c>
      <c r="G37" s="2">
        <f t="shared" si="13"/>
        <v>-7.691595504281095E-4</v>
      </c>
      <c r="H37" s="2">
        <f t="shared" si="14"/>
        <v>-1.1331282276776388E-2</v>
      </c>
      <c r="I37" s="2">
        <f t="shared" si="15"/>
        <v>4.8228837518709466E-3</v>
      </c>
      <c r="J37" s="2">
        <f t="shared" si="16"/>
        <v>7.4534538107800981E-3</v>
      </c>
      <c r="K37" s="2">
        <f t="shared" si="17"/>
        <v>2.8169014084507043E-2</v>
      </c>
      <c r="L37" s="1"/>
      <c r="M37" s="2">
        <f t="shared" si="18"/>
        <v>-7.6945550540257986E-4</v>
      </c>
      <c r="N37" s="2">
        <f t="shared" si="19"/>
        <v>-1.1395970386189875E-2</v>
      </c>
      <c r="O37" s="2">
        <f t="shared" si="20"/>
        <v>4.811290907048571E-3</v>
      </c>
      <c r="P37" s="2">
        <f t="shared" si="21"/>
        <v>7.4258140799288745E-3</v>
      </c>
      <c r="Q37" s="2">
        <f t="shared" si="22"/>
        <v>2.7779564107075671E-2</v>
      </c>
    </row>
    <row r="38" spans="1:17" ht="28.5" customHeight="1">
      <c r="A38" s="87">
        <v>44342</v>
      </c>
      <c r="B38" s="88">
        <v>2340.0500489999999</v>
      </c>
      <c r="C38" s="88">
        <v>1818.3554690000001</v>
      </c>
      <c r="D38" s="88">
        <v>1480</v>
      </c>
      <c r="E38" s="88">
        <v>703.79998799999998</v>
      </c>
      <c r="F38" s="88">
        <v>1458.900024</v>
      </c>
      <c r="G38" s="2">
        <f t="shared" si="13"/>
        <v>-2.6398981069273998E-2</v>
      </c>
      <c r="H38" s="2">
        <f t="shared" si="14"/>
        <v>3.5147347341405793E-3</v>
      </c>
      <c r="I38" s="2">
        <f t="shared" si="15"/>
        <v>-2.0191989407480966E-2</v>
      </c>
      <c r="J38" s="2">
        <f t="shared" si="16"/>
        <v>1.1061646696565919E-2</v>
      </c>
      <c r="K38" s="2">
        <f t="shared" si="17"/>
        <v>-7.5340821917806145E-4</v>
      </c>
      <c r="L38" s="1"/>
      <c r="M38" s="2">
        <f t="shared" si="18"/>
        <v>-2.6753690749459682E-2</v>
      </c>
      <c r="N38" s="2">
        <f t="shared" si="19"/>
        <v>3.5085724888986717E-3</v>
      </c>
      <c r="O38" s="2">
        <f t="shared" si="20"/>
        <v>-2.0398634068565978E-2</v>
      </c>
      <c r="P38" s="2">
        <f t="shared" si="21"/>
        <v>1.1000914140370919E-2</v>
      </c>
      <c r="Q38" s="2">
        <f t="shared" si="22"/>
        <v>-7.536921737818288E-4</v>
      </c>
    </row>
    <row r="39" spans="1:17" ht="28.5" customHeight="1">
      <c r="A39" s="87">
        <v>44343</v>
      </c>
      <c r="B39" s="88">
        <v>2374.0500489999999</v>
      </c>
      <c r="C39" s="88">
        <v>1823.939697</v>
      </c>
      <c r="D39" s="88">
        <v>1473.099976</v>
      </c>
      <c r="E39" s="88">
        <v>699.5</v>
      </c>
      <c r="F39" s="88">
        <v>1475.9499510000001</v>
      </c>
      <c r="G39" s="2">
        <f t="shared" si="13"/>
        <v>1.4529603764043254E-2</v>
      </c>
      <c r="H39" s="2">
        <f t="shared" si="14"/>
        <v>3.0710320920204733E-3</v>
      </c>
      <c r="I39" s="2">
        <f t="shared" si="15"/>
        <v>-4.6621783783783993E-3</v>
      </c>
      <c r="J39" s="2">
        <f t="shared" si="16"/>
        <v>-6.1096733067861108E-3</v>
      </c>
      <c r="K39" s="2">
        <f t="shared" si="17"/>
        <v>1.1686837150946558E-2</v>
      </c>
      <c r="L39" s="1"/>
      <c r="M39" s="2">
        <f t="shared" si="18"/>
        <v>1.4425060502680791E-2</v>
      </c>
      <c r="N39" s="2">
        <f t="shared" si="19"/>
        <v>3.0663261053277087E-3</v>
      </c>
      <c r="O39" s="2">
        <f t="shared" si="20"/>
        <v>-4.673080229441161E-3</v>
      </c>
      <c r="P39" s="2">
        <f t="shared" si="21"/>
        <v>-6.1284137316503897E-3</v>
      </c>
      <c r="Q39" s="2">
        <f t="shared" si="22"/>
        <v>1.1619073520324893E-2</v>
      </c>
    </row>
    <row r="40" spans="1:17" ht="28.5" customHeight="1">
      <c r="A40" s="87">
        <v>44344</v>
      </c>
      <c r="B40" s="88">
        <v>2364.6999510000001</v>
      </c>
      <c r="C40" s="88">
        <v>1933.4997559999999</v>
      </c>
      <c r="D40" s="88">
        <v>1490.900024</v>
      </c>
      <c r="E40" s="88">
        <v>669.75</v>
      </c>
      <c r="F40" s="88">
        <v>1487.099976</v>
      </c>
      <c r="G40" s="2">
        <f t="shared" si="13"/>
        <v>-3.9384586706326377E-3</v>
      </c>
      <c r="H40" s="2">
        <f t="shared" si="14"/>
        <v>6.0067807713272171E-2</v>
      </c>
      <c r="I40" s="2">
        <f t="shared" si="15"/>
        <v>1.2083394399566579E-2</v>
      </c>
      <c r="J40" s="2">
        <f t="shared" si="16"/>
        <v>-4.2530378842030023E-2</v>
      </c>
      <c r="K40" s="2">
        <f t="shared" si="17"/>
        <v>7.554473640820571E-3</v>
      </c>
      <c r="L40" s="1"/>
      <c r="M40" s="2">
        <f t="shared" si="18"/>
        <v>-3.9462348230679045E-3</v>
      </c>
      <c r="N40" s="2">
        <f t="shared" si="19"/>
        <v>5.8332875618834719E-2</v>
      </c>
      <c r="O40" s="2">
        <f t="shared" si="20"/>
        <v>1.2010973003292975E-2</v>
      </c>
      <c r="P40" s="2">
        <f t="shared" si="21"/>
        <v>-4.3461285680817766E-2</v>
      </c>
      <c r="Q40" s="2">
        <f t="shared" si="22"/>
        <v>7.5260815069191217E-3</v>
      </c>
    </row>
    <row r="41" spans="1:17" ht="28.5" customHeight="1">
      <c r="A41" s="87">
        <v>44347</v>
      </c>
      <c r="B41" s="88">
        <v>2424.3000489999999</v>
      </c>
      <c r="C41" s="88">
        <v>1993.956177</v>
      </c>
      <c r="D41" s="88">
        <v>1500</v>
      </c>
      <c r="E41" s="88">
        <v>668.29998799999998</v>
      </c>
      <c r="F41" s="88">
        <v>1472.3000489999999</v>
      </c>
      <c r="G41" s="2">
        <f t="shared" si="13"/>
        <v>2.5204084761280519E-2</v>
      </c>
      <c r="H41" s="2">
        <f t="shared" si="14"/>
        <v>3.1267871026304954E-2</v>
      </c>
      <c r="I41" s="2">
        <f t="shared" si="15"/>
        <v>6.1036795583282984E-3</v>
      </c>
      <c r="J41" s="2">
        <f t="shared" si="16"/>
        <v>-2.1650048525569468E-3</v>
      </c>
      <c r="K41" s="2">
        <f t="shared" si="17"/>
        <v>-9.9522071406448771E-3</v>
      </c>
      <c r="L41" s="1"/>
      <c r="M41" s="2">
        <f t="shared" si="18"/>
        <v>2.4891699855362773E-2</v>
      </c>
      <c r="N41" s="2">
        <f t="shared" si="19"/>
        <v>3.0788987996653333E-2</v>
      </c>
      <c r="O41" s="2">
        <f t="shared" si="20"/>
        <v>6.0851275582889221E-3</v>
      </c>
      <c r="P41" s="2">
        <f t="shared" si="21"/>
        <v>-2.1673518637016788E-3</v>
      </c>
      <c r="Q41" s="2">
        <f t="shared" si="22"/>
        <v>-1.0002061403221296E-2</v>
      </c>
    </row>
    <row r="42" spans="1:17" ht="28.5" customHeight="1">
      <c r="A42" s="87">
        <v>44348</v>
      </c>
      <c r="B42" s="88">
        <v>2459.6000979999999</v>
      </c>
      <c r="C42" s="88">
        <v>2001.894043</v>
      </c>
      <c r="D42" s="88">
        <v>1520.3000489999999</v>
      </c>
      <c r="E42" s="88">
        <v>671.04998799999998</v>
      </c>
      <c r="F42" s="88">
        <v>1465.9499510000001</v>
      </c>
      <c r="G42" s="2">
        <f t="shared" si="13"/>
        <v>1.4560924096240014E-2</v>
      </c>
      <c r="H42" s="2">
        <f t="shared" si="14"/>
        <v>3.9809631182280416E-3</v>
      </c>
      <c r="I42" s="2">
        <f t="shared" si="15"/>
        <v>1.3533365999999963E-2</v>
      </c>
      <c r="J42" s="2">
        <f t="shared" si="16"/>
        <v>4.1149185236855042E-3</v>
      </c>
      <c r="K42" s="2">
        <f t="shared" si="17"/>
        <v>-4.3130461106164709E-3</v>
      </c>
      <c r="L42" s="1"/>
      <c r="M42" s="2">
        <f t="shared" si="18"/>
        <v>1.4455931803659559E-2</v>
      </c>
      <c r="N42" s="2">
        <f t="shared" si="19"/>
        <v>3.9730600521531243E-3</v>
      </c>
      <c r="O42" s="2">
        <f t="shared" si="20"/>
        <v>1.3442607926969047E-2</v>
      </c>
      <c r="P42" s="2">
        <f t="shared" si="21"/>
        <v>4.1064754003751862E-3</v>
      </c>
      <c r="Q42" s="2">
        <f t="shared" si="22"/>
        <v>-4.3223741250927161E-3</v>
      </c>
    </row>
    <row r="43" spans="1:17" ht="28.5" customHeight="1">
      <c r="A43" s="87">
        <v>44349</v>
      </c>
      <c r="B43" s="88">
        <v>2499</v>
      </c>
      <c r="C43" s="88">
        <v>2031.753052</v>
      </c>
      <c r="D43" s="88">
        <v>1510</v>
      </c>
      <c r="E43" s="88">
        <v>677.45001200000002</v>
      </c>
      <c r="F43" s="88">
        <v>1468.3000489999999</v>
      </c>
      <c r="G43" s="2">
        <f t="shared" si="13"/>
        <v>1.6018824373945081E-2</v>
      </c>
      <c r="H43" s="2">
        <f t="shared" si="14"/>
        <v>1.4915379315107944E-2</v>
      </c>
      <c r="I43" s="2">
        <f t="shared" si="15"/>
        <v>-6.7750106347592076E-3</v>
      </c>
      <c r="J43" s="2">
        <f t="shared" si="16"/>
        <v>9.5373282385037908E-3</v>
      </c>
      <c r="K43" s="2">
        <f t="shared" si="17"/>
        <v>1.6031229431787667E-3</v>
      </c>
      <c r="L43" s="1"/>
      <c r="M43" s="2">
        <f t="shared" si="18"/>
        <v>1.5891876911761423E-2</v>
      </c>
      <c r="N43" s="2">
        <f t="shared" si="19"/>
        <v>1.4805238885369436E-2</v>
      </c>
      <c r="O43" s="2">
        <f t="shared" si="20"/>
        <v>-6.7980652083005017E-3</v>
      </c>
      <c r="P43" s="2">
        <f t="shared" si="21"/>
        <v>9.4921350445327565E-3</v>
      </c>
      <c r="Q43" s="2">
        <f t="shared" si="22"/>
        <v>1.6018393132878649E-3</v>
      </c>
    </row>
    <row r="44" spans="1:17" ht="28.5" customHeight="1">
      <c r="A44" s="87">
        <v>44350</v>
      </c>
      <c r="B44" s="88">
        <v>2526</v>
      </c>
      <c r="C44" s="88">
        <v>2039.506226</v>
      </c>
      <c r="D44" s="88">
        <v>1508</v>
      </c>
      <c r="E44" s="88">
        <v>675.5</v>
      </c>
      <c r="F44" s="88">
        <v>1480.099976</v>
      </c>
      <c r="G44" s="2">
        <f t="shared" si="13"/>
        <v>1.0804321728691477E-2</v>
      </c>
      <c r="H44" s="2">
        <f t="shared" si="14"/>
        <v>3.8160021427643188E-3</v>
      </c>
      <c r="I44" s="2">
        <f t="shared" si="15"/>
        <v>-1.3245033112582781E-3</v>
      </c>
      <c r="J44" s="2">
        <f t="shared" si="16"/>
        <v>-2.8784588758705566E-3</v>
      </c>
      <c r="K44" s="2">
        <f t="shared" si="17"/>
        <v>8.0364548159189125E-3</v>
      </c>
      <c r="L44" s="1"/>
      <c r="M44" s="2">
        <f t="shared" si="18"/>
        <v>1.0746372075484061E-2</v>
      </c>
      <c r="N44" s="2">
        <f t="shared" si="19"/>
        <v>3.8087396764487644E-3</v>
      </c>
      <c r="O44" s="2">
        <f t="shared" si="20"/>
        <v>-1.325381241068682E-3</v>
      </c>
      <c r="P44" s="2">
        <f t="shared" si="21"/>
        <v>-2.8826096056708485E-3</v>
      </c>
      <c r="Q44" s="2">
        <f t="shared" si="22"/>
        <v>8.0043344872042302E-3</v>
      </c>
    </row>
    <row r="45" spans="1:17" ht="28.5" customHeight="1">
      <c r="A45" s="87">
        <v>44351</v>
      </c>
      <c r="B45" s="88">
        <v>2499.6499020000001</v>
      </c>
      <c r="C45" s="88">
        <v>2021.830811</v>
      </c>
      <c r="D45" s="88">
        <v>1516</v>
      </c>
      <c r="E45" s="88">
        <v>673.95001200000002</v>
      </c>
      <c r="F45" s="88">
        <v>1518.9499510000001</v>
      </c>
      <c r="G45" s="2">
        <f t="shared" si="13"/>
        <v>-1.0431551068883566E-2</v>
      </c>
      <c r="H45" s="2">
        <f t="shared" si="14"/>
        <v>-8.666516814055527E-3</v>
      </c>
      <c r="I45" s="2">
        <f t="shared" si="15"/>
        <v>5.3050397877984082E-3</v>
      </c>
      <c r="J45" s="2">
        <f t="shared" si="16"/>
        <v>-2.2945788304959067E-3</v>
      </c>
      <c r="K45" s="2">
        <f t="shared" si="17"/>
        <v>2.6248210006051705E-2</v>
      </c>
      <c r="L45" s="1"/>
      <c r="M45" s="2">
        <f t="shared" si="18"/>
        <v>-1.0486341060548595E-2</v>
      </c>
      <c r="N45" s="2">
        <f t="shared" si="19"/>
        <v>-8.7042894674699937E-3</v>
      </c>
      <c r="O45" s="2">
        <f t="shared" si="20"/>
        <v>5.29101763441568E-3</v>
      </c>
      <c r="P45" s="2">
        <f t="shared" si="21"/>
        <v>-2.2972154104998321E-3</v>
      </c>
      <c r="Q45" s="2">
        <f t="shared" si="22"/>
        <v>2.5909637574503989E-2</v>
      </c>
    </row>
    <row r="46" spans="1:17" ht="28.5" customHeight="1">
      <c r="A46" s="87">
        <v>44354</v>
      </c>
      <c r="B46" s="88">
        <v>2483</v>
      </c>
      <c r="C46" s="88">
        <v>2055.889404</v>
      </c>
      <c r="D46" s="88">
        <v>1510</v>
      </c>
      <c r="E46" s="88">
        <v>675.34997599999997</v>
      </c>
      <c r="F46" s="88">
        <v>1545.4499510000001</v>
      </c>
      <c r="G46" s="2">
        <f t="shared" si="13"/>
        <v>-6.6608935862091422E-3</v>
      </c>
      <c r="H46" s="2">
        <f t="shared" si="14"/>
        <v>1.6845421889260137E-2</v>
      </c>
      <c r="I46" s="2">
        <f t="shared" si="15"/>
        <v>-3.9577836411609502E-3</v>
      </c>
      <c r="J46" s="2">
        <f t="shared" si="16"/>
        <v>2.0772519846768019E-3</v>
      </c>
      <c r="K46" s="2">
        <f t="shared" si="17"/>
        <v>1.7446262783414119E-2</v>
      </c>
      <c r="L46" s="1"/>
      <c r="M46" s="2">
        <f t="shared" si="18"/>
        <v>-6.6831763417212493E-3</v>
      </c>
      <c r="N46" s="2">
        <f t="shared" si="19"/>
        <v>1.6705111304948801E-2</v>
      </c>
      <c r="O46" s="2">
        <f t="shared" si="20"/>
        <v>-3.9656363933469538E-3</v>
      </c>
      <c r="P46" s="2">
        <f t="shared" si="21"/>
        <v>2.0750974798898528E-3</v>
      </c>
      <c r="Q46" s="2">
        <f t="shared" si="22"/>
        <v>1.7295823950684477E-2</v>
      </c>
    </row>
    <row r="47" spans="1:17" ht="28.5" customHeight="1">
      <c r="A47" s="87">
        <v>44355</v>
      </c>
      <c r="B47" s="88">
        <v>2517.5500489999999</v>
      </c>
      <c r="C47" s="88">
        <v>2044.075073</v>
      </c>
      <c r="D47" s="88">
        <v>1496.5500489999999</v>
      </c>
      <c r="E47" s="88">
        <v>678.75</v>
      </c>
      <c r="F47" s="88">
        <v>1561</v>
      </c>
      <c r="G47" s="2">
        <f t="shared" si="13"/>
        <v>1.3914639146194098E-2</v>
      </c>
      <c r="H47" s="2">
        <f t="shared" si="14"/>
        <v>-5.7465790606312395E-3</v>
      </c>
      <c r="I47" s="2">
        <f t="shared" si="15"/>
        <v>-8.907252317880832E-3</v>
      </c>
      <c r="J47" s="2">
        <f t="shared" si="16"/>
        <v>5.0344623096574012E-3</v>
      </c>
      <c r="K47" s="2">
        <f t="shared" si="17"/>
        <v>1.0061826324390588E-2</v>
      </c>
      <c r="L47" s="1"/>
      <c r="M47" s="2">
        <f t="shared" si="18"/>
        <v>1.3818719323878946E-2</v>
      </c>
      <c r="N47" s="2">
        <f t="shared" si="19"/>
        <v>-5.7631541767272799E-3</v>
      </c>
      <c r="O47" s="2">
        <f t="shared" si="20"/>
        <v>-8.9471590393715144E-3</v>
      </c>
      <c r="P47" s="2">
        <f t="shared" si="21"/>
        <v>5.0218317785016581E-3</v>
      </c>
      <c r="Q47" s="2">
        <f t="shared" si="22"/>
        <v>1.0011543162221383E-2</v>
      </c>
    </row>
    <row r="48" spans="1:17" ht="28.5" customHeight="1">
      <c r="A48" s="87">
        <v>44356</v>
      </c>
      <c r="B48" s="88">
        <v>2510.4499510000001</v>
      </c>
      <c r="C48" s="88">
        <v>2007.5242920000001</v>
      </c>
      <c r="D48" s="88">
        <v>1483.900024</v>
      </c>
      <c r="E48" s="88">
        <v>672.84997599999997</v>
      </c>
      <c r="F48" s="88">
        <v>1550</v>
      </c>
      <c r="G48" s="2">
        <f t="shared" si="13"/>
        <v>-2.8202410525344393E-3</v>
      </c>
      <c r="H48" s="2">
        <f t="shared" si="14"/>
        <v>-1.7881330036648765E-2</v>
      </c>
      <c r="I48" s="2">
        <f t="shared" si="15"/>
        <v>-8.4527911435054951E-3</v>
      </c>
      <c r="J48" s="2">
        <f t="shared" si="16"/>
        <v>-8.6924847145488475E-3</v>
      </c>
      <c r="K48" s="2">
        <f t="shared" si="17"/>
        <v>-7.0467648942985264E-3</v>
      </c>
      <c r="L48" s="1"/>
      <c r="M48" s="2">
        <f t="shared" si="18"/>
        <v>-2.8242254253560725E-3</v>
      </c>
      <c r="N48" s="2">
        <f t="shared" si="19"/>
        <v>-1.8043132752332502E-2</v>
      </c>
      <c r="O48" s="2">
        <f t="shared" si="20"/>
        <v>-8.4887185839212474E-3</v>
      </c>
      <c r="P48" s="2">
        <f t="shared" si="21"/>
        <v>-8.7304847297639421E-3</v>
      </c>
      <c r="Q48" s="2">
        <f t="shared" si="22"/>
        <v>-7.0717106021397956E-3</v>
      </c>
    </row>
    <row r="49" spans="1:17" ht="28.5" customHeight="1">
      <c r="A49" s="87">
        <v>44357</v>
      </c>
      <c r="B49" s="88">
        <v>2524.1999510000001</v>
      </c>
      <c r="C49" s="88">
        <v>2014.9083250000001</v>
      </c>
      <c r="D49" s="88">
        <v>1482.099976</v>
      </c>
      <c r="E49" s="88">
        <v>676.04998799999998</v>
      </c>
      <c r="F49" s="88">
        <v>1525</v>
      </c>
      <c r="G49" s="2">
        <f t="shared" si="13"/>
        <v>5.4771058050860138E-3</v>
      </c>
      <c r="H49" s="2">
        <f t="shared" si="14"/>
        <v>3.6781786548862566E-3</v>
      </c>
      <c r="I49" s="2">
        <f t="shared" si="15"/>
        <v>-1.2130520728396866E-3</v>
      </c>
      <c r="J49" s="2">
        <f t="shared" si="16"/>
        <v>4.7559071325582025E-3</v>
      </c>
      <c r="K49" s="2">
        <f t="shared" si="17"/>
        <v>-1.6129032258064516E-2</v>
      </c>
      <c r="L49" s="1"/>
      <c r="M49" s="2">
        <f t="shared" si="18"/>
        <v>5.4621610057496509E-3</v>
      </c>
      <c r="N49" s="2">
        <f t="shared" si="19"/>
        <v>3.6714306975109325E-3</v>
      </c>
      <c r="O49" s="2">
        <f t="shared" si="20"/>
        <v>-1.2137884160474414E-3</v>
      </c>
      <c r="P49" s="2">
        <f t="shared" si="21"/>
        <v>4.7446335362191592E-3</v>
      </c>
      <c r="Q49" s="2">
        <f t="shared" si="22"/>
        <v>-1.6260520871780291E-2</v>
      </c>
    </row>
    <row r="50" spans="1:17" ht="28.5" customHeight="1">
      <c r="A50" s="87">
        <v>44358</v>
      </c>
      <c r="B50" s="88">
        <v>2513.8000489999999</v>
      </c>
      <c r="C50" s="88">
        <v>2042.7366939999999</v>
      </c>
      <c r="D50" s="88">
        <v>1491</v>
      </c>
      <c r="E50" s="88">
        <v>681.29998799999998</v>
      </c>
      <c r="F50" s="88">
        <v>1521</v>
      </c>
      <c r="G50" s="2">
        <f t="shared" si="13"/>
        <v>-4.1200785206734645E-3</v>
      </c>
      <c r="H50" s="2">
        <f t="shared" si="14"/>
        <v>1.3811233322488674E-2</v>
      </c>
      <c r="I50" s="2">
        <f t="shared" si="15"/>
        <v>6.0050092059376909E-3</v>
      </c>
      <c r="J50" s="2">
        <f t="shared" si="16"/>
        <v>7.7656979412593381E-3</v>
      </c>
      <c r="K50" s="2">
        <f t="shared" si="17"/>
        <v>-2.6229508196721311E-3</v>
      </c>
      <c r="L50" s="1"/>
      <c r="M50" s="2">
        <f t="shared" si="18"/>
        <v>-4.1285894293001928E-3</v>
      </c>
      <c r="N50" s="2">
        <f t="shared" si="19"/>
        <v>1.3716727407516761E-2</v>
      </c>
      <c r="O50" s="2">
        <f t="shared" si="20"/>
        <v>5.9870509951085006E-3</v>
      </c>
      <c r="P50" s="2">
        <f t="shared" si="21"/>
        <v>7.7357001116356554E-3</v>
      </c>
      <c r="Q50" s="2">
        <f t="shared" si="22"/>
        <v>-2.6263967822191328E-3</v>
      </c>
    </row>
    <row r="51" spans="1:17" ht="28.5" customHeight="1">
      <c r="A51" s="87">
        <v>44361</v>
      </c>
      <c r="B51" s="88">
        <v>2530.1999510000001</v>
      </c>
      <c r="C51" s="88">
        <v>2072.0419919999999</v>
      </c>
      <c r="D51" s="88">
        <v>1478.25</v>
      </c>
      <c r="E51" s="88">
        <v>677.09997599999997</v>
      </c>
      <c r="F51" s="88">
        <v>1503.4499510000001</v>
      </c>
      <c r="G51" s="2">
        <f t="shared" si="13"/>
        <v>6.5239484765401527E-3</v>
      </c>
      <c r="H51" s="2">
        <f t="shared" si="14"/>
        <v>1.4346096629133149E-2</v>
      </c>
      <c r="I51" s="2">
        <f t="shared" si="15"/>
        <v>-8.5513078470824955E-3</v>
      </c>
      <c r="J51" s="2">
        <f t="shared" si="16"/>
        <v>-6.1647028826896369E-3</v>
      </c>
      <c r="K51" s="2">
        <f t="shared" si="17"/>
        <v>-1.1538493754109102E-2</v>
      </c>
      <c r="L51" s="1"/>
      <c r="M51" s="2">
        <f t="shared" si="18"/>
        <v>6.5027596313722543E-3</v>
      </c>
      <c r="N51" s="2">
        <f t="shared" si="19"/>
        <v>1.4244165107881634E-2</v>
      </c>
      <c r="O51" s="2">
        <f t="shared" si="20"/>
        <v>-8.588080063799115E-3</v>
      </c>
      <c r="P51" s="2">
        <f t="shared" si="21"/>
        <v>-6.1837831199184718E-3</v>
      </c>
      <c r="Q51" s="2">
        <f t="shared" si="22"/>
        <v>-1.1605578712014158E-2</v>
      </c>
    </row>
    <row r="52" spans="1:17" ht="28.5" customHeight="1">
      <c r="A52" s="87">
        <v>44362</v>
      </c>
      <c r="B52" s="88">
        <v>2549.8000489999999</v>
      </c>
      <c r="C52" s="88">
        <v>2076.749268</v>
      </c>
      <c r="D52" s="88">
        <v>1486</v>
      </c>
      <c r="E52" s="88">
        <v>673.20001200000002</v>
      </c>
      <c r="F52" s="88">
        <v>1520</v>
      </c>
      <c r="G52" s="2">
        <f t="shared" si="13"/>
        <v>7.7464620897859972E-3</v>
      </c>
      <c r="H52" s="2">
        <f t="shared" si="14"/>
        <v>2.2718053100152097E-3</v>
      </c>
      <c r="I52" s="2">
        <f t="shared" si="15"/>
        <v>5.2426856079824113E-3</v>
      </c>
      <c r="J52" s="2">
        <f t="shared" si="16"/>
        <v>-5.759805255110443E-3</v>
      </c>
      <c r="K52" s="2">
        <f t="shared" si="17"/>
        <v>1.1008047849542246E-2</v>
      </c>
      <c r="L52" s="1"/>
      <c r="M52" s="2">
        <f t="shared" si="18"/>
        <v>7.7166123067042083E-3</v>
      </c>
      <c r="N52" s="2">
        <f t="shared" si="19"/>
        <v>2.2692286620224367E-3</v>
      </c>
      <c r="O52" s="2">
        <f t="shared" si="20"/>
        <v>5.2289905767651428E-3</v>
      </c>
      <c r="P52" s="2">
        <f t="shared" si="21"/>
        <v>-5.7764569043549287E-3</v>
      </c>
      <c r="Q52" s="2">
        <f t="shared" si="22"/>
        <v>1.0947900293043376E-2</v>
      </c>
    </row>
    <row r="53" spans="1:17" ht="28.5" customHeight="1">
      <c r="A53" s="87">
        <v>44363</v>
      </c>
      <c r="B53" s="88">
        <v>2774.0500489999999</v>
      </c>
      <c r="C53" s="88">
        <v>2041.30603</v>
      </c>
      <c r="D53" s="88">
        <v>1488</v>
      </c>
      <c r="E53" s="88">
        <v>668.54998799999998</v>
      </c>
      <c r="F53" s="88">
        <v>1505.849976</v>
      </c>
      <c r="G53" s="2">
        <f t="shared" si="13"/>
        <v>8.7948072668658103E-2</v>
      </c>
      <c r="H53" s="2">
        <f t="shared" si="14"/>
        <v>-1.706669098004953E-2</v>
      </c>
      <c r="I53" s="2">
        <f t="shared" si="15"/>
        <v>1.3458950201884253E-3</v>
      </c>
      <c r="J53" s="2">
        <f t="shared" si="16"/>
        <v>-6.9073439053949845E-3</v>
      </c>
      <c r="K53" s="2">
        <f t="shared" si="17"/>
        <v>-9.3092263157894938E-3</v>
      </c>
      <c r="L53" s="1"/>
      <c r="M53" s="2">
        <f t="shared" si="18"/>
        <v>8.4293419968164793E-2</v>
      </c>
      <c r="N53" s="2">
        <f t="shared" si="19"/>
        <v>-1.7214005470224232E-2</v>
      </c>
      <c r="O53" s="2">
        <f t="shared" si="20"/>
        <v>1.3449901153326123E-3</v>
      </c>
      <c r="P53" s="2">
        <f t="shared" si="21"/>
        <v>-6.9313100305816115E-3</v>
      </c>
      <c r="Q53" s="2">
        <f t="shared" si="22"/>
        <v>-9.3528279725193213E-3</v>
      </c>
    </row>
    <row r="54" spans="1:17" ht="28.5" customHeight="1">
      <c r="A54" s="87">
        <v>44364</v>
      </c>
      <c r="B54" s="88">
        <v>2693.6499020000001</v>
      </c>
      <c r="C54" s="88">
        <v>2045.044189</v>
      </c>
      <c r="D54" s="88">
        <v>1466</v>
      </c>
      <c r="E54" s="88">
        <v>665.04998799999998</v>
      </c>
      <c r="F54" s="88">
        <v>1481</v>
      </c>
      <c r="G54" s="2">
        <f t="shared" si="13"/>
        <v>-2.8982947524318382E-2</v>
      </c>
      <c r="H54" s="2">
        <f t="shared" si="14"/>
        <v>1.8312584909181873E-3</v>
      </c>
      <c r="I54" s="2">
        <f t="shared" si="15"/>
        <v>-1.4784946236559141E-2</v>
      </c>
      <c r="J54" s="2">
        <f t="shared" si="16"/>
        <v>-5.2352106242203687E-3</v>
      </c>
      <c r="K54" s="2">
        <f t="shared" si="17"/>
        <v>-1.6502291991934773E-2</v>
      </c>
      <c r="L54" s="1"/>
      <c r="M54" s="2">
        <f t="shared" si="18"/>
        <v>-2.9411249078095818E-2</v>
      </c>
      <c r="N54" s="2">
        <f t="shared" si="19"/>
        <v>1.8295837813269303E-3</v>
      </c>
      <c r="O54" s="2">
        <f t="shared" si="20"/>
        <v>-1.4895332946440361E-2</v>
      </c>
      <c r="P54" s="2">
        <f t="shared" si="21"/>
        <v>-5.2489623558321834E-3</v>
      </c>
      <c r="Q54" s="2">
        <f t="shared" si="22"/>
        <v>-1.6639971600003915E-2</v>
      </c>
    </row>
    <row r="55" spans="1:17" ht="28.5" customHeight="1">
      <c r="A55" s="87">
        <v>44365</v>
      </c>
      <c r="B55" s="88">
        <v>2645.3999020000001</v>
      </c>
      <c r="C55" s="88">
        <v>2054.2741700000001</v>
      </c>
      <c r="D55" s="88">
        <v>1469.5</v>
      </c>
      <c r="E55" s="88">
        <v>668.5</v>
      </c>
      <c r="F55" s="88">
        <v>1487.5500489999999</v>
      </c>
      <c r="G55" s="2">
        <f t="shared" si="13"/>
        <v>-1.7912498563445459E-2</v>
      </c>
      <c r="H55" s="2">
        <f t="shared" si="14"/>
        <v>4.5133406161328576E-3</v>
      </c>
      <c r="I55" s="2">
        <f t="shared" si="15"/>
        <v>2.3874488403819918E-3</v>
      </c>
      <c r="J55" s="2">
        <f t="shared" si="16"/>
        <v>5.1875980185718236E-3</v>
      </c>
      <c r="K55" s="2">
        <f t="shared" si="17"/>
        <v>4.4227204591491863E-3</v>
      </c>
      <c r="L55" s="1"/>
      <c r="M55" s="2">
        <f t="shared" si="18"/>
        <v>-1.807486926477523E-2</v>
      </c>
      <c r="N55" s="2">
        <f t="shared" si="19"/>
        <v>4.5031860369598199E-3</v>
      </c>
      <c r="O55" s="2">
        <f t="shared" si="20"/>
        <v>2.3846034123751396E-3</v>
      </c>
      <c r="P55" s="2">
        <f t="shared" si="21"/>
        <v>5.1741887864489473E-3</v>
      </c>
      <c r="Q55" s="2">
        <f t="shared" si="22"/>
        <v>4.4129689725136275E-3</v>
      </c>
    </row>
    <row r="56" spans="1:17" ht="28.5" customHeight="1">
      <c r="A56" s="87">
        <v>44368</v>
      </c>
      <c r="B56" s="88">
        <v>2576.1499020000001</v>
      </c>
      <c r="C56" s="88">
        <v>2064.9809570000002</v>
      </c>
      <c r="D56" s="88">
        <v>1461.349976</v>
      </c>
      <c r="E56" s="88">
        <v>671.34997599999997</v>
      </c>
      <c r="F56" s="88">
        <v>1460</v>
      </c>
      <c r="G56" s="2">
        <f t="shared" si="13"/>
        <v>-2.6177516657366232E-2</v>
      </c>
      <c r="H56" s="2">
        <f t="shared" si="14"/>
        <v>5.2119562015425017E-3</v>
      </c>
      <c r="I56" s="2">
        <f t="shared" si="15"/>
        <v>-5.5461204491323787E-3</v>
      </c>
      <c r="J56" s="2">
        <f t="shared" si="16"/>
        <v>4.2632400897531335E-3</v>
      </c>
      <c r="K56" s="2">
        <f t="shared" si="17"/>
        <v>-1.8520418199387888E-2</v>
      </c>
      <c r="L56" s="1"/>
      <c r="M56" s="2">
        <f t="shared" si="18"/>
        <v>-2.6526247245153699E-2</v>
      </c>
      <c r="N56" s="2">
        <f t="shared" si="19"/>
        <v>5.198420967480525E-3</v>
      </c>
      <c r="O56" s="2">
        <f t="shared" si="20"/>
        <v>-5.5615572779495071E-3</v>
      </c>
      <c r="P56" s="2">
        <f t="shared" si="21"/>
        <v>4.2541782278542883E-3</v>
      </c>
      <c r="Q56" s="2">
        <f t="shared" si="22"/>
        <v>-1.8694068537930309E-2</v>
      </c>
    </row>
    <row r="57" spans="1:17" ht="28.5" customHeight="1">
      <c r="A57" s="87">
        <v>44369</v>
      </c>
      <c r="B57" s="88">
        <v>2609.1499020000001</v>
      </c>
      <c r="C57" s="88">
        <v>2054.3664549999999</v>
      </c>
      <c r="D57" s="88">
        <v>1497</v>
      </c>
      <c r="E57" s="88">
        <v>666.79998799999998</v>
      </c>
      <c r="F57" s="88">
        <v>1470.099976</v>
      </c>
      <c r="G57" s="2">
        <f t="shared" si="13"/>
        <v>1.2809813580483173E-2</v>
      </c>
      <c r="H57" s="2">
        <f t="shared" si="14"/>
        <v>-5.1402420753657125E-3</v>
      </c>
      <c r="I57" s="2">
        <f t="shared" si="15"/>
        <v>2.4395267790390023E-2</v>
      </c>
      <c r="J57" s="2">
        <f t="shared" si="16"/>
        <v>-6.7773712112264755E-3</v>
      </c>
      <c r="K57" s="2">
        <f t="shared" si="17"/>
        <v>6.9177917808218971E-3</v>
      </c>
      <c r="L57" s="1"/>
      <c r="M57" s="2">
        <f t="shared" si="18"/>
        <v>1.272846191502091E-2</v>
      </c>
      <c r="N57" s="2">
        <f t="shared" si="19"/>
        <v>-5.153498566892011E-3</v>
      </c>
      <c r="O57" s="2">
        <f t="shared" si="20"/>
        <v>2.4102455838605822E-2</v>
      </c>
      <c r="P57" s="2">
        <f t="shared" si="21"/>
        <v>-6.8004418896141445E-3</v>
      </c>
      <c r="Q57" s="2">
        <f t="shared" si="22"/>
        <v>6.8939736421182053E-3</v>
      </c>
    </row>
    <row r="58" spans="1:17" ht="28.5" customHeight="1">
      <c r="A58" s="87">
        <v>44370</v>
      </c>
      <c r="B58" s="88">
        <v>2597.1499020000001</v>
      </c>
      <c r="C58" s="88">
        <v>2035.5373540000001</v>
      </c>
      <c r="D58" s="88">
        <v>1490</v>
      </c>
      <c r="E58" s="88">
        <v>665.25</v>
      </c>
      <c r="F58" s="88">
        <v>1505</v>
      </c>
      <c r="G58" s="2">
        <f t="shared" si="13"/>
        <v>-4.5991991455920575E-3</v>
      </c>
      <c r="H58" s="2">
        <f t="shared" si="14"/>
        <v>-9.165405205177871E-3</v>
      </c>
      <c r="I58" s="2">
        <f t="shared" si="15"/>
        <v>-4.6760187040748163E-3</v>
      </c>
      <c r="J58" s="2">
        <f t="shared" si="16"/>
        <v>-2.324517138413603E-3</v>
      </c>
      <c r="K58" s="2">
        <f t="shared" si="17"/>
        <v>2.3739898353688588E-2</v>
      </c>
      <c r="L58" s="1"/>
      <c r="M58" s="2">
        <f t="shared" si="18"/>
        <v>-4.6098080026442676E-3</v>
      </c>
      <c r="N58" s="2">
        <f t="shared" si="19"/>
        <v>-9.2076659542560252E-3</v>
      </c>
      <c r="O58" s="2">
        <f t="shared" si="20"/>
        <v>-4.6869854801235731E-3</v>
      </c>
      <c r="P58" s="2">
        <f t="shared" si="21"/>
        <v>-2.3272230224395062E-3</v>
      </c>
      <c r="Q58" s="2">
        <f t="shared" si="22"/>
        <v>2.3462488838475657E-2</v>
      </c>
    </row>
    <row r="59" spans="1:17" ht="28.5" customHeight="1">
      <c r="A59" s="87">
        <v>44371</v>
      </c>
      <c r="B59" s="88">
        <v>2566.25</v>
      </c>
      <c r="C59" s="88">
        <v>1987.6798100000001</v>
      </c>
      <c r="D59" s="88">
        <v>1490</v>
      </c>
      <c r="E59" s="88">
        <v>664.79998799999998</v>
      </c>
      <c r="F59" s="88">
        <v>1490</v>
      </c>
      <c r="G59" s="2">
        <f t="shared" si="13"/>
        <v>-1.1897619762419131E-2</v>
      </c>
      <c r="H59" s="2">
        <f t="shared" si="14"/>
        <v>-2.3511012414464374E-2</v>
      </c>
      <c r="I59" s="2">
        <f t="shared" si="15"/>
        <v>0</v>
      </c>
      <c r="J59" s="2">
        <f t="shared" si="16"/>
        <v>-6.7645546786924493E-4</v>
      </c>
      <c r="K59" s="2">
        <f t="shared" si="17"/>
        <v>-9.9667774086378731E-3</v>
      </c>
      <c r="L59" s="1"/>
      <c r="M59" s="2">
        <f t="shared" si="18"/>
        <v>-1.1968962880588397E-2</v>
      </c>
      <c r="N59" s="2">
        <f t="shared" si="19"/>
        <v>-2.3791806163161504E-2</v>
      </c>
      <c r="O59" s="2">
        <f t="shared" si="20"/>
        <v>0</v>
      </c>
      <c r="P59" s="2">
        <f t="shared" si="21"/>
        <v>-6.7668436710179264E-4</v>
      </c>
      <c r="Q59" s="2">
        <f t="shared" si="22"/>
        <v>-1.0016778243471232E-2</v>
      </c>
    </row>
    <row r="60" spans="1:17" ht="28.5" customHeight="1">
      <c r="A60" s="87">
        <v>44372</v>
      </c>
      <c r="B60" s="88">
        <v>2595.5500489999999</v>
      </c>
      <c r="C60" s="88">
        <v>1942.406616</v>
      </c>
      <c r="D60" s="88">
        <v>1511.099976</v>
      </c>
      <c r="E60" s="88">
        <v>672.25</v>
      </c>
      <c r="F60" s="88">
        <v>1510.5</v>
      </c>
      <c r="G60" s="2">
        <f t="shared" si="13"/>
        <v>1.1417456989771046E-2</v>
      </c>
      <c r="H60" s="2">
        <f t="shared" si="14"/>
        <v>-2.2776904897977557E-2</v>
      </c>
      <c r="I60" s="2">
        <f t="shared" si="15"/>
        <v>1.4161057718120785E-2</v>
      </c>
      <c r="J60" s="2">
        <f t="shared" si="16"/>
        <v>1.1206396110825464E-2</v>
      </c>
      <c r="K60" s="2">
        <f t="shared" si="17"/>
        <v>1.3758389261744967E-2</v>
      </c>
      <c r="L60" s="1"/>
      <c r="M60" s="2">
        <f t="shared" si="18"/>
        <v>1.1352769738016029E-2</v>
      </c>
      <c r="N60" s="2">
        <f t="shared" si="19"/>
        <v>-2.3040305921604845E-2</v>
      </c>
      <c r="O60" s="2">
        <f t="shared" si="20"/>
        <v>1.4061726597739856E-2</v>
      </c>
      <c r="P60" s="2">
        <f t="shared" si="21"/>
        <v>1.1144069658277375E-2</v>
      </c>
      <c r="Q60" s="2">
        <f t="shared" si="22"/>
        <v>1.3664601887221881E-2</v>
      </c>
    </row>
    <row r="61" spans="1:17" ht="28.5" customHeight="1">
      <c r="A61" s="87">
        <v>44375</v>
      </c>
      <c r="B61" s="88">
        <v>2562.6000979999999</v>
      </c>
      <c r="C61" s="88">
        <v>1925.3773189999999</v>
      </c>
      <c r="D61" s="88">
        <v>1520</v>
      </c>
      <c r="E61" s="88">
        <v>676.29998799999998</v>
      </c>
      <c r="F61" s="88">
        <v>1526</v>
      </c>
      <c r="G61" s="2">
        <f t="shared" si="13"/>
        <v>-1.2694785451235988E-2</v>
      </c>
      <c r="H61" s="2">
        <f t="shared" si="14"/>
        <v>-8.7671123336001047E-3</v>
      </c>
      <c r="I61" s="2">
        <f t="shared" si="15"/>
        <v>5.8897651653460354E-3</v>
      </c>
      <c r="J61" s="2">
        <f t="shared" si="16"/>
        <v>6.0245265898103157E-3</v>
      </c>
      <c r="K61" s="2">
        <f t="shared" si="17"/>
        <v>1.0261502813637868E-2</v>
      </c>
      <c r="L61" s="1"/>
      <c r="M61" s="2">
        <f t="shared" si="18"/>
        <v>-1.2776052753274212E-2</v>
      </c>
      <c r="N61" s="2">
        <f t="shared" si="19"/>
        <v>-8.805769570340535E-3</v>
      </c>
      <c r="O61" s="2">
        <f t="shared" si="20"/>
        <v>5.8724883030773943E-3</v>
      </c>
      <c r="P61" s="2">
        <f t="shared" si="21"/>
        <v>6.0064516883150424E-3</v>
      </c>
      <c r="Q61" s="2">
        <f t="shared" si="22"/>
        <v>1.0209211017675683E-2</v>
      </c>
    </row>
    <row r="62" spans="1:17" ht="28.5" customHeight="1">
      <c r="A62" s="87">
        <v>44376</v>
      </c>
      <c r="B62" s="88">
        <v>2532.1999510000001</v>
      </c>
      <c r="C62" s="88">
        <v>1927.0386960000001</v>
      </c>
      <c r="D62" s="88">
        <v>1507</v>
      </c>
      <c r="E62" s="88">
        <v>677.59997599999997</v>
      </c>
      <c r="F62" s="88">
        <v>1513</v>
      </c>
      <c r="G62" s="2">
        <f t="shared" si="13"/>
        <v>-1.1863008599635133E-2</v>
      </c>
      <c r="H62" s="2">
        <f t="shared" si="14"/>
        <v>8.6288385326103946E-4</v>
      </c>
      <c r="I62" s="2">
        <f t="shared" si="15"/>
        <v>-8.552631578947369E-3</v>
      </c>
      <c r="J62" s="2">
        <f t="shared" si="16"/>
        <v>1.9222061556505379E-3</v>
      </c>
      <c r="K62" s="2">
        <f t="shared" si="17"/>
        <v>-8.5190039318479693E-3</v>
      </c>
      <c r="L62" s="1"/>
      <c r="M62" s="2">
        <f t="shared" si="18"/>
        <v>-1.1933935582494677E-2</v>
      </c>
      <c r="N62" s="2">
        <f t="shared" si="19"/>
        <v>8.6251178300905847E-4</v>
      </c>
      <c r="O62" s="2">
        <f t="shared" si="20"/>
        <v>-8.5894152138266122E-3</v>
      </c>
      <c r="P62" s="2">
        <f t="shared" si="21"/>
        <v>1.9203610814284521E-3</v>
      </c>
      <c r="Q62" s="2">
        <f t="shared" si="22"/>
        <v>-8.55549805604644E-3</v>
      </c>
    </row>
    <row r="63" spans="1:17" ht="28.5" customHeight="1">
      <c r="A63" s="87">
        <v>44377</v>
      </c>
      <c r="B63" s="88">
        <v>2599.3000489999999</v>
      </c>
      <c r="C63" s="88">
        <v>1948.1292719999999</v>
      </c>
      <c r="D63" s="88">
        <v>1498</v>
      </c>
      <c r="E63" s="88">
        <v>675.45001200000002</v>
      </c>
      <c r="F63" s="88">
        <v>1516</v>
      </c>
      <c r="G63" s="2">
        <f t="shared" si="13"/>
        <v>2.6498735999699055E-2</v>
      </c>
      <c r="H63" s="2">
        <f t="shared" si="14"/>
        <v>1.0944552407680259E-2</v>
      </c>
      <c r="I63" s="2">
        <f t="shared" si="15"/>
        <v>-5.9721300597213008E-3</v>
      </c>
      <c r="J63" s="2">
        <f t="shared" si="16"/>
        <v>-3.1729103839282817E-3</v>
      </c>
      <c r="K63" s="2">
        <f t="shared" si="17"/>
        <v>1.9828155981493722E-3</v>
      </c>
      <c r="L63" s="1"/>
      <c r="M63" s="2">
        <f t="shared" si="18"/>
        <v>2.615372610707125E-2</v>
      </c>
      <c r="N63" s="2">
        <f t="shared" si="19"/>
        <v>1.0885094229365426E-2</v>
      </c>
      <c r="O63" s="2">
        <f t="shared" si="20"/>
        <v>-5.9900345493306747E-3</v>
      </c>
      <c r="P63" s="2">
        <f t="shared" si="21"/>
        <v>-3.177954737093632E-3</v>
      </c>
      <c r="Q63" s="2">
        <f t="shared" si="22"/>
        <v>1.9808524139610659E-3</v>
      </c>
    </row>
    <row r="64" spans="1:17" ht="28.5" customHeight="1">
      <c r="A64" s="87">
        <v>44378</v>
      </c>
      <c r="B64" s="88">
        <v>2584.6999510000001</v>
      </c>
      <c r="C64" s="88">
        <v>1936.4072269999999</v>
      </c>
      <c r="D64" s="88">
        <v>1502</v>
      </c>
      <c r="E64" s="88">
        <v>684.15002400000003</v>
      </c>
      <c r="F64" s="88">
        <v>1497.099976</v>
      </c>
      <c r="G64" s="2">
        <f t="shared" si="13"/>
        <v>-5.616934453418267E-3</v>
      </c>
      <c r="H64" s="2">
        <f t="shared" si="14"/>
        <v>-6.0170775977129208E-3</v>
      </c>
      <c r="I64" s="2">
        <f t="shared" si="15"/>
        <v>2.6702269692923898E-3</v>
      </c>
      <c r="J64" s="2">
        <f t="shared" si="16"/>
        <v>1.2880319557977912E-2</v>
      </c>
      <c r="K64" s="2">
        <f t="shared" si="17"/>
        <v>-1.2467034300791578E-2</v>
      </c>
      <c r="L64" s="1"/>
      <c r="M64" s="2">
        <f t="shared" si="18"/>
        <v>-5.632768751057309E-3</v>
      </c>
      <c r="N64" s="2">
        <f t="shared" si="19"/>
        <v>-6.0352531549564149E-3</v>
      </c>
      <c r="O64" s="2">
        <f t="shared" si="20"/>
        <v>2.6666682469152977E-3</v>
      </c>
      <c r="P64" s="2">
        <f t="shared" si="21"/>
        <v>1.2798073724220788E-2</v>
      </c>
      <c r="Q64" s="2">
        <f t="shared" si="22"/>
        <v>-1.2545399777519407E-2</v>
      </c>
    </row>
    <row r="65" spans="1:17" ht="28.5" customHeight="1">
      <c r="A65" s="87">
        <v>44379</v>
      </c>
      <c r="B65" s="88">
        <v>2626.1499020000001</v>
      </c>
      <c r="C65" s="88">
        <v>1965.112427</v>
      </c>
      <c r="D65" s="88">
        <v>1485</v>
      </c>
      <c r="E65" s="88">
        <v>681.25</v>
      </c>
      <c r="F65" s="88">
        <v>1500</v>
      </c>
      <c r="G65" s="2">
        <f t="shared" si="13"/>
        <v>1.6036658716987014E-2</v>
      </c>
      <c r="H65" s="2">
        <f t="shared" si="14"/>
        <v>1.4823947979409243E-2</v>
      </c>
      <c r="I65" s="2">
        <f t="shared" si="15"/>
        <v>-1.1318242343541944E-2</v>
      </c>
      <c r="J65" s="2">
        <f t="shared" si="16"/>
        <v>-4.2388714437873497E-3</v>
      </c>
      <c r="K65" s="2">
        <f t="shared" si="17"/>
        <v>1.9370944135263485E-3</v>
      </c>
      <c r="L65" s="1"/>
      <c r="M65" s="2">
        <f t="shared" si="18"/>
        <v>1.5909429919728976E-2</v>
      </c>
      <c r="N65" s="2">
        <f t="shared" si="19"/>
        <v>1.4715147182921624E-2</v>
      </c>
      <c r="O65" s="2">
        <f t="shared" si="20"/>
        <v>-1.1382781087280068E-2</v>
      </c>
      <c r="P65" s="2">
        <f t="shared" si="21"/>
        <v>-4.2478809283910063E-3</v>
      </c>
      <c r="Q65" s="2">
        <f t="shared" si="22"/>
        <v>1.9352206655039639E-3</v>
      </c>
    </row>
    <row r="66" spans="1:17" ht="28.5" customHeight="1">
      <c r="A66" s="87">
        <v>44382</v>
      </c>
      <c r="B66" s="88">
        <v>2602.3999020000001</v>
      </c>
      <c r="C66" s="88">
        <v>1984.6339109999999</v>
      </c>
      <c r="D66" s="88">
        <v>1489.9499510000001</v>
      </c>
      <c r="E66" s="88">
        <v>680.20001200000002</v>
      </c>
      <c r="F66" s="88">
        <v>1490</v>
      </c>
      <c r="G66" s="2">
        <f t="shared" si="13"/>
        <v>-9.0436574020061403E-3</v>
      </c>
      <c r="H66" s="2">
        <f t="shared" si="14"/>
        <v>9.9340290823980801E-3</v>
      </c>
      <c r="I66" s="2">
        <f t="shared" si="15"/>
        <v>3.3333003367003742E-3</v>
      </c>
      <c r="J66" s="2">
        <f t="shared" si="16"/>
        <v>-1.5412667889908034E-3</v>
      </c>
      <c r="K66" s="2">
        <f t="shared" si="17"/>
        <v>-6.6666666666666671E-3</v>
      </c>
      <c r="L66" s="1"/>
      <c r="M66" s="2">
        <f t="shared" si="18"/>
        <v>-9.0847995095391324E-3</v>
      </c>
      <c r="N66" s="2">
        <f t="shared" si="19"/>
        <v>9.8850109796717479E-3</v>
      </c>
      <c r="O66" s="2">
        <f t="shared" si="20"/>
        <v>3.3277572056645889E-3</v>
      </c>
      <c r="P66" s="2">
        <f t="shared" si="21"/>
        <v>-1.5424557624888436E-3</v>
      </c>
      <c r="Q66" s="2">
        <f t="shared" si="22"/>
        <v>-6.688988150796652E-3</v>
      </c>
    </row>
    <row r="67" spans="1:17" ht="28.5" customHeight="1">
      <c r="A67" s="87">
        <v>44383</v>
      </c>
      <c r="B67" s="88">
        <v>2599.1499020000001</v>
      </c>
      <c r="C67" s="88">
        <v>1961.189697</v>
      </c>
      <c r="D67" s="88">
        <v>1497</v>
      </c>
      <c r="E67" s="88">
        <v>673.25</v>
      </c>
      <c r="F67" s="88">
        <v>1506</v>
      </c>
      <c r="G67" s="2">
        <f t="shared" si="13"/>
        <v>-1.2488472649811835E-3</v>
      </c>
      <c r="H67" s="2">
        <f t="shared" si="14"/>
        <v>-1.1812865773409571E-2</v>
      </c>
      <c r="I67" s="2">
        <f t="shared" si="15"/>
        <v>4.7317354487432335E-3</v>
      </c>
      <c r="J67" s="2">
        <f t="shared" si="16"/>
        <v>-1.0217600525417243E-2</v>
      </c>
      <c r="K67" s="2">
        <f t="shared" si="17"/>
        <v>1.0738255033557046E-2</v>
      </c>
      <c r="L67" s="1"/>
      <c r="M67" s="2">
        <f t="shared" si="18"/>
        <v>-1.2496277245777167E-3</v>
      </c>
      <c r="N67" s="2">
        <f t="shared" si="19"/>
        <v>-1.1883192057597948E-2</v>
      </c>
      <c r="O67" s="2">
        <f t="shared" si="20"/>
        <v>4.7205759771638744E-3</v>
      </c>
      <c r="P67" s="2">
        <f t="shared" si="21"/>
        <v>-1.0270158523256656E-2</v>
      </c>
      <c r="Q67" s="2">
        <f t="shared" si="22"/>
        <v>1.068100942033409E-2</v>
      </c>
    </row>
    <row r="68" spans="1:17" ht="28.5" customHeight="1">
      <c r="A68" s="87">
        <v>44384</v>
      </c>
      <c r="B68" s="88">
        <v>2632.3500979999999</v>
      </c>
      <c r="C68" s="88">
        <v>1947.575439</v>
      </c>
      <c r="D68" s="88">
        <v>1534</v>
      </c>
      <c r="E68" s="88">
        <v>680.09997599999997</v>
      </c>
      <c r="F68" s="88">
        <v>1495</v>
      </c>
      <c r="G68" s="2">
        <f t="shared" ref="G68:G131" si="23">(B68-B67)/B67</f>
        <v>1.2773482581536683E-2</v>
      </c>
      <c r="H68" s="2">
        <f t="shared" ref="H68:H131" si="24">(C68-C67)/C67</f>
        <v>-6.9418363867735861E-3</v>
      </c>
      <c r="I68" s="2">
        <f t="shared" ref="I68:I131" si="25">(D68-D67)/D67</f>
        <v>2.4716098864395457E-2</v>
      </c>
      <c r="J68" s="2">
        <f t="shared" ref="J68:J131" si="26">(E68-E67)/E67</f>
        <v>1.0174490902339354E-2</v>
      </c>
      <c r="K68" s="2">
        <f t="shared" ref="K68:K131" si="27">(F68-F67)/F67</f>
        <v>-7.3041168658698535E-3</v>
      </c>
      <c r="L68" s="1"/>
      <c r="M68" s="2">
        <f t="shared" ref="M68:M131" si="28">LN((B68/B67))</f>
        <v>1.2692589779800053E-2</v>
      </c>
      <c r="N68" s="2">
        <f t="shared" ref="N68:N131" si="29">LN((C68/C67))</f>
        <v>-6.9660430237056667E-3</v>
      </c>
      <c r="O68" s="2">
        <f t="shared" ref="O68:O131" si="30">LN((D68/D67))</f>
        <v>2.4415597507573199E-2</v>
      </c>
      <c r="P68" s="2">
        <f t="shared" ref="P68:P131" si="31">LN((E68/E67))</f>
        <v>1.0123079200955943E-2</v>
      </c>
      <c r="Q68" s="2">
        <f t="shared" ref="Q68:Q131" si="32">LN((F68/F67))</f>
        <v>-7.3309225350520792E-3</v>
      </c>
    </row>
    <row r="69" spans="1:17" ht="28.5" customHeight="1">
      <c r="A69" s="87">
        <v>44385</v>
      </c>
      <c r="B69" s="88">
        <v>2603.5</v>
      </c>
      <c r="C69" s="88">
        <v>1931.469116</v>
      </c>
      <c r="D69" s="88">
        <v>1525</v>
      </c>
      <c r="E69" s="88">
        <v>666.90002400000003</v>
      </c>
      <c r="F69" s="88">
        <v>1503</v>
      </c>
      <c r="G69" s="2">
        <f t="shared" si="23"/>
        <v>-1.0959825602954387E-2</v>
      </c>
      <c r="H69" s="2">
        <f t="shared" si="24"/>
        <v>-8.2699353655178113E-3</v>
      </c>
      <c r="I69" s="2">
        <f t="shared" si="25"/>
        <v>-5.8670143415906128E-3</v>
      </c>
      <c r="J69" s="2">
        <f t="shared" si="26"/>
        <v>-1.9408840561405842E-2</v>
      </c>
      <c r="K69" s="2">
        <f t="shared" si="27"/>
        <v>5.3511705685618726E-3</v>
      </c>
      <c r="L69" s="1"/>
      <c r="M69" s="2">
        <f t="shared" si="28"/>
        <v>-1.1020326953862767E-2</v>
      </c>
      <c r="N69" s="2">
        <f t="shared" si="29"/>
        <v>-8.3043209901506338E-3</v>
      </c>
      <c r="O69" s="2">
        <f t="shared" si="30"/>
        <v>-5.884292885689534E-3</v>
      </c>
      <c r="P69" s="2">
        <f t="shared" si="31"/>
        <v>-1.9599665266999793E-2</v>
      </c>
      <c r="Q69" s="2">
        <f t="shared" si="32"/>
        <v>5.3369039281876409E-3</v>
      </c>
    </row>
    <row r="70" spans="1:17" ht="28.5" customHeight="1">
      <c r="A70" s="87">
        <v>44386</v>
      </c>
      <c r="B70" s="88">
        <v>2591.5500489999999</v>
      </c>
      <c r="C70" s="88">
        <v>1911.716919</v>
      </c>
      <c r="D70" s="88">
        <v>1512.5500489999999</v>
      </c>
      <c r="E70" s="88">
        <v>667.90002400000003</v>
      </c>
      <c r="F70" s="88">
        <v>1497.900024</v>
      </c>
      <c r="G70" s="2">
        <f t="shared" si="23"/>
        <v>-4.5899562127904954E-3</v>
      </c>
      <c r="H70" s="2">
        <f t="shared" si="24"/>
        <v>-1.0226514540862078E-2</v>
      </c>
      <c r="I70" s="2">
        <f t="shared" si="25"/>
        <v>-8.1639022950820029E-3</v>
      </c>
      <c r="J70" s="2">
        <f t="shared" si="26"/>
        <v>1.499475129723492E-3</v>
      </c>
      <c r="K70" s="2">
        <f t="shared" si="27"/>
        <v>-3.3931976047903989E-3</v>
      </c>
      <c r="L70" s="1"/>
      <c r="M70" s="2">
        <f t="shared" si="28"/>
        <v>-4.6005224064496085E-3</v>
      </c>
      <c r="N70" s="2">
        <f t="shared" si="29"/>
        <v>-1.0279164599329373E-2</v>
      </c>
      <c r="O70" s="2">
        <f t="shared" si="30"/>
        <v>-8.1974094360518102E-3</v>
      </c>
      <c r="P70" s="2">
        <f t="shared" si="31"/>
        <v>1.4983520394482672E-3</v>
      </c>
      <c r="Q70" s="2">
        <f t="shared" si="32"/>
        <v>-3.3989675558699036E-3</v>
      </c>
    </row>
    <row r="71" spans="1:17" ht="28.5" customHeight="1">
      <c r="A71" s="87">
        <v>44389</v>
      </c>
      <c r="B71" s="88">
        <v>2622.0500489999999</v>
      </c>
      <c r="C71" s="88">
        <v>1923.6236570000001</v>
      </c>
      <c r="D71" s="88">
        <v>1502</v>
      </c>
      <c r="E71" s="88">
        <v>668.54998799999998</v>
      </c>
      <c r="F71" s="88">
        <v>1504.400024</v>
      </c>
      <c r="G71" s="2">
        <f t="shared" si="23"/>
        <v>1.1769018318503638E-2</v>
      </c>
      <c r="H71" s="2">
        <f t="shared" si="24"/>
        <v>6.2282955607404619E-3</v>
      </c>
      <c r="I71" s="2">
        <f t="shared" si="25"/>
        <v>-6.9750082035136309E-3</v>
      </c>
      <c r="J71" s="2">
        <f t="shared" si="26"/>
        <v>9.7314564552247187E-4</v>
      </c>
      <c r="K71" s="2">
        <f t="shared" si="27"/>
        <v>4.339408435712796E-3</v>
      </c>
      <c r="L71" s="1"/>
      <c r="M71" s="2">
        <f t="shared" si="28"/>
        <v>1.1700302045652138E-2</v>
      </c>
      <c r="N71" s="2">
        <f t="shared" si="29"/>
        <v>6.2089798889304647E-3</v>
      </c>
      <c r="O71" s="2">
        <f t="shared" si="30"/>
        <v>-6.9994472813801134E-3</v>
      </c>
      <c r="P71" s="2">
        <f t="shared" si="31"/>
        <v>9.7267244626836834E-4</v>
      </c>
      <c r="Q71" s="2">
        <f t="shared" si="32"/>
        <v>4.3300203522806703E-3</v>
      </c>
    </row>
    <row r="72" spans="1:17" ht="28.5" customHeight="1">
      <c r="A72" s="87">
        <v>44390</v>
      </c>
      <c r="B72" s="88">
        <v>2613.3000489999999</v>
      </c>
      <c r="C72" s="88">
        <v>1938.022461</v>
      </c>
      <c r="D72" s="88">
        <v>1496.099976</v>
      </c>
      <c r="E72" s="88">
        <v>683</v>
      </c>
      <c r="F72" s="88">
        <v>1515</v>
      </c>
      <c r="G72" s="2">
        <f t="shared" si="23"/>
        <v>-3.3370835172795744E-3</v>
      </c>
      <c r="H72" s="2">
        <f t="shared" si="24"/>
        <v>7.4852500111459832E-3</v>
      </c>
      <c r="I72" s="2">
        <f t="shared" si="25"/>
        <v>-3.9281118508655332E-3</v>
      </c>
      <c r="J72" s="2">
        <f t="shared" si="26"/>
        <v>2.1613958955003398E-2</v>
      </c>
      <c r="K72" s="2">
        <f t="shared" si="27"/>
        <v>7.0459823390696579E-3</v>
      </c>
      <c r="L72" s="1"/>
      <c r="M72" s="2">
        <f t="shared" si="28"/>
        <v>-3.3426639989611678E-3</v>
      </c>
      <c r="N72" s="2">
        <f t="shared" si="29"/>
        <v>7.4573745440842379E-3</v>
      </c>
      <c r="O72" s="2">
        <f t="shared" si="30"/>
        <v>-3.9358471456020601E-3</v>
      </c>
      <c r="P72" s="2">
        <f t="shared" si="31"/>
        <v>2.1383689459409081E-2</v>
      </c>
      <c r="Q72" s="2">
        <f t="shared" si="32"/>
        <v>7.0212753940843177E-3</v>
      </c>
    </row>
    <row r="73" spans="1:17" ht="28.5" customHeight="1">
      <c r="A73" s="87">
        <v>44391</v>
      </c>
      <c r="B73" s="88">
        <v>2640.8000489999999</v>
      </c>
      <c r="C73" s="88">
        <v>1925.3773189999999</v>
      </c>
      <c r="D73" s="88">
        <v>1497.5</v>
      </c>
      <c r="E73" s="88">
        <v>685.95001200000002</v>
      </c>
      <c r="F73" s="88">
        <v>1513.5500489999999</v>
      </c>
      <c r="G73" s="2">
        <f t="shared" si="23"/>
        <v>1.0523093209493144E-2</v>
      </c>
      <c r="H73" s="2">
        <f t="shared" si="24"/>
        <v>-6.5247654526538936E-3</v>
      </c>
      <c r="I73" s="2">
        <f t="shared" si="25"/>
        <v>9.3578238250037265E-4</v>
      </c>
      <c r="J73" s="2">
        <f t="shared" si="26"/>
        <v>4.3191976573938732E-3</v>
      </c>
      <c r="K73" s="2">
        <f t="shared" si="27"/>
        <v>-9.5706336633667028E-4</v>
      </c>
      <c r="L73" s="1"/>
      <c r="M73" s="2">
        <f t="shared" si="28"/>
        <v>1.046811085077135E-2</v>
      </c>
      <c r="N73" s="2">
        <f t="shared" si="29"/>
        <v>-6.5461447822425748E-3</v>
      </c>
      <c r="O73" s="2">
        <f t="shared" si="30"/>
        <v>9.3534481112655097E-4</v>
      </c>
      <c r="P73" s="2">
        <f t="shared" si="31"/>
        <v>4.3098966953702281E-3</v>
      </c>
      <c r="Q73" s="2">
        <f t="shared" si="32"/>
        <v>-9.5752164390409077E-4</v>
      </c>
    </row>
    <row r="74" spans="1:17" ht="28.5" customHeight="1">
      <c r="A74" s="87">
        <v>44392</v>
      </c>
      <c r="B74" s="88">
        <v>2724.75</v>
      </c>
      <c r="C74" s="88">
        <v>1922.008423</v>
      </c>
      <c r="D74" s="88">
        <v>1505</v>
      </c>
      <c r="E74" s="88">
        <v>683</v>
      </c>
      <c r="F74" s="88">
        <v>1550</v>
      </c>
      <c r="G74" s="2">
        <f t="shared" si="23"/>
        <v>3.1789590064491877E-2</v>
      </c>
      <c r="H74" s="2">
        <f t="shared" si="24"/>
        <v>-1.749732879241396E-3</v>
      </c>
      <c r="I74" s="2">
        <f t="shared" si="25"/>
        <v>5.008347245409015E-3</v>
      </c>
      <c r="J74" s="2">
        <f t="shared" si="26"/>
        <v>-4.3006224191158918E-3</v>
      </c>
      <c r="K74" s="2">
        <f t="shared" si="27"/>
        <v>2.4082422001229811E-2</v>
      </c>
      <c r="L74" s="1"/>
      <c r="M74" s="2">
        <f t="shared" si="28"/>
        <v>3.1294760675454524E-2</v>
      </c>
      <c r="N74" s="2">
        <f t="shared" si="29"/>
        <v>-1.751265449802736E-3</v>
      </c>
      <c r="O74" s="2">
        <f t="shared" si="30"/>
        <v>4.9958471933716697E-3</v>
      </c>
      <c r="P74" s="2">
        <f t="shared" si="31"/>
        <v>-4.3098966953701249E-3</v>
      </c>
      <c r="Q74" s="2">
        <f t="shared" si="32"/>
        <v>2.3797013613726915E-2</v>
      </c>
    </row>
    <row r="75" spans="1:17" ht="28.5" customHeight="1">
      <c r="A75" s="87">
        <v>44393</v>
      </c>
      <c r="B75" s="88">
        <v>2716.8999020000001</v>
      </c>
      <c r="C75" s="88">
        <v>1949.7445070000001</v>
      </c>
      <c r="D75" s="88">
        <v>1527.9499510000001</v>
      </c>
      <c r="E75" s="88">
        <v>688.59997599999997</v>
      </c>
      <c r="F75" s="88">
        <v>1609.349976</v>
      </c>
      <c r="G75" s="2">
        <f t="shared" si="23"/>
        <v>-2.8810342233232E-3</v>
      </c>
      <c r="H75" s="2">
        <f t="shared" si="24"/>
        <v>1.4430781711511843E-2</v>
      </c>
      <c r="I75" s="2">
        <f t="shared" si="25"/>
        <v>1.524913687707645E-2</v>
      </c>
      <c r="J75" s="2">
        <f t="shared" si="26"/>
        <v>8.1990863836017124E-3</v>
      </c>
      <c r="K75" s="2">
        <f t="shared" si="27"/>
        <v>3.8290307096774175E-2</v>
      </c>
      <c r="L75" s="1"/>
      <c r="M75" s="2">
        <f t="shared" si="28"/>
        <v>-2.8851923908903006E-3</v>
      </c>
      <c r="N75" s="2">
        <f t="shared" si="29"/>
        <v>1.4327648987584806E-2</v>
      </c>
      <c r="O75" s="2">
        <f t="shared" si="30"/>
        <v>1.5134037425894854E-2</v>
      </c>
      <c r="P75" s="2">
        <f t="shared" si="31"/>
        <v>8.1656564803070427E-3</v>
      </c>
      <c r="Q75" s="2">
        <f t="shared" si="32"/>
        <v>3.7575424924719457E-2</v>
      </c>
    </row>
    <row r="76" spans="1:17" ht="28.5" customHeight="1">
      <c r="A76" s="87">
        <v>44396</v>
      </c>
      <c r="B76" s="88">
        <v>2718.6999510000001</v>
      </c>
      <c r="C76" s="88">
        <v>1937.3302000000001</v>
      </c>
      <c r="D76" s="88">
        <v>1487</v>
      </c>
      <c r="E76" s="88">
        <v>689.25</v>
      </c>
      <c r="F76" s="88">
        <v>1600</v>
      </c>
      <c r="G76" s="2">
        <f t="shared" si="23"/>
        <v>6.625378427357109E-4</v>
      </c>
      <c r="H76" s="2">
        <f t="shared" si="24"/>
        <v>-6.3671455185179337E-3</v>
      </c>
      <c r="I76" s="2">
        <f t="shared" si="25"/>
        <v>-2.6800583993735836E-2</v>
      </c>
      <c r="J76" s="2">
        <f t="shared" si="26"/>
        <v>9.439791209055029E-4</v>
      </c>
      <c r="K76" s="2">
        <f t="shared" si="27"/>
        <v>-5.8097841609561557E-3</v>
      </c>
      <c r="L76" s="1"/>
      <c r="M76" s="2">
        <f t="shared" si="28"/>
        <v>6.6231846143268911E-4</v>
      </c>
      <c r="N76" s="2">
        <f t="shared" si="29"/>
        <v>-6.3875022450431036E-3</v>
      </c>
      <c r="O76" s="2">
        <f t="shared" si="30"/>
        <v>-2.716626814871595E-2</v>
      </c>
      <c r="P76" s="2">
        <f t="shared" si="31"/>
        <v>9.4353385280907518E-4</v>
      </c>
      <c r="Q76" s="2">
        <f t="shared" si="32"/>
        <v>-5.826726610139131E-3</v>
      </c>
    </row>
    <row r="77" spans="1:17" ht="28.5" customHeight="1">
      <c r="A77" s="87">
        <v>44397</v>
      </c>
      <c r="B77" s="88">
        <v>2689.3000489999999</v>
      </c>
      <c r="C77" s="88">
        <v>1932.5766599999999</v>
      </c>
      <c r="D77" s="88">
        <v>1442</v>
      </c>
      <c r="E77" s="88">
        <v>676.45001200000002</v>
      </c>
      <c r="F77" s="88">
        <v>1609.849976</v>
      </c>
      <c r="G77" s="2">
        <f t="shared" si="23"/>
        <v>-1.0813956129725221E-2</v>
      </c>
      <c r="H77" s="2">
        <f t="shared" si="24"/>
        <v>-2.4536550351613559E-3</v>
      </c>
      <c r="I77" s="2">
        <f t="shared" si="25"/>
        <v>-3.0262273032952251E-2</v>
      </c>
      <c r="J77" s="2">
        <f t="shared" si="26"/>
        <v>-1.8570892999637264E-2</v>
      </c>
      <c r="K77" s="2">
        <f t="shared" si="27"/>
        <v>6.1562349999999813E-3</v>
      </c>
      <c r="L77" s="1"/>
      <c r="M77" s="2">
        <f t="shared" si="28"/>
        <v>-1.0872851935943654E-2</v>
      </c>
      <c r="N77" s="2">
        <f t="shared" si="29"/>
        <v>-2.4566701797701174E-3</v>
      </c>
      <c r="O77" s="2">
        <f t="shared" si="30"/>
        <v>-3.0729628615260695E-2</v>
      </c>
      <c r="P77" s="2">
        <f t="shared" si="31"/>
        <v>-1.8745497114866602E-2</v>
      </c>
      <c r="Q77" s="2">
        <f t="shared" si="32"/>
        <v>6.1373628001713748E-3</v>
      </c>
    </row>
    <row r="78" spans="1:17" ht="28.5" customHeight="1">
      <c r="A78" s="87">
        <v>44399</v>
      </c>
      <c r="B78" s="88">
        <v>2705.6499020000001</v>
      </c>
      <c r="C78" s="88">
        <v>1957.4053960000001</v>
      </c>
      <c r="D78" s="88">
        <v>1456.099976</v>
      </c>
      <c r="E78" s="88">
        <v>687.29998799999998</v>
      </c>
      <c r="F78" s="88">
        <v>1610</v>
      </c>
      <c r="G78" s="2">
        <f t="shared" si="23"/>
        <v>6.0795942074517717E-3</v>
      </c>
      <c r="H78" s="2">
        <f t="shared" si="24"/>
        <v>1.2847477936528615E-2</v>
      </c>
      <c r="I78" s="2">
        <f t="shared" si="25"/>
        <v>9.7780693481275792E-3</v>
      </c>
      <c r="J78" s="2">
        <f t="shared" si="26"/>
        <v>1.6039582833210105E-2</v>
      </c>
      <c r="K78" s="2">
        <f t="shared" si="27"/>
        <v>9.3191292503414213E-5</v>
      </c>
      <c r="L78" s="1"/>
      <c r="M78" s="2">
        <f t="shared" si="28"/>
        <v>6.0611880382744603E-3</v>
      </c>
      <c r="N78" s="2">
        <f t="shared" si="29"/>
        <v>1.2765649208456402E-2</v>
      </c>
      <c r="O78" s="2">
        <f t="shared" si="30"/>
        <v>9.7305733895797705E-3</v>
      </c>
      <c r="P78" s="2">
        <f t="shared" si="31"/>
        <v>1.5912307878895218E-2</v>
      </c>
      <c r="Q78" s="2">
        <f t="shared" si="32"/>
        <v>9.3186950464772681E-5</v>
      </c>
    </row>
    <row r="79" spans="1:17" ht="28.5" customHeight="1">
      <c r="A79" s="87">
        <v>44400</v>
      </c>
      <c r="B79" s="88">
        <v>2726.6000979999999</v>
      </c>
      <c r="C79" s="88">
        <v>1943.5604249999999</v>
      </c>
      <c r="D79" s="88">
        <v>1451.5</v>
      </c>
      <c r="E79" s="88">
        <v>694</v>
      </c>
      <c r="F79" s="88">
        <v>1644</v>
      </c>
      <c r="G79" s="2">
        <f t="shared" si="23"/>
        <v>7.7431289186799517E-3</v>
      </c>
      <c r="H79" s="2">
        <f t="shared" si="24"/>
        <v>-7.0731239569956786E-3</v>
      </c>
      <c r="I79" s="2">
        <f t="shared" si="25"/>
        <v>-3.1591072562451371E-3</v>
      </c>
      <c r="J79" s="2">
        <f t="shared" si="26"/>
        <v>9.748308041582587E-3</v>
      </c>
      <c r="K79" s="2">
        <f t="shared" si="27"/>
        <v>2.1118012422360249E-2</v>
      </c>
      <c r="L79" s="1"/>
      <c r="M79" s="2">
        <f t="shared" si="28"/>
        <v>7.7133047519335109E-3</v>
      </c>
      <c r="N79" s="2">
        <f t="shared" si="29"/>
        <v>-7.0982570815074772E-3</v>
      </c>
      <c r="O79" s="2">
        <f t="shared" si="30"/>
        <v>-3.1641077697896194E-3</v>
      </c>
      <c r="P79" s="2">
        <f t="shared" si="31"/>
        <v>9.7010998388697336E-3</v>
      </c>
      <c r="Q79" s="2">
        <f t="shared" si="32"/>
        <v>2.0898117637616519E-2</v>
      </c>
    </row>
    <row r="80" spans="1:17" ht="28.5" customHeight="1">
      <c r="A80" s="87">
        <v>44403</v>
      </c>
      <c r="B80" s="88">
        <v>2818.0500489999999</v>
      </c>
      <c r="C80" s="88">
        <v>1916.931885</v>
      </c>
      <c r="D80" s="88">
        <v>1430</v>
      </c>
      <c r="E80" s="88">
        <v>703.40002400000003</v>
      </c>
      <c r="F80" s="88">
        <v>1611.75</v>
      </c>
      <c r="G80" s="2">
        <f t="shared" si="23"/>
        <v>3.3539920675232093E-2</v>
      </c>
      <c r="H80" s="2">
        <f t="shared" si="24"/>
        <v>-1.3700906674923642E-2</v>
      </c>
      <c r="I80" s="2">
        <f t="shared" si="25"/>
        <v>-1.4812263176024801E-2</v>
      </c>
      <c r="J80" s="2">
        <f t="shared" si="26"/>
        <v>1.3544703170028862E-2</v>
      </c>
      <c r="K80" s="2">
        <f t="shared" si="27"/>
        <v>-1.9616788321167884E-2</v>
      </c>
      <c r="L80" s="1"/>
      <c r="M80" s="2">
        <f t="shared" si="28"/>
        <v>3.2989726075099826E-2</v>
      </c>
      <c r="N80" s="2">
        <f t="shared" si="29"/>
        <v>-1.3795630291519407E-2</v>
      </c>
      <c r="O80" s="2">
        <f t="shared" si="30"/>
        <v>-1.4923060210731615E-2</v>
      </c>
      <c r="P80" s="2">
        <f t="shared" si="31"/>
        <v>1.3453793653065675E-2</v>
      </c>
      <c r="Q80" s="2">
        <f t="shared" si="32"/>
        <v>-1.9811751425395676E-2</v>
      </c>
    </row>
    <row r="81" spans="1:17" ht="28.5" customHeight="1">
      <c r="A81" s="87">
        <v>44404</v>
      </c>
      <c r="B81" s="88">
        <v>2815.3999020000001</v>
      </c>
      <c r="C81" s="88">
        <v>1896.7642820000001</v>
      </c>
      <c r="D81" s="88">
        <v>1436.099976</v>
      </c>
      <c r="E81" s="88">
        <v>688.29998799999998</v>
      </c>
      <c r="F81" s="88">
        <v>1610.150024</v>
      </c>
      <c r="G81" s="2">
        <f t="shared" si="23"/>
        <v>-9.4041871291116786E-4</v>
      </c>
      <c r="H81" s="2">
        <f t="shared" si="24"/>
        <v>-1.0520771842657243E-2</v>
      </c>
      <c r="I81" s="2">
        <f t="shared" si="25"/>
        <v>4.2657174825174613E-3</v>
      </c>
      <c r="J81" s="2">
        <f t="shared" si="26"/>
        <v>-2.1467209958468875E-2</v>
      </c>
      <c r="K81" s="2">
        <f t="shared" si="27"/>
        <v>-9.9269489685122991E-4</v>
      </c>
      <c r="L81" s="1"/>
      <c r="M81" s="2">
        <f t="shared" si="28"/>
        <v>-9.4086118401612512E-4</v>
      </c>
      <c r="N81" s="2">
        <f t="shared" si="29"/>
        <v>-1.0576506421259164E-2</v>
      </c>
      <c r="O81" s="2">
        <f t="shared" si="30"/>
        <v>4.2566451006916728E-3</v>
      </c>
      <c r="P81" s="2">
        <f t="shared" si="31"/>
        <v>-2.1700982189810123E-2</v>
      </c>
      <c r="Q81" s="2">
        <f t="shared" si="32"/>
        <v>-9.9318794475482556E-4</v>
      </c>
    </row>
    <row r="82" spans="1:17" ht="28.5" customHeight="1">
      <c r="A82" s="87">
        <v>44405</v>
      </c>
      <c r="B82" s="88">
        <v>2894</v>
      </c>
      <c r="C82" s="88">
        <v>1880.473389</v>
      </c>
      <c r="D82" s="88">
        <v>1435.0500489999999</v>
      </c>
      <c r="E82" s="88">
        <v>687.79998799999998</v>
      </c>
      <c r="F82" s="88">
        <v>1592.4499510000001</v>
      </c>
      <c r="G82" s="2">
        <f t="shared" si="23"/>
        <v>2.7917916010497854E-2</v>
      </c>
      <c r="H82" s="2">
        <f t="shared" si="24"/>
        <v>-8.588780985912774E-3</v>
      </c>
      <c r="I82" s="2">
        <f t="shared" si="25"/>
        <v>-7.3109603617180566E-4</v>
      </c>
      <c r="J82" s="2">
        <f t="shared" si="26"/>
        <v>-7.2642744256447669E-4</v>
      </c>
      <c r="K82" s="2">
        <f t="shared" si="27"/>
        <v>-1.0992809822794485E-2</v>
      </c>
      <c r="L82" s="1"/>
      <c r="M82" s="2">
        <f t="shared" si="28"/>
        <v>2.7535315606117734E-2</v>
      </c>
      <c r="N82" s="2">
        <f t="shared" si="29"/>
        <v>-8.6258771251282711E-3</v>
      </c>
      <c r="O82" s="2">
        <f t="shared" si="30"/>
        <v>-7.3136341720763613E-4</v>
      </c>
      <c r="P82" s="2">
        <f t="shared" si="31"/>
        <v>-7.2669141882659028E-4</v>
      </c>
      <c r="Q82" s="2">
        <f t="shared" si="32"/>
        <v>-1.1053677237009563E-2</v>
      </c>
    </row>
    <row r="83" spans="1:17" ht="28.5" customHeight="1">
      <c r="A83" s="87">
        <v>44406</v>
      </c>
      <c r="B83" s="88">
        <v>2826.3500979999999</v>
      </c>
      <c r="C83" s="88">
        <v>1895.149048</v>
      </c>
      <c r="D83" s="88">
        <v>1428.25</v>
      </c>
      <c r="E83" s="88">
        <v>703</v>
      </c>
      <c r="F83" s="88">
        <v>1594</v>
      </c>
      <c r="G83" s="2">
        <f t="shared" si="23"/>
        <v>-2.3375916378714619E-2</v>
      </c>
      <c r="H83" s="2">
        <f t="shared" si="24"/>
        <v>7.8042364682460261E-3</v>
      </c>
      <c r="I83" s="2">
        <f t="shared" si="25"/>
        <v>-4.7385448366337396E-3</v>
      </c>
      <c r="J83" s="2">
        <f t="shared" si="26"/>
        <v>2.20994653463123E-2</v>
      </c>
      <c r="K83" s="2">
        <f t="shared" si="27"/>
        <v>9.7337376225015463E-4</v>
      </c>
      <c r="L83" s="1"/>
      <c r="M83" s="2">
        <f t="shared" si="28"/>
        <v>-2.3653466977420691E-2</v>
      </c>
      <c r="N83" s="2">
        <f t="shared" si="29"/>
        <v>7.7739409350707908E-3</v>
      </c>
      <c r="O83" s="2">
        <f t="shared" si="30"/>
        <v>-4.7498073328651877E-3</v>
      </c>
      <c r="P83" s="2">
        <f t="shared" si="31"/>
        <v>2.1858811259431437E-2</v>
      </c>
      <c r="Q83" s="2">
        <f t="shared" si="32"/>
        <v>9.7290034119514902E-4</v>
      </c>
    </row>
    <row r="84" spans="1:17" ht="28.5" customHeight="1">
      <c r="A84" s="87">
        <v>44407</v>
      </c>
      <c r="B84" s="88">
        <v>2876.1999510000001</v>
      </c>
      <c r="C84" s="88">
        <v>1878.5812989999999</v>
      </c>
      <c r="D84" s="88">
        <v>1419</v>
      </c>
      <c r="E84" s="88">
        <v>773.95001200000002</v>
      </c>
      <c r="F84" s="88">
        <v>1598</v>
      </c>
      <c r="G84" s="2">
        <f t="shared" si="23"/>
        <v>1.7637536494603142E-2</v>
      </c>
      <c r="H84" s="2">
        <f t="shared" si="24"/>
        <v>-8.7421878598332014E-3</v>
      </c>
      <c r="I84" s="2">
        <f t="shared" si="25"/>
        <v>-6.4764572028706462E-3</v>
      </c>
      <c r="J84" s="2">
        <f t="shared" si="26"/>
        <v>0.10092462588904696</v>
      </c>
      <c r="K84" s="2">
        <f t="shared" si="27"/>
        <v>2.509410288582183E-3</v>
      </c>
      <c r="L84" s="1"/>
      <c r="M84" s="2">
        <f t="shared" si="28"/>
        <v>1.7483800201903182E-2</v>
      </c>
      <c r="N84" s="2">
        <f t="shared" si="29"/>
        <v>-8.7806249643450143E-3</v>
      </c>
      <c r="O84" s="2">
        <f t="shared" si="30"/>
        <v>-6.49752044452921E-3</v>
      </c>
      <c r="P84" s="2">
        <f t="shared" si="31"/>
        <v>9.6150395714099154E-2</v>
      </c>
      <c r="Q84" s="2">
        <f t="shared" si="32"/>
        <v>2.5062669760595371E-3</v>
      </c>
    </row>
    <row r="85" spans="1:17" ht="28.5" customHeight="1">
      <c r="A85" s="87">
        <v>44410</v>
      </c>
      <c r="B85" s="88">
        <v>2921.8000489999999</v>
      </c>
      <c r="C85" s="88">
        <v>1912.91687</v>
      </c>
      <c r="D85" s="88">
        <v>1435</v>
      </c>
      <c r="E85" s="88">
        <v>775</v>
      </c>
      <c r="F85" s="88">
        <v>1606.3000489999999</v>
      </c>
      <c r="G85" s="2">
        <f t="shared" si="23"/>
        <v>1.5854286481072222E-2</v>
      </c>
      <c r="H85" s="2">
        <f t="shared" si="24"/>
        <v>1.8277394232699681E-2</v>
      </c>
      <c r="I85" s="2">
        <f t="shared" si="25"/>
        <v>1.127554615926709E-2</v>
      </c>
      <c r="J85" s="2">
        <f t="shared" si="26"/>
        <v>1.356661261993733E-3</v>
      </c>
      <c r="K85" s="2">
        <f t="shared" si="27"/>
        <v>5.1940231539423934E-3</v>
      </c>
      <c r="L85" s="1"/>
      <c r="M85" s="2">
        <f t="shared" si="28"/>
        <v>1.5729920052985773E-2</v>
      </c>
      <c r="N85" s="2">
        <f t="shared" si="29"/>
        <v>1.8112370432915113E-2</v>
      </c>
      <c r="O85" s="2">
        <f t="shared" si="30"/>
        <v>1.1212451033678805E-2</v>
      </c>
      <c r="P85" s="2">
        <f t="shared" si="31"/>
        <v>1.3557418285830259E-3</v>
      </c>
      <c r="Q85" s="2">
        <f t="shared" si="32"/>
        <v>5.1805807423870543E-3</v>
      </c>
    </row>
    <row r="86" spans="1:17" ht="28.5" customHeight="1">
      <c r="A86" s="87">
        <v>44411</v>
      </c>
      <c r="B86" s="88">
        <v>2887.9499510000001</v>
      </c>
      <c r="C86" s="88">
        <v>1926.9925539999999</v>
      </c>
      <c r="D86" s="88">
        <v>1410</v>
      </c>
      <c r="E86" s="88">
        <v>794.79998799999998</v>
      </c>
      <c r="F86" s="88">
        <v>1625</v>
      </c>
      <c r="G86" s="2">
        <f t="shared" si="23"/>
        <v>-1.1585357461947216E-2</v>
      </c>
      <c r="H86" s="2">
        <f t="shared" si="24"/>
        <v>7.3582308885173408E-3</v>
      </c>
      <c r="I86" s="2">
        <f t="shared" si="25"/>
        <v>-1.7421602787456445E-2</v>
      </c>
      <c r="J86" s="2">
        <f t="shared" si="26"/>
        <v>2.5548371612903208E-2</v>
      </c>
      <c r="K86" s="2">
        <f t="shared" si="27"/>
        <v>1.1641630099956534E-2</v>
      </c>
      <c r="L86" s="1"/>
      <c r="M86" s="2">
        <f t="shared" si="28"/>
        <v>-1.1652990592496136E-2</v>
      </c>
      <c r="N86" s="2">
        <f t="shared" si="29"/>
        <v>7.33129117929589E-3</v>
      </c>
      <c r="O86" s="2">
        <f t="shared" si="30"/>
        <v>-1.7575144821507488E-2</v>
      </c>
      <c r="P86" s="2">
        <f t="shared" si="31"/>
        <v>2.5227466226176793E-2</v>
      </c>
      <c r="Q86" s="2">
        <f t="shared" si="32"/>
        <v>1.1574387695230811E-2</v>
      </c>
    </row>
    <row r="87" spans="1:17" ht="28.5" customHeight="1">
      <c r="A87" s="87">
        <v>44412</v>
      </c>
      <c r="B87" s="88">
        <v>2874.9499510000001</v>
      </c>
      <c r="C87" s="88">
        <v>1941.76062</v>
      </c>
      <c r="D87" s="88">
        <v>1441</v>
      </c>
      <c r="E87" s="88">
        <v>785.75</v>
      </c>
      <c r="F87" s="88">
        <v>1640</v>
      </c>
      <c r="G87" s="2">
        <f t="shared" si="23"/>
        <v>-4.5014630518435874E-3</v>
      </c>
      <c r="H87" s="2">
        <f t="shared" si="24"/>
        <v>7.6637898622622753E-3</v>
      </c>
      <c r="I87" s="2">
        <f t="shared" si="25"/>
        <v>2.198581560283688E-2</v>
      </c>
      <c r="J87" s="2">
        <f t="shared" si="26"/>
        <v>-1.1386497403922941E-2</v>
      </c>
      <c r="K87" s="2">
        <f t="shared" si="27"/>
        <v>9.2307692307692316E-3</v>
      </c>
      <c r="L87" s="1"/>
      <c r="M87" s="2">
        <f t="shared" si="28"/>
        <v>-4.5116251443036732E-3</v>
      </c>
      <c r="N87" s="2">
        <f t="shared" si="29"/>
        <v>7.6345722084263717E-3</v>
      </c>
      <c r="O87" s="2">
        <f t="shared" si="30"/>
        <v>2.1747612627308212E-2</v>
      </c>
      <c r="P87" s="2">
        <f t="shared" si="31"/>
        <v>-1.1451819901846778E-2</v>
      </c>
      <c r="Q87" s="2">
        <f t="shared" si="32"/>
        <v>9.1884260544061701E-3</v>
      </c>
    </row>
    <row r="88" spans="1:17" ht="28.5" customHeight="1">
      <c r="A88" s="87">
        <v>44413</v>
      </c>
      <c r="B88" s="88">
        <v>2864.9499510000001</v>
      </c>
      <c r="C88" s="88">
        <v>1969.9121090000001</v>
      </c>
      <c r="D88" s="88">
        <v>1467.099976</v>
      </c>
      <c r="E88" s="88">
        <v>786.15002400000003</v>
      </c>
      <c r="F88" s="88">
        <v>1620</v>
      </c>
      <c r="G88" s="2">
        <f t="shared" si="23"/>
        <v>-3.478321421394372E-3</v>
      </c>
      <c r="H88" s="2">
        <f t="shared" si="24"/>
        <v>1.449791941913009E-2</v>
      </c>
      <c r="I88" s="2">
        <f t="shared" si="25"/>
        <v>1.8112405274115177E-2</v>
      </c>
      <c r="J88" s="2">
        <f t="shared" si="26"/>
        <v>5.0909831371305167E-4</v>
      </c>
      <c r="K88" s="2">
        <f t="shared" si="27"/>
        <v>-1.2195121951219513E-2</v>
      </c>
      <c r="L88" s="1"/>
      <c r="M88" s="2">
        <f t="shared" si="28"/>
        <v>-3.4843848457920636E-3</v>
      </c>
      <c r="N88" s="2">
        <f t="shared" si="29"/>
        <v>1.4393829437992282E-2</v>
      </c>
      <c r="O88" s="2">
        <f t="shared" si="30"/>
        <v>1.7950329787273123E-2</v>
      </c>
      <c r="P88" s="2">
        <f t="shared" si="31"/>
        <v>5.0896876713262733E-4</v>
      </c>
      <c r="Q88" s="2">
        <f t="shared" si="32"/>
        <v>-1.2270092591814359E-2</v>
      </c>
    </row>
    <row r="89" spans="1:17" ht="28.5" customHeight="1">
      <c r="A89" s="87">
        <v>44414</v>
      </c>
      <c r="B89" s="88">
        <v>3375.8000489999999</v>
      </c>
      <c r="C89" s="88">
        <v>1928.192505</v>
      </c>
      <c r="D89" s="88">
        <v>1483.5500489999999</v>
      </c>
      <c r="E89" s="88">
        <v>785.20001200000002</v>
      </c>
      <c r="F89" s="88">
        <v>1627</v>
      </c>
      <c r="G89" s="2">
        <f t="shared" si="23"/>
        <v>0.17831030445110901</v>
      </c>
      <c r="H89" s="2">
        <f t="shared" si="24"/>
        <v>-2.1178408828188038E-2</v>
      </c>
      <c r="I89" s="2">
        <f t="shared" si="25"/>
        <v>1.1212646219823791E-2</v>
      </c>
      <c r="J89" s="2">
        <f t="shared" si="26"/>
        <v>-1.2084360122082947E-3</v>
      </c>
      <c r="K89" s="2">
        <f t="shared" si="27"/>
        <v>4.3209876543209872E-3</v>
      </c>
      <c r="L89" s="1"/>
      <c r="M89" s="2">
        <f t="shared" si="28"/>
        <v>0.16408146688359951</v>
      </c>
      <c r="N89" s="2">
        <f t="shared" si="29"/>
        <v>-2.1405888838142699E-2</v>
      </c>
      <c r="O89" s="2">
        <f t="shared" si="30"/>
        <v>1.1150250483188091E-2</v>
      </c>
      <c r="P89" s="2">
        <f t="shared" si="31"/>
        <v>-1.2091667597732309E-3</v>
      </c>
      <c r="Q89" s="2">
        <f t="shared" si="32"/>
        <v>4.3116789926081469E-3</v>
      </c>
    </row>
    <row r="90" spans="1:17" ht="28.5" customHeight="1">
      <c r="A90" s="87">
        <v>44417</v>
      </c>
      <c r="B90" s="88">
        <v>3669.8999020000001</v>
      </c>
      <c r="C90" s="88">
        <v>1917.20874</v>
      </c>
      <c r="D90" s="88">
        <v>1492</v>
      </c>
      <c r="E90" s="88">
        <v>788.79998799999998</v>
      </c>
      <c r="F90" s="88">
        <v>1620</v>
      </c>
      <c r="G90" s="2">
        <f t="shared" si="23"/>
        <v>8.7120045242940328E-2</v>
      </c>
      <c r="H90" s="2">
        <f t="shared" si="24"/>
        <v>-5.6964047788371358E-3</v>
      </c>
      <c r="I90" s="2">
        <f t="shared" si="25"/>
        <v>5.6957640260912124E-3</v>
      </c>
      <c r="J90" s="2">
        <f t="shared" si="26"/>
        <v>4.584788518826423E-3</v>
      </c>
      <c r="K90" s="2">
        <f t="shared" si="27"/>
        <v>-4.3023970497848806E-3</v>
      </c>
      <c r="L90" s="1"/>
      <c r="M90" s="2">
        <f t="shared" si="28"/>
        <v>8.353203924734999E-2</v>
      </c>
      <c r="N90" s="2">
        <f t="shared" si="29"/>
        <v>-5.7126911712444151E-3</v>
      </c>
      <c r="O90" s="2">
        <f t="shared" si="30"/>
        <v>5.6796044937231201E-3</v>
      </c>
      <c r="P90" s="2">
        <f t="shared" si="31"/>
        <v>4.5743103904073192E-3</v>
      </c>
      <c r="Q90" s="2">
        <f t="shared" si="32"/>
        <v>-4.311678992608016E-3</v>
      </c>
    </row>
    <row r="91" spans="1:17" ht="28.5" customHeight="1">
      <c r="A91" s="87">
        <v>44418</v>
      </c>
      <c r="B91" s="88">
        <v>3790.6000979999999</v>
      </c>
      <c r="C91" s="88">
        <v>1927.2695309999999</v>
      </c>
      <c r="D91" s="88">
        <v>1489</v>
      </c>
      <c r="E91" s="88">
        <v>793.34997599999997</v>
      </c>
      <c r="F91" s="88">
        <v>1606</v>
      </c>
      <c r="G91" s="2">
        <f t="shared" si="23"/>
        <v>3.2889233827391673E-2</v>
      </c>
      <c r="H91" s="2">
        <f t="shared" si="24"/>
        <v>5.2476242101837491E-3</v>
      </c>
      <c r="I91" s="2">
        <f t="shared" si="25"/>
        <v>-2.0107238605898124E-3</v>
      </c>
      <c r="J91" s="2">
        <f t="shared" si="26"/>
        <v>5.7682404528636797E-3</v>
      </c>
      <c r="K91" s="2">
        <f t="shared" si="27"/>
        <v>-8.6419753086419745E-3</v>
      </c>
      <c r="L91" s="1"/>
      <c r="M91" s="2">
        <f t="shared" si="28"/>
        <v>3.2359956728371123E-2</v>
      </c>
      <c r="N91" s="2">
        <f t="shared" si="29"/>
        <v>5.2339034103931412E-3</v>
      </c>
      <c r="O91" s="2">
        <f t="shared" si="30"/>
        <v>-2.0127480796971208E-3</v>
      </c>
      <c r="P91" s="2">
        <f t="shared" si="31"/>
        <v>5.7516678531889702E-3</v>
      </c>
      <c r="Q91" s="2">
        <f t="shared" si="32"/>
        <v>-8.6795337197227707E-3</v>
      </c>
    </row>
    <row r="92" spans="1:17" ht="28.5" customHeight="1">
      <c r="A92" s="87">
        <v>44419</v>
      </c>
      <c r="B92" s="88">
        <v>3830.8999020000001</v>
      </c>
      <c r="C92" s="88">
        <v>1954.267212</v>
      </c>
      <c r="D92" s="88">
        <v>1514.900024</v>
      </c>
      <c r="E92" s="88">
        <v>779.54998799999998</v>
      </c>
      <c r="F92" s="88">
        <v>1590.1999510000001</v>
      </c>
      <c r="G92" s="2">
        <f t="shared" si="23"/>
        <v>1.0631510303939275E-2</v>
      </c>
      <c r="H92" s="2">
        <f t="shared" si="24"/>
        <v>1.4008253939443438E-2</v>
      </c>
      <c r="I92" s="2">
        <f t="shared" si="25"/>
        <v>1.7394240429818689E-2</v>
      </c>
      <c r="J92" s="2">
        <f t="shared" si="26"/>
        <v>-1.7394577951055468E-2</v>
      </c>
      <c r="K92" s="2">
        <f t="shared" si="27"/>
        <v>-9.8381376089663412E-3</v>
      </c>
      <c r="L92" s="1"/>
      <c r="M92" s="2">
        <f t="shared" si="28"/>
        <v>1.0575393187671093E-2</v>
      </c>
      <c r="N92" s="2">
        <f t="shared" si="29"/>
        <v>1.3911045115589276E-2</v>
      </c>
      <c r="O92" s="2">
        <f t="shared" si="30"/>
        <v>1.7244692322898648E-2</v>
      </c>
      <c r="P92" s="2">
        <f t="shared" si="31"/>
        <v>-1.7547641199568656E-2</v>
      </c>
      <c r="Q92" s="2">
        <f t="shared" si="32"/>
        <v>-9.8868518530584523E-3</v>
      </c>
    </row>
    <row r="93" spans="1:17" ht="28.5" customHeight="1">
      <c r="A93" s="87">
        <v>44420</v>
      </c>
      <c r="B93" s="88">
        <v>3757.3000489999999</v>
      </c>
      <c r="C93" s="88">
        <v>1947.990845</v>
      </c>
      <c r="D93" s="88">
        <v>1497</v>
      </c>
      <c r="E93" s="88">
        <v>778.65002400000003</v>
      </c>
      <c r="F93" s="88">
        <v>1590</v>
      </c>
      <c r="G93" s="2">
        <f t="shared" si="23"/>
        <v>-1.9212157686912115E-2</v>
      </c>
      <c r="H93" s="2">
        <f t="shared" si="24"/>
        <v>-3.2116217073389331E-3</v>
      </c>
      <c r="I93" s="2">
        <f t="shared" si="25"/>
        <v>-1.1815977105034379E-2</v>
      </c>
      <c r="J93" s="2">
        <f t="shared" si="26"/>
        <v>-1.1544660558701137E-3</v>
      </c>
      <c r="K93" s="2">
        <f t="shared" si="27"/>
        <v>-1.2573953349345531E-4</v>
      </c>
      <c r="L93" s="1"/>
      <c r="M93" s="2">
        <f t="shared" si="28"/>
        <v>-1.9399109561062996E-2</v>
      </c>
      <c r="N93" s="2">
        <f t="shared" si="29"/>
        <v>-3.2167900331059305E-3</v>
      </c>
      <c r="O93" s="2">
        <f t="shared" si="30"/>
        <v>-1.1886340587279304E-2</v>
      </c>
      <c r="P93" s="2">
        <f t="shared" si="31"/>
        <v>-1.1551329651393386E-3</v>
      </c>
      <c r="Q93" s="2">
        <f t="shared" si="32"/>
        <v>-1.2574743937135468E-4</v>
      </c>
    </row>
    <row r="94" spans="1:17" ht="28.5" customHeight="1">
      <c r="A94" s="87">
        <v>44421</v>
      </c>
      <c r="B94" s="88">
        <v>3666.0500489999999</v>
      </c>
      <c r="C94" s="88">
        <v>1980.4342039999999</v>
      </c>
      <c r="D94" s="88">
        <v>1501.1999510000001</v>
      </c>
      <c r="E94" s="88">
        <v>778.29998799999998</v>
      </c>
      <c r="F94" s="88">
        <v>1626</v>
      </c>
      <c r="G94" s="2">
        <f t="shared" si="23"/>
        <v>-2.4286056160004059E-2</v>
      </c>
      <c r="H94" s="2">
        <f t="shared" si="24"/>
        <v>1.6654780017716087E-2</v>
      </c>
      <c r="I94" s="2">
        <f t="shared" si="25"/>
        <v>2.8055784903139981E-3</v>
      </c>
      <c r="J94" s="2">
        <f t="shared" si="26"/>
        <v>-4.4954214244016452E-4</v>
      </c>
      <c r="K94" s="2">
        <f t="shared" si="27"/>
        <v>2.2641509433962263E-2</v>
      </c>
      <c r="L94" s="1"/>
      <c r="M94" s="2">
        <f t="shared" si="28"/>
        <v>-2.458582585628186E-2</v>
      </c>
      <c r="N94" s="2">
        <f t="shared" si="29"/>
        <v>1.6517610097008129E-2</v>
      </c>
      <c r="O94" s="2">
        <f t="shared" si="30"/>
        <v>2.8016502006827345E-3</v>
      </c>
      <c r="P94" s="2">
        <f t="shared" si="31"/>
        <v>-4.4964321680170235E-4</v>
      </c>
      <c r="Q94" s="2">
        <f t="shared" si="32"/>
        <v>2.2388994893478686E-2</v>
      </c>
    </row>
    <row r="95" spans="1:17" ht="28.5" customHeight="1">
      <c r="A95" s="87">
        <v>44424</v>
      </c>
      <c r="B95" s="88">
        <v>3651.1499020000001</v>
      </c>
      <c r="C95" s="88">
        <v>2006.1397710000001</v>
      </c>
      <c r="D95" s="88">
        <v>1526.150024</v>
      </c>
      <c r="E95" s="88">
        <v>780.79998799999998</v>
      </c>
      <c r="F95" s="88">
        <v>1674</v>
      </c>
      <c r="G95" s="2">
        <f t="shared" si="23"/>
        <v>-4.0643599516771989E-3</v>
      </c>
      <c r="H95" s="2">
        <f t="shared" si="24"/>
        <v>1.2979763199444419E-2</v>
      </c>
      <c r="I95" s="2">
        <f t="shared" si="25"/>
        <v>1.6620086473743811E-2</v>
      </c>
      <c r="J95" s="2">
        <f t="shared" si="26"/>
        <v>3.2121290486259138E-3</v>
      </c>
      <c r="K95" s="2">
        <f t="shared" si="27"/>
        <v>2.9520295202952029E-2</v>
      </c>
      <c r="L95" s="1"/>
      <c r="M95" s="2">
        <f t="shared" si="28"/>
        <v>-4.0726419107779245E-3</v>
      </c>
      <c r="N95" s="2">
        <f t="shared" si="29"/>
        <v>1.289624796872344E-2</v>
      </c>
      <c r="O95" s="2">
        <f t="shared" si="30"/>
        <v>1.6483484318396035E-2</v>
      </c>
      <c r="P95" s="2">
        <f t="shared" si="31"/>
        <v>3.2069811829070682E-3</v>
      </c>
      <c r="Q95" s="2">
        <f t="shared" si="32"/>
        <v>2.9092960941664772E-2</v>
      </c>
    </row>
    <row r="96" spans="1:17" ht="28.5" customHeight="1">
      <c r="A96" s="87">
        <v>44425</v>
      </c>
      <c r="B96" s="88">
        <v>3580.6499020000001</v>
      </c>
      <c r="C96" s="88">
        <v>1997.6020510000001</v>
      </c>
      <c r="D96" s="88">
        <v>1517.1999510000001</v>
      </c>
      <c r="E96" s="88">
        <v>784.15002400000003</v>
      </c>
      <c r="F96" s="88">
        <v>1658</v>
      </c>
      <c r="G96" s="2">
        <f t="shared" si="23"/>
        <v>-1.9308985358662493E-2</v>
      </c>
      <c r="H96" s="2">
        <f t="shared" si="24"/>
        <v>-4.2557951960367352E-3</v>
      </c>
      <c r="I96" s="2">
        <f t="shared" si="25"/>
        <v>-5.8644778424483219E-3</v>
      </c>
      <c r="J96" s="2">
        <f t="shared" si="26"/>
        <v>4.2905174839731755E-3</v>
      </c>
      <c r="K96" s="2">
        <f t="shared" si="27"/>
        <v>-9.557945041816009E-3</v>
      </c>
      <c r="L96" s="1"/>
      <c r="M96" s="2">
        <f t="shared" si="28"/>
        <v>-1.9497838814744015E-2</v>
      </c>
      <c r="N96" s="2">
        <f t="shared" si="29"/>
        <v>-4.2648768680616563E-3</v>
      </c>
      <c r="O96" s="2">
        <f t="shared" si="30"/>
        <v>-5.8817414202991091E-3</v>
      </c>
      <c r="P96" s="2">
        <f t="shared" si="31"/>
        <v>4.281339456792134E-3</v>
      </c>
      <c r="Q96" s="2">
        <f t="shared" si="32"/>
        <v>-9.6039153541803996E-3</v>
      </c>
    </row>
    <row r="97" spans="1:17" ht="28.5" customHeight="1">
      <c r="A97" s="87">
        <v>44426</v>
      </c>
      <c r="B97" s="88">
        <v>3487.1999510000001</v>
      </c>
      <c r="C97" s="88">
        <v>2005.355225</v>
      </c>
      <c r="D97" s="88">
        <v>1556.6999510000001</v>
      </c>
      <c r="E97" s="88">
        <v>782.90002400000003</v>
      </c>
      <c r="F97" s="88">
        <v>1647</v>
      </c>
      <c r="G97" s="2">
        <f t="shared" si="23"/>
        <v>-2.609860040988728E-2</v>
      </c>
      <c r="H97" s="2">
        <f t="shared" si="24"/>
        <v>3.8812405083979082E-3</v>
      </c>
      <c r="I97" s="2">
        <f t="shared" si="25"/>
        <v>2.6034801789945484E-2</v>
      </c>
      <c r="J97" s="2">
        <f t="shared" si="26"/>
        <v>-1.5940827159880314E-3</v>
      </c>
      <c r="K97" s="2">
        <f t="shared" si="27"/>
        <v>-6.6344993968636915E-3</v>
      </c>
      <c r="L97" s="1"/>
      <c r="M97" s="2">
        <f t="shared" si="28"/>
        <v>-2.6445212917635706E-2</v>
      </c>
      <c r="N97" s="2">
        <f t="shared" si="29"/>
        <v>3.8737279269386356E-3</v>
      </c>
      <c r="O97" s="2">
        <f t="shared" si="30"/>
        <v>2.5701666046553068E-2</v>
      </c>
      <c r="P97" s="2">
        <f t="shared" si="31"/>
        <v>-1.5953546176981476E-3</v>
      </c>
      <c r="Q97" s="2">
        <f t="shared" si="32"/>
        <v>-6.6566055175999389E-3</v>
      </c>
    </row>
    <row r="98" spans="1:17" ht="28.5" customHeight="1">
      <c r="A98" s="87">
        <v>44428</v>
      </c>
      <c r="B98" s="88">
        <v>3543</v>
      </c>
      <c r="C98" s="88">
        <v>1982.834106</v>
      </c>
      <c r="D98" s="88">
        <v>1486.0500489999999</v>
      </c>
      <c r="E98" s="88">
        <v>761.15002400000003</v>
      </c>
      <c r="F98" s="88">
        <v>1618.900024</v>
      </c>
      <c r="G98" s="2">
        <f t="shared" si="23"/>
        <v>1.6001390738721064E-2</v>
      </c>
      <c r="H98" s="2">
        <f t="shared" si="24"/>
        <v>-1.1230488603334603E-2</v>
      </c>
      <c r="I98" s="2">
        <f t="shared" si="25"/>
        <v>-4.5384405616904981E-2</v>
      </c>
      <c r="J98" s="2">
        <f t="shared" si="26"/>
        <v>-2.7781324988182653E-2</v>
      </c>
      <c r="K98" s="2">
        <f t="shared" si="27"/>
        <v>-1.7061309046751651E-2</v>
      </c>
      <c r="L98" s="1"/>
      <c r="M98" s="2">
        <f t="shared" si="28"/>
        <v>1.5874717992677197E-2</v>
      </c>
      <c r="N98" s="2">
        <f t="shared" si="29"/>
        <v>-1.1294026697588399E-2</v>
      </c>
      <c r="O98" s="2">
        <f t="shared" si="30"/>
        <v>-4.6446538504494199E-2</v>
      </c>
      <c r="P98" s="2">
        <f t="shared" si="31"/>
        <v>-2.8174525532625908E-2</v>
      </c>
      <c r="Q98" s="2">
        <f t="shared" si="32"/>
        <v>-1.7208530105299154E-2</v>
      </c>
    </row>
    <row r="99" spans="1:17" ht="28.5" customHeight="1">
      <c r="A99" s="87">
        <v>44431</v>
      </c>
      <c r="B99" s="88">
        <v>3433.6499020000001</v>
      </c>
      <c r="C99" s="88">
        <v>1995.848389</v>
      </c>
      <c r="D99" s="88">
        <v>1529.849976</v>
      </c>
      <c r="E99" s="88">
        <v>759.34997599999997</v>
      </c>
      <c r="F99" s="88">
        <v>1600.099976</v>
      </c>
      <c r="G99" s="2">
        <f t="shared" si="23"/>
        <v>-3.0863702511995453E-2</v>
      </c>
      <c r="H99" s="2">
        <f t="shared" si="24"/>
        <v>6.5634754620263617E-3</v>
      </c>
      <c r="I99" s="2">
        <f t="shared" si="25"/>
        <v>2.9474059120333185E-2</v>
      </c>
      <c r="J99" s="2">
        <f t="shared" si="26"/>
        <v>-2.3649056601751624E-3</v>
      </c>
      <c r="K99" s="2">
        <f t="shared" si="27"/>
        <v>-1.1612852999747722E-2</v>
      </c>
      <c r="L99" s="1"/>
      <c r="M99" s="2">
        <f t="shared" si="28"/>
        <v>-3.1350019100405579E-2</v>
      </c>
      <c r="N99" s="2">
        <f t="shared" si="29"/>
        <v>6.5420296452038283E-3</v>
      </c>
      <c r="O99" s="2">
        <f t="shared" si="30"/>
        <v>2.9048049616357378E-2</v>
      </c>
      <c r="P99" s="2">
        <f t="shared" si="31"/>
        <v>-2.3677064661985566E-3</v>
      </c>
      <c r="Q99" s="2">
        <f t="shared" si="32"/>
        <v>-1.168080879657481E-2</v>
      </c>
    </row>
    <row r="100" spans="1:17" ht="28.5" customHeight="1">
      <c r="A100" s="87">
        <v>44432</v>
      </c>
      <c r="B100" s="88">
        <v>3514.3999020000001</v>
      </c>
      <c r="C100" s="88">
        <v>2015.554443</v>
      </c>
      <c r="D100" s="88">
        <v>1530</v>
      </c>
      <c r="E100" s="88">
        <v>771.34997599999997</v>
      </c>
      <c r="F100" s="88">
        <v>1590</v>
      </c>
      <c r="G100" s="2">
        <f t="shared" si="23"/>
        <v>2.3517249080334458E-2</v>
      </c>
      <c r="H100" s="2">
        <f t="shared" si="24"/>
        <v>9.873522512335477E-3</v>
      </c>
      <c r="I100" s="2">
        <f t="shared" si="25"/>
        <v>9.8064517667469873E-5</v>
      </c>
      <c r="J100" s="2">
        <f t="shared" si="26"/>
        <v>1.5802989898296909E-2</v>
      </c>
      <c r="K100" s="2">
        <f t="shared" si="27"/>
        <v>-6.3120905890195261E-3</v>
      </c>
      <c r="L100" s="1"/>
      <c r="M100" s="2">
        <f t="shared" si="28"/>
        <v>2.3244979011230942E-2</v>
      </c>
      <c r="N100" s="2">
        <f t="shared" si="29"/>
        <v>9.825097776522209E-3</v>
      </c>
      <c r="O100" s="2">
        <f t="shared" si="30"/>
        <v>9.8059709656877158E-5</v>
      </c>
      <c r="P100" s="2">
        <f t="shared" si="31"/>
        <v>1.567942277336825E-2</v>
      </c>
      <c r="Q100" s="2">
        <f t="shared" si="32"/>
        <v>-6.332096061489048E-3</v>
      </c>
    </row>
    <row r="101" spans="1:17" ht="28.5" customHeight="1">
      <c r="A101" s="87">
        <v>44433</v>
      </c>
      <c r="B101" s="88">
        <v>3475.8999020000001</v>
      </c>
      <c r="C101" s="88">
        <v>2032.9990230000001</v>
      </c>
      <c r="D101" s="88">
        <v>1552.099976</v>
      </c>
      <c r="E101" s="88">
        <v>769.04998799999998</v>
      </c>
      <c r="F101" s="88">
        <v>1614.9499510000001</v>
      </c>
      <c r="G101" s="2">
        <f t="shared" si="23"/>
        <v>-1.0954928600495959E-2</v>
      </c>
      <c r="H101" s="2">
        <f t="shared" si="24"/>
        <v>8.654978316554502E-3</v>
      </c>
      <c r="I101" s="2">
        <f t="shared" si="25"/>
        <v>1.4444428758169914E-2</v>
      </c>
      <c r="J101" s="2">
        <f t="shared" si="26"/>
        <v>-2.9817697174595943E-3</v>
      </c>
      <c r="K101" s="2">
        <f t="shared" si="27"/>
        <v>1.5691793081761041E-2</v>
      </c>
      <c r="L101" s="1"/>
      <c r="M101" s="2">
        <f t="shared" si="28"/>
        <v>-1.1015375698633659E-2</v>
      </c>
      <c r="N101" s="2">
        <f t="shared" si="29"/>
        <v>8.6177387094545817E-3</v>
      </c>
      <c r="O101" s="2">
        <f t="shared" si="30"/>
        <v>1.4341101807736439E-2</v>
      </c>
      <c r="P101" s="2">
        <f t="shared" si="31"/>
        <v>-2.9862240495155154E-3</v>
      </c>
      <c r="Q101" s="2">
        <f t="shared" si="32"/>
        <v>1.5569949869397644E-2</v>
      </c>
    </row>
    <row r="102" spans="1:17" ht="28.5" customHeight="1">
      <c r="A102" s="87">
        <v>44434</v>
      </c>
      <c r="B102" s="88">
        <v>3440</v>
      </c>
      <c r="C102" s="88">
        <v>2058.7045899999998</v>
      </c>
      <c r="D102" s="88">
        <v>1550</v>
      </c>
      <c r="E102" s="88">
        <v>760.54998799999998</v>
      </c>
      <c r="F102" s="88">
        <v>1593.8000489999999</v>
      </c>
      <c r="G102" s="2">
        <f t="shared" si="23"/>
        <v>-1.0328232403742019E-2</v>
      </c>
      <c r="H102" s="2">
        <f t="shared" si="24"/>
        <v>1.2644161019845087E-2</v>
      </c>
      <c r="I102" s="2">
        <f t="shared" si="25"/>
        <v>-1.3529901633088934E-3</v>
      </c>
      <c r="J102" s="2">
        <f t="shared" si="26"/>
        <v>-1.1052597532840739E-2</v>
      </c>
      <c r="K102" s="2">
        <f t="shared" si="27"/>
        <v>-1.3096320407269458E-2</v>
      </c>
      <c r="L102" s="1"/>
      <c r="M102" s="2">
        <f t="shared" si="28"/>
        <v>-1.0381938710219746E-2</v>
      </c>
      <c r="N102" s="2">
        <f t="shared" si="29"/>
        <v>1.2564891117476431E-2</v>
      </c>
      <c r="O102" s="2">
        <f t="shared" si="30"/>
        <v>-1.3539062809252433E-3</v>
      </c>
      <c r="P102" s="2">
        <f t="shared" si="31"/>
        <v>-1.1114131314455799E-2</v>
      </c>
      <c r="Q102" s="2">
        <f t="shared" si="32"/>
        <v>-1.3182833375894105E-2</v>
      </c>
    </row>
    <row r="103" spans="1:17" ht="28.5" customHeight="1">
      <c r="A103" s="87">
        <v>44435</v>
      </c>
      <c r="B103" s="88">
        <v>3432.8999020000001</v>
      </c>
      <c r="C103" s="88">
        <v>2055.889404</v>
      </c>
      <c r="D103" s="88">
        <v>1552</v>
      </c>
      <c r="E103" s="88">
        <v>771.79998799999998</v>
      </c>
      <c r="F103" s="88">
        <v>1604</v>
      </c>
      <c r="G103" s="2">
        <f t="shared" si="23"/>
        <v>-2.0639819767441538E-3</v>
      </c>
      <c r="H103" s="2">
        <f t="shared" si="24"/>
        <v>-1.3674550558027427E-3</v>
      </c>
      <c r="I103" s="2">
        <f t="shared" si="25"/>
        <v>1.2903225806451613E-3</v>
      </c>
      <c r="J103" s="2">
        <f t="shared" si="26"/>
        <v>1.4791927128398035E-2</v>
      </c>
      <c r="K103" s="2">
        <f t="shared" si="27"/>
        <v>6.3997682810963798E-3</v>
      </c>
      <c r="L103" s="1"/>
      <c r="M103" s="2">
        <f t="shared" si="28"/>
        <v>-2.0661149229580585E-3</v>
      </c>
      <c r="N103" s="2">
        <f t="shared" si="29"/>
        <v>-1.368390875692582E-3</v>
      </c>
      <c r="O103" s="2">
        <f t="shared" si="30"/>
        <v>1.2894908298716921E-3</v>
      </c>
      <c r="P103" s="2">
        <f t="shared" si="31"/>
        <v>1.4683593575752359E-2</v>
      </c>
      <c r="Q103" s="2">
        <f t="shared" si="32"/>
        <v>6.3793767186789948E-3</v>
      </c>
    </row>
    <row r="104" spans="1:17" ht="28.5" customHeight="1">
      <c r="A104" s="87">
        <v>44438</v>
      </c>
      <c r="B104" s="88">
        <v>3600.9499510000001</v>
      </c>
      <c r="C104" s="88">
        <v>2095.4399410000001</v>
      </c>
      <c r="D104" s="88">
        <v>1555.599976</v>
      </c>
      <c r="E104" s="88">
        <v>787.20001200000002</v>
      </c>
      <c r="F104" s="88">
        <v>1646.6999510000001</v>
      </c>
      <c r="G104" s="2">
        <f t="shared" si="23"/>
        <v>4.8952796119133668E-2</v>
      </c>
      <c r="H104" s="2">
        <f t="shared" si="24"/>
        <v>1.9237677339573503E-2</v>
      </c>
      <c r="I104" s="2">
        <f t="shared" si="25"/>
        <v>2.319572164948434E-3</v>
      </c>
      <c r="J104" s="2">
        <f t="shared" si="26"/>
        <v>1.9953387198031455E-2</v>
      </c>
      <c r="K104" s="2">
        <f t="shared" si="27"/>
        <v>2.6620917082294297E-2</v>
      </c>
      <c r="L104" s="1"/>
      <c r="M104" s="2">
        <f t="shared" si="28"/>
        <v>4.7792329468535351E-2</v>
      </c>
      <c r="N104" s="2">
        <f t="shared" si="29"/>
        <v>1.9054972714854224E-2</v>
      </c>
      <c r="O104" s="2">
        <f t="shared" si="30"/>
        <v>2.3168861102974554E-3</v>
      </c>
      <c r="P104" s="2">
        <f t="shared" si="31"/>
        <v>1.9756927426497286E-2</v>
      </c>
      <c r="Q104" s="2">
        <f t="shared" si="32"/>
        <v>2.6272746041010236E-2</v>
      </c>
    </row>
    <row r="105" spans="1:17" ht="28.5" customHeight="1">
      <c r="A105" s="87">
        <v>44439</v>
      </c>
      <c r="B105" s="88">
        <v>3586.8999020000001</v>
      </c>
      <c r="C105" s="88">
        <v>2084.2717290000001</v>
      </c>
      <c r="D105" s="88">
        <v>1563.5</v>
      </c>
      <c r="E105" s="88">
        <v>794.04998799999998</v>
      </c>
      <c r="F105" s="88">
        <v>1660.0500489999999</v>
      </c>
      <c r="G105" s="2">
        <f t="shared" si="23"/>
        <v>-3.9017618104073295E-3</v>
      </c>
      <c r="H105" s="2">
        <f t="shared" si="24"/>
        <v>-5.3297695541062702E-3</v>
      </c>
      <c r="I105" s="2">
        <f t="shared" si="25"/>
        <v>5.0784418371577749E-3</v>
      </c>
      <c r="J105" s="2">
        <f t="shared" si="26"/>
        <v>8.7016970218236848E-3</v>
      </c>
      <c r="K105" s="2">
        <f t="shared" si="27"/>
        <v>8.1071830917907699E-3</v>
      </c>
      <c r="L105" s="1"/>
      <c r="M105" s="2">
        <f t="shared" si="28"/>
        <v>-3.9093935409512271E-3</v>
      </c>
      <c r="N105" s="2">
        <f t="shared" si="29"/>
        <v>-5.3440234450509109E-3</v>
      </c>
      <c r="O105" s="2">
        <f t="shared" si="30"/>
        <v>5.0655900444344084E-3</v>
      </c>
      <c r="P105" s="2">
        <f t="shared" si="31"/>
        <v>8.6640554623109711E-3</v>
      </c>
      <c r="Q105" s="2">
        <f t="shared" si="32"/>
        <v>8.0744964286165594E-3</v>
      </c>
    </row>
    <row r="106" spans="1:17" ht="28.5" customHeight="1">
      <c r="A106" s="87">
        <v>44440</v>
      </c>
      <c r="B106" s="88">
        <v>3587.75</v>
      </c>
      <c r="C106" s="88">
        <v>2092.532471</v>
      </c>
      <c r="D106" s="88">
        <v>1575</v>
      </c>
      <c r="E106" s="88">
        <v>788.5</v>
      </c>
      <c r="F106" s="88">
        <v>1672.25</v>
      </c>
      <c r="G106" s="2">
        <f t="shared" si="23"/>
        <v>2.3700075921435316E-4</v>
      </c>
      <c r="H106" s="2">
        <f t="shared" si="24"/>
        <v>3.9633709391449197E-3</v>
      </c>
      <c r="I106" s="2">
        <f t="shared" si="25"/>
        <v>7.355292612727854E-3</v>
      </c>
      <c r="J106" s="2">
        <f t="shared" si="26"/>
        <v>-6.9894692826315925E-3</v>
      </c>
      <c r="K106" s="2">
        <f t="shared" si="27"/>
        <v>7.3491464955223506E-3</v>
      </c>
      <c r="L106" s="1"/>
      <c r="M106" s="2">
        <f t="shared" si="28"/>
        <v>2.3697267897096073E-4</v>
      </c>
      <c r="N106" s="2">
        <f t="shared" si="29"/>
        <v>3.9555374756702006E-3</v>
      </c>
      <c r="O106" s="2">
        <f t="shared" si="30"/>
        <v>7.3283743618374336E-3</v>
      </c>
      <c r="P106" s="2">
        <f t="shared" si="31"/>
        <v>-7.0140100411638928E-3</v>
      </c>
      <c r="Q106" s="2">
        <f t="shared" si="32"/>
        <v>7.322273102430733E-3</v>
      </c>
    </row>
    <row r="107" spans="1:17" ht="28.5" customHeight="1">
      <c r="A107" s="87">
        <v>44441</v>
      </c>
      <c r="B107" s="88">
        <v>3636.5</v>
      </c>
      <c r="C107" s="88">
        <v>2117.7304690000001</v>
      </c>
      <c r="D107" s="88">
        <v>1574.099976</v>
      </c>
      <c r="E107" s="88">
        <v>789.95001200000002</v>
      </c>
      <c r="F107" s="88">
        <v>1687.900024</v>
      </c>
      <c r="G107" s="2">
        <f t="shared" si="23"/>
        <v>1.3587903282001254E-2</v>
      </c>
      <c r="H107" s="2">
        <f t="shared" si="24"/>
        <v>1.2041867139083501E-2</v>
      </c>
      <c r="I107" s="2">
        <f t="shared" si="25"/>
        <v>-5.7144380952382876E-4</v>
      </c>
      <c r="J107" s="2">
        <f t="shared" si="26"/>
        <v>1.8389499048827079E-3</v>
      </c>
      <c r="K107" s="2">
        <f t="shared" si="27"/>
        <v>9.3586628793541817E-3</v>
      </c>
      <c r="L107" s="1"/>
      <c r="M107" s="2">
        <f t="shared" si="28"/>
        <v>1.3496415543554125E-2</v>
      </c>
      <c r="N107" s="2">
        <f t="shared" si="29"/>
        <v>1.1969940700324243E-2</v>
      </c>
      <c r="O107" s="2">
        <f t="shared" si="30"/>
        <v>-5.7160714576546124E-4</v>
      </c>
      <c r="P107" s="2">
        <f t="shared" si="31"/>
        <v>1.8372611065997479E-3</v>
      </c>
      <c r="Q107" s="2">
        <f t="shared" si="32"/>
        <v>9.3151419152165162E-3</v>
      </c>
    </row>
    <row r="108" spans="1:17" ht="28.5" customHeight="1">
      <c r="A108" s="87">
        <v>44442</v>
      </c>
      <c r="B108" s="88">
        <v>3621.3500979999999</v>
      </c>
      <c r="C108" s="88">
        <v>2204.5847170000002</v>
      </c>
      <c r="D108" s="88">
        <v>1586.099976</v>
      </c>
      <c r="E108" s="88">
        <v>789.40002400000003</v>
      </c>
      <c r="F108" s="88">
        <v>1697</v>
      </c>
      <c r="G108" s="2">
        <f t="shared" si="23"/>
        <v>-4.1660668224941869E-3</v>
      </c>
      <c r="H108" s="2">
        <f t="shared" si="24"/>
        <v>4.1012890578569702E-2</v>
      </c>
      <c r="I108" s="2">
        <f t="shared" si="25"/>
        <v>7.6234039660515182E-3</v>
      </c>
      <c r="J108" s="2">
        <f t="shared" si="26"/>
        <v>-6.9623139647472377E-4</v>
      </c>
      <c r="K108" s="2">
        <f t="shared" si="27"/>
        <v>5.3913003558319576E-3</v>
      </c>
      <c r="L108" s="1"/>
      <c r="M108" s="2">
        <f t="shared" si="28"/>
        <v>-4.1747690566813402E-3</v>
      </c>
      <c r="N108" s="2">
        <f t="shared" si="29"/>
        <v>4.0194172436634923E-2</v>
      </c>
      <c r="O108" s="2">
        <f t="shared" si="30"/>
        <v>7.59449266409156E-3</v>
      </c>
      <c r="P108" s="2">
        <f t="shared" si="31"/>
        <v>-6.964738781088135E-4</v>
      </c>
      <c r="Q108" s="2">
        <f t="shared" si="32"/>
        <v>5.3768193204924162E-3</v>
      </c>
    </row>
    <row r="109" spans="1:17" ht="28.5" customHeight="1">
      <c r="A109" s="87">
        <v>44445</v>
      </c>
      <c r="B109" s="88">
        <v>3592.6000979999999</v>
      </c>
      <c r="C109" s="88">
        <v>2238.828125</v>
      </c>
      <c r="D109" s="88">
        <v>1579.9499510000001</v>
      </c>
      <c r="E109" s="88">
        <v>784.25</v>
      </c>
      <c r="F109" s="88">
        <v>1700</v>
      </c>
      <c r="G109" s="2">
        <f t="shared" si="23"/>
        <v>-7.9390280480967738E-3</v>
      </c>
      <c r="H109" s="2">
        <f t="shared" si="24"/>
        <v>1.5532815652735841E-2</v>
      </c>
      <c r="I109" s="2">
        <f t="shared" si="25"/>
        <v>-3.8774510390635767E-3</v>
      </c>
      <c r="J109" s="2">
        <f t="shared" si="26"/>
        <v>-6.523972439098925E-3</v>
      </c>
      <c r="K109" s="2">
        <f t="shared" si="27"/>
        <v>1.7678255745433118E-3</v>
      </c>
      <c r="L109" s="1"/>
      <c r="M109" s="2">
        <f t="shared" si="28"/>
        <v>-7.9707099248849094E-3</v>
      </c>
      <c r="N109" s="2">
        <f t="shared" si="29"/>
        <v>1.5413416289934154E-2</v>
      </c>
      <c r="O109" s="2">
        <f t="shared" si="30"/>
        <v>-3.8849878410390478E-3</v>
      </c>
      <c r="P109" s="2">
        <f t="shared" si="31"/>
        <v>-6.5453465607964254E-3</v>
      </c>
      <c r="Q109" s="2">
        <f t="shared" si="32"/>
        <v>1.7662648100810682E-3</v>
      </c>
    </row>
    <row r="110" spans="1:17" ht="28.5" customHeight="1">
      <c r="A110" s="87">
        <v>44446</v>
      </c>
      <c r="B110" s="88">
        <v>3517.1999510000001</v>
      </c>
      <c r="C110" s="88">
        <v>2252.9499510000001</v>
      </c>
      <c r="D110" s="88">
        <v>1562.5</v>
      </c>
      <c r="E110" s="88">
        <v>769.90002400000003</v>
      </c>
      <c r="F110" s="88">
        <v>1694.1999510000001</v>
      </c>
      <c r="G110" s="2">
        <f t="shared" si="23"/>
        <v>-2.0987625937541752E-2</v>
      </c>
      <c r="H110" s="2">
        <f t="shared" si="24"/>
        <v>6.3076865268521026E-3</v>
      </c>
      <c r="I110" s="2">
        <f t="shared" si="25"/>
        <v>-1.1044622640707975E-2</v>
      </c>
      <c r="J110" s="2">
        <f t="shared" si="26"/>
        <v>-1.8297706088619661E-2</v>
      </c>
      <c r="K110" s="2">
        <f t="shared" si="27"/>
        <v>-3.4117935294117321E-3</v>
      </c>
      <c r="L110" s="1"/>
      <c r="M110" s="2">
        <f t="shared" si="28"/>
        <v>-2.1210997039718647E-2</v>
      </c>
      <c r="N110" s="2">
        <f t="shared" si="29"/>
        <v>6.2878763328792359E-3</v>
      </c>
      <c r="O110" s="2">
        <f t="shared" si="30"/>
        <v>-1.110606732646391E-2</v>
      </c>
      <c r="P110" s="2">
        <f t="shared" si="31"/>
        <v>-1.8467179613904539E-2</v>
      </c>
      <c r="Q110" s="2">
        <f t="shared" si="32"/>
        <v>-3.4176269690623941E-3</v>
      </c>
    </row>
    <row r="111" spans="1:17" ht="28.5" customHeight="1">
      <c r="A111" s="87">
        <v>44447</v>
      </c>
      <c r="B111" s="88">
        <v>3444.75</v>
      </c>
      <c r="C111" s="88">
        <v>2244.1352539999998</v>
      </c>
      <c r="D111" s="88">
        <v>1571.9499510000001</v>
      </c>
      <c r="E111" s="88">
        <v>777.45001200000002</v>
      </c>
      <c r="F111" s="88">
        <v>1682</v>
      </c>
      <c r="G111" s="2">
        <f t="shared" si="23"/>
        <v>-2.0598758105691801E-2</v>
      </c>
      <c r="H111" s="2">
        <f t="shared" si="24"/>
        <v>-3.9125134564519451E-3</v>
      </c>
      <c r="I111" s="2">
        <f t="shared" si="25"/>
        <v>6.0479686400000355E-3</v>
      </c>
      <c r="J111" s="2">
        <f t="shared" si="26"/>
        <v>9.8064524803807319E-3</v>
      </c>
      <c r="K111" s="2">
        <f t="shared" si="27"/>
        <v>-7.2010101244537545E-3</v>
      </c>
      <c r="L111" s="1"/>
      <c r="M111" s="2">
        <f t="shared" si="28"/>
        <v>-2.0813871699297992E-2</v>
      </c>
      <c r="N111" s="2">
        <f t="shared" si="29"/>
        <v>-3.9201873599322631E-3</v>
      </c>
      <c r="O111" s="2">
        <f t="shared" si="30"/>
        <v>6.0297530855027964E-3</v>
      </c>
      <c r="P111" s="2">
        <f t="shared" si="31"/>
        <v>9.7586812820183062E-3</v>
      </c>
      <c r="Q111" s="2">
        <f t="shared" si="32"/>
        <v>-7.2270625423516135E-3</v>
      </c>
    </row>
    <row r="112" spans="1:17" ht="28.5" customHeight="1">
      <c r="A112" s="87">
        <v>44448</v>
      </c>
      <c r="B112" s="88">
        <v>3411.8500979999999</v>
      </c>
      <c r="C112" s="88">
        <v>2238.828125</v>
      </c>
      <c r="D112" s="88">
        <v>1574</v>
      </c>
      <c r="E112" s="88">
        <v>776.29998799999998</v>
      </c>
      <c r="F112" s="88">
        <v>1655.1999510000001</v>
      </c>
      <c r="G112" s="2">
        <f t="shared" si="23"/>
        <v>-9.5507372087960257E-3</v>
      </c>
      <c r="H112" s="2">
        <f t="shared" si="24"/>
        <v>-2.3648882082932623E-3</v>
      </c>
      <c r="I112" s="2">
        <f t="shared" si="25"/>
        <v>1.3041439383587247E-3</v>
      </c>
      <c r="J112" s="2">
        <f t="shared" si="26"/>
        <v>-1.4792256508448422E-3</v>
      </c>
      <c r="K112" s="2">
        <f t="shared" si="27"/>
        <v>-1.5933441736028505E-2</v>
      </c>
      <c r="L112" s="1"/>
      <c r="M112" s="2">
        <f t="shared" si="28"/>
        <v>-9.5966379907476418E-3</v>
      </c>
      <c r="N112" s="2">
        <f t="shared" si="29"/>
        <v>-2.3676889729469909E-3</v>
      </c>
      <c r="O112" s="2">
        <f t="shared" si="30"/>
        <v>1.303294281289298E-3</v>
      </c>
      <c r="P112" s="2">
        <f t="shared" si="31"/>
        <v>-1.4803207852083131E-3</v>
      </c>
      <c r="Q112" s="2">
        <f t="shared" si="32"/>
        <v>-1.6061743705233771E-2</v>
      </c>
    </row>
    <row r="113" spans="1:17" ht="28.5" customHeight="1">
      <c r="A113" s="87">
        <v>44452</v>
      </c>
      <c r="B113" s="88">
        <v>3420.4499510000001</v>
      </c>
      <c r="C113" s="88">
        <v>2188.9399410000001</v>
      </c>
      <c r="D113" s="88">
        <v>1562</v>
      </c>
      <c r="E113" s="88">
        <v>780.29998799999998</v>
      </c>
      <c r="F113" s="88">
        <v>1662.0500489999999</v>
      </c>
      <c r="G113" s="2">
        <f t="shared" si="23"/>
        <v>2.5205834819769291E-3</v>
      </c>
      <c r="H113" s="2">
        <f t="shared" si="24"/>
        <v>-2.2283168342813235E-2</v>
      </c>
      <c r="I113" s="2">
        <f t="shared" si="25"/>
        <v>-7.6238881829733167E-3</v>
      </c>
      <c r="J113" s="2">
        <f t="shared" si="26"/>
        <v>5.152647252134184E-3</v>
      </c>
      <c r="K113" s="2">
        <f t="shared" si="27"/>
        <v>4.1385320219840252E-3</v>
      </c>
      <c r="L113" s="1"/>
      <c r="M113" s="2">
        <f t="shared" si="28"/>
        <v>2.5174121394034988E-3</v>
      </c>
      <c r="N113" s="2">
        <f t="shared" si="29"/>
        <v>-2.2535189054427592E-2</v>
      </c>
      <c r="O113" s="2">
        <f t="shared" si="30"/>
        <v>-7.6530985777172713E-3</v>
      </c>
      <c r="P113" s="2">
        <f t="shared" si="31"/>
        <v>5.1394177903218872E-3</v>
      </c>
      <c r="Q113" s="2">
        <f t="shared" si="32"/>
        <v>4.129991852736479E-3</v>
      </c>
    </row>
    <row r="114" spans="1:17" ht="28.5" customHeight="1">
      <c r="A114" s="87">
        <v>44453</v>
      </c>
      <c r="B114" s="88">
        <v>3404.9499510000001</v>
      </c>
      <c r="C114" s="88">
        <v>2186.0786130000001</v>
      </c>
      <c r="D114" s="88">
        <v>1560</v>
      </c>
      <c r="E114" s="88">
        <v>781.40002400000003</v>
      </c>
      <c r="F114" s="88">
        <v>1676</v>
      </c>
      <c r="G114" s="2">
        <f t="shared" si="23"/>
        <v>-4.5315675487280355E-3</v>
      </c>
      <c r="H114" s="2">
        <f t="shared" si="24"/>
        <v>-1.3071751976405448E-3</v>
      </c>
      <c r="I114" s="2">
        <f t="shared" si="25"/>
        <v>-1.2804097311139564E-3</v>
      </c>
      <c r="J114" s="2">
        <f t="shared" si="26"/>
        <v>1.4097603702642189E-3</v>
      </c>
      <c r="K114" s="2">
        <f t="shared" si="27"/>
        <v>8.3932195714523008E-3</v>
      </c>
      <c r="L114" s="1"/>
      <c r="M114" s="2">
        <f t="shared" si="28"/>
        <v>-4.5418662254963242E-3</v>
      </c>
      <c r="N114" s="2">
        <f t="shared" si="29"/>
        <v>-1.3080302963963807E-3</v>
      </c>
      <c r="O114" s="2">
        <f t="shared" si="30"/>
        <v>-1.2812301560485731E-3</v>
      </c>
      <c r="P114" s="2">
        <f t="shared" si="31"/>
        <v>1.4087675910578392E-3</v>
      </c>
      <c r="Q114" s="2">
        <f t="shared" si="32"/>
        <v>8.3581923616321725E-3</v>
      </c>
    </row>
    <row r="115" spans="1:17" ht="28.5" customHeight="1">
      <c r="A115" s="87">
        <v>44454</v>
      </c>
      <c r="B115" s="88">
        <v>3477.5500489999999</v>
      </c>
      <c r="C115" s="88">
        <v>2195.1701659999999</v>
      </c>
      <c r="D115" s="88">
        <v>1535</v>
      </c>
      <c r="E115" s="88">
        <v>780.65002400000003</v>
      </c>
      <c r="F115" s="88">
        <v>1700</v>
      </c>
      <c r="G115" s="2">
        <f t="shared" si="23"/>
        <v>2.132192808845192E-2</v>
      </c>
      <c r="H115" s="2">
        <f t="shared" si="24"/>
        <v>4.1588408330491032E-3</v>
      </c>
      <c r="I115" s="2">
        <f t="shared" si="25"/>
        <v>-1.6025641025641024E-2</v>
      </c>
      <c r="J115" s="2">
        <f t="shared" si="26"/>
        <v>-9.5981568590276876E-4</v>
      </c>
      <c r="K115" s="2">
        <f t="shared" si="27"/>
        <v>1.4319809069212411E-2</v>
      </c>
      <c r="L115" s="1"/>
      <c r="M115" s="2">
        <f t="shared" si="28"/>
        <v>2.1097796132660371E-2</v>
      </c>
      <c r="N115" s="2">
        <f t="shared" si="29"/>
        <v>4.150216757016361E-3</v>
      </c>
      <c r="O115" s="2">
        <f t="shared" si="30"/>
        <v>-1.6155440222285256E-2</v>
      </c>
      <c r="P115" s="2">
        <f t="shared" si="31"/>
        <v>-9.6027660393271192E-4</v>
      </c>
      <c r="Q115" s="2">
        <f t="shared" si="32"/>
        <v>1.4218249002279172E-2</v>
      </c>
    </row>
    <row r="116" spans="1:17" ht="28.5" customHeight="1">
      <c r="A116" s="87">
        <v>44455</v>
      </c>
      <c r="B116" s="88">
        <v>3468.9499510000001</v>
      </c>
      <c r="C116" s="88">
        <v>2241.2277829999998</v>
      </c>
      <c r="D116" s="88">
        <v>1537.75</v>
      </c>
      <c r="E116" s="88">
        <v>781.04998799999998</v>
      </c>
      <c r="F116" s="88">
        <v>1709.599976</v>
      </c>
      <c r="G116" s="2">
        <f t="shared" si="23"/>
        <v>-2.4730335663962402E-3</v>
      </c>
      <c r="H116" s="2">
        <f t="shared" si="24"/>
        <v>2.0981342455070492E-2</v>
      </c>
      <c r="I116" s="2">
        <f t="shared" si="25"/>
        <v>1.7915309446254071E-3</v>
      </c>
      <c r="J116" s="2">
        <f t="shared" si="26"/>
        <v>5.1234738705388733E-4</v>
      </c>
      <c r="K116" s="2">
        <f t="shared" si="27"/>
        <v>5.6470447058823347E-3</v>
      </c>
      <c r="L116" s="1"/>
      <c r="M116" s="2">
        <f t="shared" si="28"/>
        <v>-2.4760965648806775E-3</v>
      </c>
      <c r="N116" s="2">
        <f t="shared" si="29"/>
        <v>2.0764265220330938E-2</v>
      </c>
      <c r="O116" s="2">
        <f t="shared" si="30"/>
        <v>1.7899280671801918E-3</v>
      </c>
      <c r="P116" s="2">
        <f t="shared" si="31"/>
        <v>5.1221618194449746E-4</v>
      </c>
      <c r="Q116" s="2">
        <f t="shared" si="32"/>
        <v>5.6311599222587027E-3</v>
      </c>
    </row>
    <row r="117" spans="1:17" ht="28.5" customHeight="1">
      <c r="A117" s="87">
        <v>44456</v>
      </c>
      <c r="B117" s="88">
        <v>3425.3500979999999</v>
      </c>
      <c r="C117" s="88">
        <v>2206.476807</v>
      </c>
      <c r="D117" s="88">
        <v>1569</v>
      </c>
      <c r="E117" s="88">
        <v>769.90002400000003</v>
      </c>
      <c r="F117" s="88">
        <v>1724</v>
      </c>
      <c r="G117" s="2">
        <f t="shared" si="23"/>
        <v>-1.2568602492356964E-2</v>
      </c>
      <c r="H117" s="2">
        <f t="shared" si="24"/>
        <v>-1.5505329830189693E-2</v>
      </c>
      <c r="I117" s="2">
        <f t="shared" si="25"/>
        <v>2.0321898878231184E-2</v>
      </c>
      <c r="J117" s="2">
        <f t="shared" si="26"/>
        <v>-1.4275608695099237E-2</v>
      </c>
      <c r="K117" s="2">
        <f t="shared" si="27"/>
        <v>8.4230370859574872E-3</v>
      </c>
      <c r="L117" s="1"/>
      <c r="M117" s="2">
        <f t="shared" si="28"/>
        <v>-1.2648255498409471E-2</v>
      </c>
      <c r="N117" s="2">
        <f t="shared" si="29"/>
        <v>-1.5626794660820634E-2</v>
      </c>
      <c r="O117" s="2">
        <f t="shared" si="30"/>
        <v>2.0118164644554973E-2</v>
      </c>
      <c r="P117" s="2">
        <f t="shared" si="31"/>
        <v>-1.4378485456201462E-2</v>
      </c>
      <c r="Q117" s="2">
        <f t="shared" si="32"/>
        <v>8.3877612570722061E-3</v>
      </c>
    </row>
    <row r="118" spans="1:17" ht="28.5" customHeight="1">
      <c r="A118" s="87">
        <v>44459</v>
      </c>
      <c r="B118" s="88">
        <v>3376.3000489999999</v>
      </c>
      <c r="C118" s="88">
        <v>2209.984375</v>
      </c>
      <c r="D118" s="88">
        <v>1564</v>
      </c>
      <c r="E118" s="88">
        <v>756.5</v>
      </c>
      <c r="F118" s="88">
        <v>1700.1999510000001</v>
      </c>
      <c r="G118" s="2">
        <f t="shared" si="23"/>
        <v>-1.4319718451156097E-2</v>
      </c>
      <c r="H118" s="2">
        <f t="shared" si="24"/>
        <v>1.5896691000205885E-3</v>
      </c>
      <c r="I118" s="2">
        <f t="shared" si="25"/>
        <v>-3.1867431485022306E-3</v>
      </c>
      <c r="J118" s="2">
        <f t="shared" si="26"/>
        <v>-1.740488840405599E-2</v>
      </c>
      <c r="K118" s="2">
        <f t="shared" si="27"/>
        <v>-1.3805132830626418E-2</v>
      </c>
      <c r="L118" s="1"/>
      <c r="M118" s="2">
        <f t="shared" si="28"/>
        <v>-1.4423235026567805E-2</v>
      </c>
      <c r="N118" s="2">
        <f t="shared" si="29"/>
        <v>1.5884069135589439E-3</v>
      </c>
      <c r="O118" s="2">
        <f t="shared" si="30"/>
        <v>-3.1918316277761739E-3</v>
      </c>
      <c r="P118" s="2">
        <f t="shared" si="31"/>
        <v>-1.7558134228472383E-2</v>
      </c>
      <c r="Q118" s="2">
        <f t="shared" si="32"/>
        <v>-1.3901309860519151E-2</v>
      </c>
    </row>
    <row r="119" spans="1:17" ht="28.5" customHeight="1">
      <c r="A119" s="87">
        <v>44460</v>
      </c>
      <c r="B119" s="88">
        <v>3345.6000979999999</v>
      </c>
      <c r="C119" s="88">
        <v>2219.5373540000001</v>
      </c>
      <c r="D119" s="88">
        <v>1562</v>
      </c>
      <c r="E119" s="88">
        <v>764.5</v>
      </c>
      <c r="F119" s="88">
        <v>1698.599976</v>
      </c>
      <c r="G119" s="2">
        <f t="shared" si="23"/>
        <v>-9.0927792419079681E-3</v>
      </c>
      <c r="H119" s="2">
        <f t="shared" si="24"/>
        <v>4.3226454938171451E-3</v>
      </c>
      <c r="I119" s="2">
        <f t="shared" si="25"/>
        <v>-1.2787723785166241E-3</v>
      </c>
      <c r="J119" s="2">
        <f t="shared" si="26"/>
        <v>1.0575016523463317E-2</v>
      </c>
      <c r="K119" s="2">
        <f t="shared" si="27"/>
        <v>-9.4105107993858877E-4</v>
      </c>
      <c r="L119" s="1"/>
      <c r="M119" s="2">
        <f t="shared" si="28"/>
        <v>-9.1343708734010088E-3</v>
      </c>
      <c r="N119" s="2">
        <f t="shared" si="29"/>
        <v>4.3133296980581021E-3</v>
      </c>
      <c r="O119" s="2">
        <f t="shared" si="30"/>
        <v>-1.2795907056250815E-3</v>
      </c>
      <c r="P119" s="2">
        <f t="shared" si="31"/>
        <v>1.051949214070633E-2</v>
      </c>
      <c r="Q119" s="2">
        <f t="shared" si="32"/>
        <v>-9.4149414649342446E-4</v>
      </c>
    </row>
    <row r="120" spans="1:17" ht="28.5" customHeight="1">
      <c r="A120" s="87">
        <v>44461</v>
      </c>
      <c r="B120" s="88">
        <v>3396.1000979999999</v>
      </c>
      <c r="C120" s="88">
        <v>2243.3508299999999</v>
      </c>
      <c r="D120" s="88">
        <v>1549</v>
      </c>
      <c r="E120" s="88">
        <v>770.09997599999997</v>
      </c>
      <c r="F120" s="88">
        <v>1720.900024</v>
      </c>
      <c r="G120" s="2">
        <f t="shared" si="23"/>
        <v>1.509445197296261E-2</v>
      </c>
      <c r="H120" s="2">
        <f t="shared" si="24"/>
        <v>1.0729026910533269E-2</v>
      </c>
      <c r="I120" s="2">
        <f t="shared" si="25"/>
        <v>-8.3226632522407171E-3</v>
      </c>
      <c r="J120" s="2">
        <f t="shared" si="26"/>
        <v>7.3250176586003527E-3</v>
      </c>
      <c r="K120" s="2">
        <f t="shared" si="27"/>
        <v>1.3128487174781439E-2</v>
      </c>
      <c r="L120" s="1"/>
      <c r="M120" s="2">
        <f t="shared" si="28"/>
        <v>1.4981664295295072E-2</v>
      </c>
      <c r="N120" s="2">
        <f t="shared" si="29"/>
        <v>1.0671879296778571E-2</v>
      </c>
      <c r="O120" s="2">
        <f t="shared" si="30"/>
        <v>-8.3574899827626638E-3</v>
      </c>
      <c r="P120" s="2">
        <f t="shared" si="31"/>
        <v>7.2983200113031377E-3</v>
      </c>
      <c r="Q120" s="2">
        <f t="shared" si="32"/>
        <v>1.3043055500430292E-2</v>
      </c>
    </row>
    <row r="121" spans="1:17" ht="28.5" customHeight="1">
      <c r="A121" s="87">
        <v>44462</v>
      </c>
      <c r="B121" s="88">
        <v>3431.6999510000001</v>
      </c>
      <c r="C121" s="88">
        <v>2298.1770019999999</v>
      </c>
      <c r="D121" s="88">
        <v>1542</v>
      </c>
      <c r="E121" s="88">
        <v>769.84997599999997</v>
      </c>
      <c r="F121" s="88">
        <v>1718.3000489999999</v>
      </c>
      <c r="G121" s="2">
        <f t="shared" si="23"/>
        <v>1.0482568820914704E-2</v>
      </c>
      <c r="H121" s="2">
        <f t="shared" si="24"/>
        <v>2.4439410575830461E-2</v>
      </c>
      <c r="I121" s="2">
        <f t="shared" si="25"/>
        <v>-4.5190445448676569E-3</v>
      </c>
      <c r="J121" s="2">
        <f t="shared" si="26"/>
        <v>-3.2463317464121052E-4</v>
      </c>
      <c r="K121" s="2">
        <f t="shared" si="27"/>
        <v>-1.5108228041956758E-3</v>
      </c>
      <c r="L121" s="1"/>
      <c r="M121" s="2">
        <f t="shared" si="28"/>
        <v>1.0428007659231454E-2</v>
      </c>
      <c r="N121" s="2">
        <f t="shared" si="29"/>
        <v>2.4145546465598279E-2</v>
      </c>
      <c r="O121" s="2">
        <f t="shared" si="30"/>
        <v>-4.5292862935937981E-3</v>
      </c>
      <c r="P121" s="2">
        <f t="shared" si="31"/>
        <v>-3.2468587939708679E-4</v>
      </c>
      <c r="Q121" s="2">
        <f t="shared" si="32"/>
        <v>-1.5119652478000733E-3</v>
      </c>
    </row>
    <row r="122" spans="1:17" ht="28.5" customHeight="1">
      <c r="A122" s="87">
        <v>44463</v>
      </c>
      <c r="B122" s="88">
        <v>3395.25</v>
      </c>
      <c r="C122" s="88">
        <v>2291.53125</v>
      </c>
      <c r="D122" s="88">
        <v>1579</v>
      </c>
      <c r="E122" s="88">
        <v>770.45001200000002</v>
      </c>
      <c r="F122" s="88">
        <v>1780</v>
      </c>
      <c r="G122" s="2">
        <f t="shared" si="23"/>
        <v>-1.0621543701505289E-2</v>
      </c>
      <c r="H122" s="2">
        <f t="shared" si="24"/>
        <v>-2.8917494145213373E-3</v>
      </c>
      <c r="I122" s="2">
        <f t="shared" si="25"/>
        <v>2.3994811932555125E-2</v>
      </c>
      <c r="J122" s="2">
        <f t="shared" si="26"/>
        <v>7.7941939170761963E-4</v>
      </c>
      <c r="K122" s="2">
        <f t="shared" si="27"/>
        <v>3.5907553535779513E-2</v>
      </c>
      <c r="L122" s="1"/>
      <c r="M122" s="2">
        <f t="shared" si="28"/>
        <v>-1.0678354936922247E-2</v>
      </c>
      <c r="N122" s="2">
        <f t="shared" si="29"/>
        <v>-2.8959385998581604E-3</v>
      </c>
      <c r="O122" s="2">
        <f t="shared" si="30"/>
        <v>2.3711460132367208E-2</v>
      </c>
      <c r="P122" s="2">
        <f t="shared" si="31"/>
        <v>7.7911580215240064E-4</v>
      </c>
      <c r="Q122" s="2">
        <f t="shared" si="32"/>
        <v>3.5277905816874802E-2</v>
      </c>
    </row>
    <row r="123" spans="1:17" ht="28.5" customHeight="1">
      <c r="A123" s="87">
        <v>44466</v>
      </c>
      <c r="B123" s="88">
        <v>3372.1499020000001</v>
      </c>
      <c r="C123" s="88">
        <v>2330.0666500000002</v>
      </c>
      <c r="D123" s="88">
        <v>1615.6999510000001</v>
      </c>
      <c r="E123" s="88">
        <v>763.04998799999998</v>
      </c>
      <c r="F123" s="88">
        <v>1772</v>
      </c>
      <c r="G123" s="2">
        <f t="shared" si="23"/>
        <v>-6.8036515720491537E-3</v>
      </c>
      <c r="H123" s="2">
        <f t="shared" si="24"/>
        <v>1.6816440971512043E-2</v>
      </c>
      <c r="I123" s="2">
        <f t="shared" si="25"/>
        <v>2.3242527549081734E-2</v>
      </c>
      <c r="J123" s="2">
        <f t="shared" si="26"/>
        <v>-9.604807430387878E-3</v>
      </c>
      <c r="K123" s="2">
        <f t="shared" si="27"/>
        <v>-4.4943820224719105E-3</v>
      </c>
      <c r="L123" s="1"/>
      <c r="M123" s="2">
        <f t="shared" si="28"/>
        <v>-6.8269019276279838E-3</v>
      </c>
      <c r="N123" s="2">
        <f t="shared" si="29"/>
        <v>1.6676610089206623E-2</v>
      </c>
      <c r="O123" s="2">
        <f t="shared" si="30"/>
        <v>2.2976533699730038E-2</v>
      </c>
      <c r="P123" s="2">
        <f t="shared" si="31"/>
        <v>-9.6512310926531054E-3</v>
      </c>
      <c r="Q123" s="2">
        <f t="shared" si="32"/>
        <v>-4.5045121211045409E-3</v>
      </c>
    </row>
    <row r="124" spans="1:17" ht="28.5" customHeight="1">
      <c r="A124" s="87">
        <v>44467</v>
      </c>
      <c r="B124" s="88">
        <v>3363.3999020000001</v>
      </c>
      <c r="C124" s="88">
        <v>2351.849365</v>
      </c>
      <c r="D124" s="88">
        <v>1632</v>
      </c>
      <c r="E124" s="88">
        <v>775.09997599999997</v>
      </c>
      <c r="F124" s="88">
        <v>1745.3000489999999</v>
      </c>
      <c r="G124" s="2">
        <f t="shared" si="23"/>
        <v>-2.5947838187176768E-3</v>
      </c>
      <c r="H124" s="2">
        <f t="shared" si="24"/>
        <v>9.3485373047160793E-3</v>
      </c>
      <c r="I124" s="2">
        <f t="shared" si="25"/>
        <v>1.0088537163048998E-2</v>
      </c>
      <c r="J124" s="2">
        <f t="shared" si="26"/>
        <v>1.579187234060999E-2</v>
      </c>
      <c r="K124" s="2">
        <f t="shared" si="27"/>
        <v>-1.5067692437923282E-2</v>
      </c>
      <c r="L124" s="1"/>
      <c r="M124" s="2">
        <f t="shared" si="28"/>
        <v>-2.5981561050831821E-3</v>
      </c>
      <c r="N124" s="2">
        <f t="shared" si="29"/>
        <v>9.305110173478787E-3</v>
      </c>
      <c r="O124" s="2">
        <f t="shared" si="30"/>
        <v>1.0037987568680223E-2</v>
      </c>
      <c r="P124" s="2">
        <f t="shared" si="31"/>
        <v>1.5668478113196427E-2</v>
      </c>
      <c r="Q124" s="2">
        <f t="shared" si="32"/>
        <v>-1.5182363458833222E-2</v>
      </c>
    </row>
    <row r="125" spans="1:17" ht="28.5" customHeight="1">
      <c r="A125" s="87">
        <v>44468</v>
      </c>
      <c r="B125" s="88">
        <v>3368.4499510000001</v>
      </c>
      <c r="C125" s="88">
        <v>2333.2048340000001</v>
      </c>
      <c r="D125" s="88">
        <v>1597</v>
      </c>
      <c r="E125" s="88">
        <v>811.29998799999998</v>
      </c>
      <c r="F125" s="88">
        <v>1732</v>
      </c>
      <c r="G125" s="2">
        <f t="shared" si="23"/>
        <v>1.5014714714705799E-3</v>
      </c>
      <c r="H125" s="2">
        <f t="shared" si="24"/>
        <v>-7.9276042409288892E-3</v>
      </c>
      <c r="I125" s="2">
        <f t="shared" si="25"/>
        <v>-2.1446078431372549E-2</v>
      </c>
      <c r="J125" s="2">
        <f t="shared" si="26"/>
        <v>4.6703668069782031E-2</v>
      </c>
      <c r="K125" s="2">
        <f t="shared" si="27"/>
        <v>-7.6204942569161327E-3</v>
      </c>
      <c r="L125" s="1"/>
      <c r="M125" s="2">
        <f t="shared" si="28"/>
        <v>1.5003453902256714E-3</v>
      </c>
      <c r="N125" s="2">
        <f t="shared" si="29"/>
        <v>-7.9591947643075697E-3</v>
      </c>
      <c r="O125" s="2">
        <f t="shared" si="30"/>
        <v>-2.167938730903992E-2</v>
      </c>
      <c r="P125" s="2">
        <f t="shared" si="31"/>
        <v>4.5645862286224623E-2</v>
      </c>
      <c r="Q125" s="2">
        <f t="shared" si="32"/>
        <v>-7.6496785838125617E-3</v>
      </c>
    </row>
    <row r="126" spans="1:17" ht="28.5" customHeight="1">
      <c r="A126" s="87">
        <v>44469</v>
      </c>
      <c r="B126" s="88">
        <v>3427.75</v>
      </c>
      <c r="C126" s="88">
        <v>2325.266846</v>
      </c>
      <c r="D126" s="88">
        <v>1586</v>
      </c>
      <c r="E126" s="88">
        <v>818.25</v>
      </c>
      <c r="F126" s="88">
        <v>1719.9499510000001</v>
      </c>
      <c r="G126" s="2">
        <f t="shared" si="23"/>
        <v>1.7604551013855912E-2</v>
      </c>
      <c r="H126" s="2">
        <f t="shared" si="24"/>
        <v>-3.4021822192059335E-3</v>
      </c>
      <c r="I126" s="2">
        <f t="shared" si="25"/>
        <v>-6.8879148403256105E-3</v>
      </c>
      <c r="J126" s="2">
        <f t="shared" si="26"/>
        <v>8.5665131305289934E-3</v>
      </c>
      <c r="K126" s="2">
        <f t="shared" si="27"/>
        <v>-6.9573031177828778E-3</v>
      </c>
      <c r="L126" s="1"/>
      <c r="M126" s="2">
        <f t="shared" si="28"/>
        <v>1.7451385895071971E-2</v>
      </c>
      <c r="N126" s="2">
        <f t="shared" si="29"/>
        <v>-3.4079828012939595E-3</v>
      </c>
      <c r="O126" s="2">
        <f t="shared" si="30"/>
        <v>-6.911746020219111E-3</v>
      </c>
      <c r="P126" s="2">
        <f t="shared" si="31"/>
        <v>8.5300287713467749E-3</v>
      </c>
      <c r="Q126" s="2">
        <f t="shared" si="32"/>
        <v>-6.9816179940581057E-3</v>
      </c>
    </row>
    <row r="127" spans="1:17" ht="28.5" customHeight="1">
      <c r="A127" s="87">
        <v>44470</v>
      </c>
      <c r="B127" s="88">
        <v>3444.8000489999999</v>
      </c>
      <c r="C127" s="88">
        <v>2329.374268</v>
      </c>
      <c r="D127" s="88">
        <v>1583</v>
      </c>
      <c r="E127" s="88">
        <v>826.59997599999997</v>
      </c>
      <c r="F127" s="88">
        <v>1697.5</v>
      </c>
      <c r="G127" s="2">
        <f t="shared" si="23"/>
        <v>4.9741226752242559E-3</v>
      </c>
      <c r="H127" s="2">
        <f t="shared" si="24"/>
        <v>1.7664303806962044E-3</v>
      </c>
      <c r="I127" s="2">
        <f t="shared" si="25"/>
        <v>-1.8915510718789407E-3</v>
      </c>
      <c r="J127" s="2">
        <f t="shared" si="26"/>
        <v>1.0204675832569472E-2</v>
      </c>
      <c r="K127" s="2">
        <f t="shared" si="27"/>
        <v>-1.3052676903154873E-2</v>
      </c>
      <c r="L127" s="1"/>
      <c r="M127" s="2">
        <f t="shared" si="28"/>
        <v>4.961792597672216E-3</v>
      </c>
      <c r="N127" s="2">
        <f t="shared" si="29"/>
        <v>1.7648720773708853E-3</v>
      </c>
      <c r="O127" s="2">
        <f t="shared" si="30"/>
        <v>-1.8933423137811995E-3</v>
      </c>
      <c r="P127" s="2">
        <f t="shared" si="31"/>
        <v>1.0152959661742164E-2</v>
      </c>
      <c r="Q127" s="2">
        <f t="shared" si="32"/>
        <v>-1.3138611695471208E-2</v>
      </c>
    </row>
    <row r="128" spans="1:17" ht="28.5" customHeight="1">
      <c r="A128" s="87">
        <v>44473</v>
      </c>
      <c r="B128" s="88">
        <v>3553.5500489999999</v>
      </c>
      <c r="C128" s="88">
        <v>2359.3256839999999</v>
      </c>
      <c r="D128" s="88">
        <v>1589</v>
      </c>
      <c r="E128" s="88">
        <v>832</v>
      </c>
      <c r="F128" s="88">
        <v>1696.5</v>
      </c>
      <c r="G128" s="2">
        <f t="shared" si="23"/>
        <v>3.156932142739876E-2</v>
      </c>
      <c r="H128" s="2">
        <f t="shared" si="24"/>
        <v>1.2858138089469047E-2</v>
      </c>
      <c r="I128" s="2">
        <f t="shared" si="25"/>
        <v>3.7902716361339229E-3</v>
      </c>
      <c r="J128" s="2">
        <f t="shared" si="26"/>
        <v>6.5328141262854704E-3</v>
      </c>
      <c r="K128" s="2">
        <f t="shared" si="27"/>
        <v>-5.8910162002945505E-4</v>
      </c>
      <c r="L128" s="1"/>
      <c r="M128" s="2">
        <f t="shared" si="28"/>
        <v>3.1081255757136075E-2</v>
      </c>
      <c r="N128" s="2">
        <f t="shared" si="29"/>
        <v>1.2776174087151648E-2</v>
      </c>
      <c r="O128" s="2">
        <f t="shared" si="30"/>
        <v>3.7831066557038992E-3</v>
      </c>
      <c r="P128" s="2">
        <f t="shared" si="31"/>
        <v>6.5115677781766405E-3</v>
      </c>
      <c r="Q128" s="2">
        <f t="shared" si="32"/>
        <v>-5.8927520856635375E-4</v>
      </c>
    </row>
    <row r="129" spans="1:17" ht="28.5" customHeight="1">
      <c r="A129" s="87">
        <v>44474</v>
      </c>
      <c r="B129" s="88">
        <v>3578.5500489999999</v>
      </c>
      <c r="C129" s="88">
        <v>2408.2907709999999</v>
      </c>
      <c r="D129" s="88">
        <v>1592</v>
      </c>
      <c r="E129" s="88">
        <v>820.5</v>
      </c>
      <c r="F129" s="88">
        <v>1714.5</v>
      </c>
      <c r="G129" s="2">
        <f t="shared" si="23"/>
        <v>7.0352182058151169E-3</v>
      </c>
      <c r="H129" s="2">
        <f t="shared" si="24"/>
        <v>2.0753848157573841E-2</v>
      </c>
      <c r="I129" s="2">
        <f t="shared" si="25"/>
        <v>1.8879798615481435E-3</v>
      </c>
      <c r="J129" s="2">
        <f t="shared" si="26"/>
        <v>-1.3822115384615384E-2</v>
      </c>
      <c r="K129" s="2">
        <f t="shared" si="27"/>
        <v>1.0610079575596816E-2</v>
      </c>
      <c r="L129" s="1"/>
      <c r="M129" s="2">
        <f t="shared" si="28"/>
        <v>7.0105865169410274E-3</v>
      </c>
      <c r="N129" s="2">
        <f t="shared" si="29"/>
        <v>2.0541421141937143E-2</v>
      </c>
      <c r="O129" s="2">
        <f t="shared" si="30"/>
        <v>1.8861998676122948E-3</v>
      </c>
      <c r="P129" s="2">
        <f t="shared" si="31"/>
        <v>-1.391853029106304E-2</v>
      </c>
      <c r="Q129" s="2">
        <f t="shared" si="32"/>
        <v>1.0554187678690171E-2</v>
      </c>
    </row>
    <row r="130" spans="1:17" ht="28.5" customHeight="1">
      <c r="A130" s="87">
        <v>44475</v>
      </c>
      <c r="B130" s="88">
        <v>3528.1000979999999</v>
      </c>
      <c r="C130" s="88">
        <v>2362.7407229999999</v>
      </c>
      <c r="D130" s="88">
        <v>1596</v>
      </c>
      <c r="E130" s="88">
        <v>800.59997599999997</v>
      </c>
      <c r="F130" s="88">
        <v>1716.6999510000001</v>
      </c>
      <c r="G130" s="2">
        <f t="shared" si="23"/>
        <v>-1.4097874923978758E-2</v>
      </c>
      <c r="H130" s="2">
        <f t="shared" si="24"/>
        <v>-1.8913849003825318E-2</v>
      </c>
      <c r="I130" s="2">
        <f t="shared" si="25"/>
        <v>2.5125628140703518E-3</v>
      </c>
      <c r="J130" s="2">
        <f t="shared" si="26"/>
        <v>-2.4253533211456468E-2</v>
      </c>
      <c r="K130" s="2">
        <f t="shared" si="27"/>
        <v>1.2831443569554129E-3</v>
      </c>
      <c r="L130" s="1"/>
      <c r="M130" s="2">
        <f t="shared" si="28"/>
        <v>-1.4198193935342638E-2</v>
      </c>
      <c r="N130" s="2">
        <f t="shared" si="29"/>
        <v>-1.9095003704720438E-2</v>
      </c>
      <c r="O130" s="2">
        <f t="shared" si="30"/>
        <v>2.509411605425707E-3</v>
      </c>
      <c r="P130" s="2">
        <f t="shared" si="31"/>
        <v>-2.4552493949189742E-2</v>
      </c>
      <c r="Q130" s="2">
        <f t="shared" si="32"/>
        <v>1.2823218307730648E-3</v>
      </c>
    </row>
    <row r="131" spans="1:17" ht="28.5" customHeight="1">
      <c r="A131" s="87">
        <v>44476</v>
      </c>
      <c r="B131" s="88">
        <v>3499.5500489999999</v>
      </c>
      <c r="C131" s="88">
        <v>2374.3244629999999</v>
      </c>
      <c r="D131" s="88">
        <v>1626.599976</v>
      </c>
      <c r="E131" s="88">
        <v>823.25</v>
      </c>
      <c r="F131" s="88">
        <v>1710</v>
      </c>
      <c r="G131" s="2">
        <f t="shared" si="23"/>
        <v>-8.0921879218178415E-3</v>
      </c>
      <c r="H131" s="2">
        <f t="shared" si="24"/>
        <v>4.9026708208982075E-3</v>
      </c>
      <c r="I131" s="2">
        <f t="shared" si="25"/>
        <v>1.9172917293233064E-2</v>
      </c>
      <c r="J131" s="2">
        <f t="shared" si="26"/>
        <v>2.8291312364466061E-2</v>
      </c>
      <c r="K131" s="2">
        <f t="shared" si="27"/>
        <v>-3.9028084063829831E-3</v>
      </c>
      <c r="L131" s="1"/>
      <c r="M131" s="2">
        <f t="shared" si="28"/>
        <v>-8.1251073884521033E-3</v>
      </c>
      <c r="N131" s="2">
        <f t="shared" si="29"/>
        <v>4.8906918669334703E-3</v>
      </c>
      <c r="O131" s="2">
        <f t="shared" si="30"/>
        <v>1.899143296821763E-2</v>
      </c>
      <c r="P131" s="2">
        <f t="shared" si="31"/>
        <v>2.7898504675517844E-2</v>
      </c>
      <c r="Q131" s="2">
        <f t="shared" si="32"/>
        <v>-3.9104442370426007E-3</v>
      </c>
    </row>
    <row r="132" spans="1:17" ht="28.5" customHeight="1">
      <c r="A132" s="87">
        <v>44477</v>
      </c>
      <c r="B132" s="88">
        <v>3489.25</v>
      </c>
      <c r="C132" s="88">
        <v>2465.5629880000001</v>
      </c>
      <c r="D132" s="88">
        <v>1612</v>
      </c>
      <c r="E132" s="88">
        <v>821.40002400000003</v>
      </c>
      <c r="F132" s="88">
        <v>1740</v>
      </c>
      <c r="G132" s="2">
        <f t="shared" ref="G132:G195" si="33">(B132-B131)/B131</f>
        <v>-2.9432495194469913E-3</v>
      </c>
      <c r="H132" s="2">
        <f t="shared" ref="H132:H195" si="34">(C132-C131)/C131</f>
        <v>3.8427151142063694E-2</v>
      </c>
      <c r="I132" s="2">
        <f t="shared" ref="I132:I195" si="35">(D132-D131)/D131</f>
        <v>-8.9757630735388446E-3</v>
      </c>
      <c r="J132" s="2">
        <f t="shared" ref="J132:J195" si="36">(E132-E131)/E131</f>
        <v>-2.2471618584876643E-3</v>
      </c>
      <c r="K132" s="2">
        <f t="shared" ref="K132:K195" si="37">(F132-F131)/F131</f>
        <v>1.7543859649122806E-2</v>
      </c>
      <c r="L132" s="1"/>
      <c r="M132" s="2">
        <f t="shared" ref="M132:M195" si="38">LN((B132/B131))</f>
        <v>-2.9475893959654388E-3</v>
      </c>
      <c r="N132" s="2">
        <f t="shared" ref="N132:N195" si="39">LN((C132/C131))</f>
        <v>3.7707213719526136E-2</v>
      </c>
      <c r="O132" s="2">
        <f t="shared" ref="O132:O195" si="40">LN((D132/D131))</f>
        <v>-9.0162879113980764E-3</v>
      </c>
      <c r="P132" s="2">
        <f t="shared" ref="P132:P195" si="41">LN((E132/E131))</f>
        <v>-2.2496905156081989E-3</v>
      </c>
      <c r="Q132" s="2">
        <f t="shared" ref="Q132:Q195" si="42">LN((F132/F131))</f>
        <v>1.7391742711869239E-2</v>
      </c>
    </row>
    <row r="133" spans="1:17" ht="28.5" customHeight="1">
      <c r="A133" s="87">
        <v>44480</v>
      </c>
      <c r="B133" s="88">
        <v>3479.9499510000001</v>
      </c>
      <c r="C133" s="88">
        <v>2448.3950199999999</v>
      </c>
      <c r="D133" s="88">
        <v>1599.900024</v>
      </c>
      <c r="E133" s="88">
        <v>832.54998799999998</v>
      </c>
      <c r="F133" s="88">
        <v>1733.75</v>
      </c>
      <c r="G133" s="2">
        <f t="shared" si="33"/>
        <v>-2.6653432686107171E-3</v>
      </c>
      <c r="H133" s="2">
        <f t="shared" si="34"/>
        <v>-6.9631025788257821E-3</v>
      </c>
      <c r="I133" s="2">
        <f t="shared" si="35"/>
        <v>-7.506188585607922E-3</v>
      </c>
      <c r="J133" s="2">
        <f t="shared" si="36"/>
        <v>1.357434097177474E-2</v>
      </c>
      <c r="K133" s="2">
        <f t="shared" si="37"/>
        <v>-3.5919540229885057E-3</v>
      </c>
      <c r="L133" s="1"/>
      <c r="M133" s="2">
        <f t="shared" si="38"/>
        <v>-2.6689016202057943E-3</v>
      </c>
      <c r="N133" s="2">
        <f t="shared" si="39"/>
        <v>-6.9874581034470801E-3</v>
      </c>
      <c r="O133" s="2">
        <f t="shared" si="40"/>
        <v>-7.5345017909699127E-3</v>
      </c>
      <c r="P133" s="2">
        <f t="shared" si="41"/>
        <v>1.3483034956711538E-2</v>
      </c>
      <c r="Q133" s="2">
        <f t="shared" si="42"/>
        <v>-3.5984205795333698E-3</v>
      </c>
    </row>
    <row r="134" spans="1:17" ht="28.5" customHeight="1">
      <c r="A134" s="87">
        <v>44481</v>
      </c>
      <c r="B134" s="88">
        <v>3432.9499510000001</v>
      </c>
      <c r="C134" s="88">
        <v>2462.3784179999998</v>
      </c>
      <c r="D134" s="88">
        <v>1625</v>
      </c>
      <c r="E134" s="88">
        <v>829.70001200000002</v>
      </c>
      <c r="F134" s="88">
        <v>1710.5</v>
      </c>
      <c r="G134" s="2">
        <f t="shared" si="33"/>
        <v>-1.3505941367488361E-2</v>
      </c>
      <c r="H134" s="2">
        <f t="shared" si="34"/>
        <v>5.7112507931828139E-3</v>
      </c>
      <c r="I134" s="2">
        <f t="shared" si="35"/>
        <v>1.568846529375386E-2</v>
      </c>
      <c r="J134" s="2">
        <f t="shared" si="36"/>
        <v>-3.423189046998064E-3</v>
      </c>
      <c r="K134" s="2">
        <f t="shared" si="37"/>
        <v>-1.3410237923576063E-2</v>
      </c>
      <c r="L134" s="1"/>
      <c r="M134" s="2">
        <f t="shared" si="38"/>
        <v>-1.3597976211185135E-2</v>
      </c>
      <c r="N134" s="2">
        <f t="shared" si="39"/>
        <v>5.6950034328516275E-3</v>
      </c>
      <c r="O134" s="2">
        <f t="shared" si="40"/>
        <v>1.5566673488234206E-2</v>
      </c>
      <c r="P134" s="2">
        <f t="shared" si="41"/>
        <v>-3.429061564278385E-3</v>
      </c>
      <c r="Q134" s="2">
        <f t="shared" si="42"/>
        <v>-1.3500967211382008E-2</v>
      </c>
    </row>
    <row r="135" spans="1:17" ht="28.5" customHeight="1">
      <c r="A135" s="87">
        <v>44482</v>
      </c>
      <c r="B135" s="88">
        <v>3420.6000979999999</v>
      </c>
      <c r="C135" s="88">
        <v>2487.4379880000001</v>
      </c>
      <c r="D135" s="88">
        <v>1637</v>
      </c>
      <c r="E135" s="88">
        <v>842.54998799999998</v>
      </c>
      <c r="F135" s="88">
        <v>1727</v>
      </c>
      <c r="G135" s="2">
        <f t="shared" si="33"/>
        <v>-3.597446271071537E-3</v>
      </c>
      <c r="H135" s="2">
        <f t="shared" si="34"/>
        <v>1.017697759889981E-2</v>
      </c>
      <c r="I135" s="2">
        <f t="shared" si="35"/>
        <v>7.3846153846153844E-3</v>
      </c>
      <c r="J135" s="2">
        <f t="shared" si="36"/>
        <v>1.5487496461552383E-2</v>
      </c>
      <c r="K135" s="2">
        <f t="shared" si="37"/>
        <v>9.6463022508038593E-3</v>
      </c>
      <c r="L135" s="1"/>
      <c r="M135" s="2">
        <f t="shared" si="38"/>
        <v>-3.6039326418275171E-3</v>
      </c>
      <c r="N135" s="2">
        <f t="shared" si="39"/>
        <v>1.0125540848445714E-2</v>
      </c>
      <c r="O135" s="2">
        <f t="shared" si="40"/>
        <v>7.3574826072969821E-3</v>
      </c>
      <c r="P135" s="2">
        <f t="shared" si="41"/>
        <v>1.5368789270774605E-2</v>
      </c>
      <c r="Q135" s="2">
        <f t="shared" si="42"/>
        <v>9.6000737290191374E-3</v>
      </c>
    </row>
    <row r="136" spans="1:17" ht="28.5" customHeight="1">
      <c r="A136" s="87">
        <v>44483</v>
      </c>
      <c r="B136" s="88">
        <v>3587.75</v>
      </c>
      <c r="C136" s="88">
        <v>2492.4682619999999</v>
      </c>
      <c r="D136" s="88">
        <v>1638</v>
      </c>
      <c r="E136" s="88">
        <v>841.29998799999998</v>
      </c>
      <c r="F136" s="88">
        <v>1775</v>
      </c>
      <c r="G136" s="2">
        <f t="shared" si="33"/>
        <v>4.8865666026768652E-2</v>
      </c>
      <c r="H136" s="2">
        <f t="shared" si="34"/>
        <v>2.0222711176186054E-3</v>
      </c>
      <c r="I136" s="2">
        <f t="shared" si="35"/>
        <v>6.1087354917532073E-4</v>
      </c>
      <c r="J136" s="2">
        <f t="shared" si="36"/>
        <v>-1.4835914993805686E-3</v>
      </c>
      <c r="K136" s="2">
        <f t="shared" si="37"/>
        <v>2.7793862188766647E-2</v>
      </c>
      <c r="L136" s="1"/>
      <c r="M136" s="2">
        <f t="shared" si="38"/>
        <v>4.7709262135505942E-2</v>
      </c>
      <c r="N136" s="2">
        <f t="shared" si="39"/>
        <v>2.0202290799543796E-3</v>
      </c>
      <c r="O136" s="2">
        <f t="shared" si="40"/>
        <v>6.1068704187972652E-4</v>
      </c>
      <c r="P136" s="2">
        <f t="shared" si="41"/>
        <v>-1.4846931109449629E-3</v>
      </c>
      <c r="Q136" s="2">
        <f t="shared" si="42"/>
        <v>2.7414623762837483E-2</v>
      </c>
    </row>
    <row r="137" spans="1:17" ht="28.5" customHeight="1">
      <c r="A137" s="87">
        <v>44487</v>
      </c>
      <c r="B137" s="88">
        <v>3636.1999510000001</v>
      </c>
      <c r="C137" s="88">
        <v>2499.1140140000002</v>
      </c>
      <c r="D137" s="88">
        <v>1705</v>
      </c>
      <c r="E137" s="88">
        <v>835.90002400000003</v>
      </c>
      <c r="F137" s="88">
        <v>1807.150024</v>
      </c>
      <c r="G137" s="2">
        <f t="shared" si="33"/>
        <v>1.3504271758065655E-2</v>
      </c>
      <c r="H137" s="2">
        <f t="shared" si="34"/>
        <v>2.6663336505908766E-3</v>
      </c>
      <c r="I137" s="2">
        <f t="shared" si="35"/>
        <v>4.0903540903540904E-2</v>
      </c>
      <c r="J137" s="2">
        <f t="shared" si="36"/>
        <v>-6.4185951230513443E-3</v>
      </c>
      <c r="K137" s="2">
        <f t="shared" si="37"/>
        <v>1.8112689577464806E-2</v>
      </c>
      <c r="L137" s="1"/>
      <c r="M137" s="2">
        <f t="shared" si="38"/>
        <v>1.3413901758524647E-2</v>
      </c>
      <c r="N137" s="2">
        <f t="shared" si="39"/>
        <v>2.6627852890336993E-3</v>
      </c>
      <c r="O137" s="2">
        <f t="shared" si="40"/>
        <v>4.0089125304602506E-2</v>
      </c>
      <c r="P137" s="2">
        <f t="shared" si="41"/>
        <v>-6.4392828764497151E-3</v>
      </c>
      <c r="Q137" s="2">
        <f t="shared" si="42"/>
        <v>1.7950609032775251E-2</v>
      </c>
    </row>
    <row r="138" spans="1:17" ht="28.5" customHeight="1">
      <c r="A138" s="87">
        <v>44488</v>
      </c>
      <c r="B138" s="88">
        <v>3576.6499020000001</v>
      </c>
      <c r="C138" s="88">
        <v>2521.4965820000002</v>
      </c>
      <c r="D138" s="88">
        <v>1675.4499510000001</v>
      </c>
      <c r="E138" s="88">
        <v>827.34997599999997</v>
      </c>
      <c r="F138" s="88">
        <v>1809.8000489999999</v>
      </c>
      <c r="G138" s="2">
        <f t="shared" si="33"/>
        <v>-1.6377000660709802E-2</v>
      </c>
      <c r="H138" s="2">
        <f t="shared" si="34"/>
        <v>8.9562012275603165E-3</v>
      </c>
      <c r="I138" s="2">
        <f t="shared" si="35"/>
        <v>-1.7331407038123133E-2</v>
      </c>
      <c r="J138" s="2">
        <f t="shared" si="36"/>
        <v>-1.0228553361065653E-2</v>
      </c>
      <c r="K138" s="2">
        <f t="shared" si="37"/>
        <v>1.466411180480893E-3</v>
      </c>
      <c r="L138" s="1"/>
      <c r="M138" s="2">
        <f t="shared" si="38"/>
        <v>-1.6512586095976209E-2</v>
      </c>
      <c r="N138" s="2">
        <f t="shared" si="39"/>
        <v>8.9163323297693359E-3</v>
      </c>
      <c r="O138" s="2">
        <f t="shared" si="40"/>
        <v>-1.7483354069660409E-2</v>
      </c>
      <c r="P138" s="2">
        <f t="shared" si="41"/>
        <v>-1.0281224487105089E-2</v>
      </c>
      <c r="Q138" s="2">
        <f t="shared" si="42"/>
        <v>1.4653370495560226E-3</v>
      </c>
    </row>
    <row r="139" spans="1:17" ht="28.5" customHeight="1">
      <c r="A139" s="87">
        <v>44489</v>
      </c>
      <c r="B139" s="88">
        <v>3551.5</v>
      </c>
      <c r="C139" s="88">
        <v>2492.4682619999999</v>
      </c>
      <c r="D139" s="88">
        <v>1689.099976</v>
      </c>
      <c r="E139" s="88">
        <v>814.90002400000003</v>
      </c>
      <c r="F139" s="88">
        <v>1855</v>
      </c>
      <c r="G139" s="2">
        <f t="shared" si="33"/>
        <v>-7.0316924186336286E-3</v>
      </c>
      <c r="H139" s="2">
        <f t="shared" si="34"/>
        <v>-1.1512337635998567E-2</v>
      </c>
      <c r="I139" s="2">
        <f t="shared" si="35"/>
        <v>8.1470801272534778E-3</v>
      </c>
      <c r="J139" s="2">
        <f t="shared" si="36"/>
        <v>-1.5047987382790399E-2</v>
      </c>
      <c r="K139" s="2">
        <f t="shared" si="37"/>
        <v>2.4975107623063202E-2</v>
      </c>
      <c r="L139" s="1"/>
      <c r="M139" s="2">
        <f t="shared" si="38"/>
        <v>-7.0565312757251211E-3</v>
      </c>
      <c r="N139" s="2">
        <f t="shared" si="39"/>
        <v>-1.1579117618803108E-2</v>
      </c>
      <c r="O139" s="2">
        <f t="shared" si="40"/>
        <v>8.1140718295922357E-3</v>
      </c>
      <c r="P139" s="2">
        <f t="shared" si="41"/>
        <v>-1.5162357151933243E-2</v>
      </c>
      <c r="Q139" s="2">
        <f t="shared" si="42"/>
        <v>2.4668327049688046E-2</v>
      </c>
    </row>
    <row r="140" spans="1:17" ht="28.5" customHeight="1">
      <c r="A140" s="87">
        <v>44490</v>
      </c>
      <c r="B140" s="88">
        <v>3469.4499510000001</v>
      </c>
      <c r="C140" s="88">
        <v>2420.5666500000002</v>
      </c>
      <c r="D140" s="88">
        <v>1671.8000489999999</v>
      </c>
      <c r="E140" s="88">
        <v>818.40002400000003</v>
      </c>
      <c r="F140" s="88">
        <v>1815</v>
      </c>
      <c r="G140" s="2">
        <f t="shared" si="33"/>
        <v>-2.3102928058566789E-2</v>
      </c>
      <c r="H140" s="2">
        <f t="shared" si="34"/>
        <v>-2.8847553686522996E-2</v>
      </c>
      <c r="I140" s="2">
        <f t="shared" si="35"/>
        <v>-1.0242097712278948E-2</v>
      </c>
      <c r="J140" s="2">
        <f t="shared" si="36"/>
        <v>4.2950053956557497E-3</v>
      </c>
      <c r="K140" s="2">
        <f t="shared" si="37"/>
        <v>-2.15633423180593E-2</v>
      </c>
      <c r="L140" s="1"/>
      <c r="M140" s="2">
        <f t="shared" si="38"/>
        <v>-2.3373983623839006E-2</v>
      </c>
      <c r="N140" s="2">
        <f t="shared" si="39"/>
        <v>-2.9271823720938152E-2</v>
      </c>
      <c r="O140" s="2">
        <f t="shared" si="40"/>
        <v>-1.0294908902767644E-2</v>
      </c>
      <c r="P140" s="2">
        <f t="shared" si="41"/>
        <v>4.2858081852894898E-3</v>
      </c>
      <c r="Q140" s="2">
        <f t="shared" si="42"/>
        <v>-2.1799228342584402E-2</v>
      </c>
    </row>
    <row r="141" spans="1:17" ht="28.5" customHeight="1">
      <c r="A141" s="87">
        <v>44491</v>
      </c>
      <c r="B141" s="88">
        <v>3345.5</v>
      </c>
      <c r="C141" s="88">
        <v>2425.0893550000001</v>
      </c>
      <c r="D141" s="88">
        <v>1680.099976</v>
      </c>
      <c r="E141" s="88">
        <v>812.54998799999998</v>
      </c>
      <c r="F141" s="88">
        <v>1816</v>
      </c>
      <c r="G141" s="2">
        <f t="shared" si="33"/>
        <v>-3.5726110118485477E-2</v>
      </c>
      <c r="H141" s="2">
        <f t="shared" si="34"/>
        <v>1.8684488609309144E-3</v>
      </c>
      <c r="I141" s="2">
        <f t="shared" si="35"/>
        <v>4.9646648861894046E-3</v>
      </c>
      <c r="J141" s="2">
        <f t="shared" si="36"/>
        <v>-7.1481376202892745E-3</v>
      </c>
      <c r="K141" s="2">
        <f t="shared" si="37"/>
        <v>5.5096418732782364E-4</v>
      </c>
      <c r="L141" s="1"/>
      <c r="M141" s="2">
        <f t="shared" si="38"/>
        <v>-3.6379906591154067E-2</v>
      </c>
      <c r="N141" s="2">
        <f t="shared" si="39"/>
        <v>1.8667054816301459E-3</v>
      </c>
      <c r="O141" s="2">
        <f t="shared" si="40"/>
        <v>4.9523815757113211E-3</v>
      </c>
      <c r="P141" s="2">
        <f t="shared" si="41"/>
        <v>-7.1738079592340853E-3</v>
      </c>
      <c r="Q141" s="2">
        <f t="shared" si="42"/>
        <v>5.5081246228743253E-4</v>
      </c>
    </row>
    <row r="142" spans="1:17" ht="28.5" customHeight="1">
      <c r="A142" s="87">
        <v>44494</v>
      </c>
      <c r="B142" s="88">
        <v>3200.9499510000001</v>
      </c>
      <c r="C142" s="88">
        <v>2401.4604490000002</v>
      </c>
      <c r="D142" s="88">
        <v>1690</v>
      </c>
      <c r="E142" s="88">
        <v>813.20001200000002</v>
      </c>
      <c r="F142" s="88">
        <v>1792.25</v>
      </c>
      <c r="G142" s="2">
        <f t="shared" si="33"/>
        <v>-4.3207308025706159E-2</v>
      </c>
      <c r="H142" s="2">
        <f t="shared" si="34"/>
        <v>-9.7435197392963333E-3</v>
      </c>
      <c r="I142" s="2">
        <f t="shared" si="35"/>
        <v>5.8925207674665374E-3</v>
      </c>
      <c r="J142" s="2">
        <f t="shared" si="36"/>
        <v>7.9998032071847179E-4</v>
      </c>
      <c r="K142" s="2">
        <f t="shared" si="37"/>
        <v>-1.3078193832599118E-2</v>
      </c>
      <c r="L142" s="1"/>
      <c r="M142" s="2">
        <f t="shared" si="38"/>
        <v>-4.4168533801672356E-2</v>
      </c>
      <c r="N142" s="2">
        <f t="shared" si="39"/>
        <v>-9.79129843618258E-3</v>
      </c>
      <c r="O142" s="2">
        <f t="shared" si="40"/>
        <v>5.8752277666264631E-3</v>
      </c>
      <c r="P142" s="2">
        <f t="shared" si="41"/>
        <v>7.9966050701335372E-4</v>
      </c>
      <c r="Q142" s="2">
        <f t="shared" si="42"/>
        <v>-1.3164466428256987E-2</v>
      </c>
    </row>
    <row r="143" spans="1:17" ht="28.5" customHeight="1">
      <c r="A143" s="87">
        <v>44495</v>
      </c>
      <c r="B143" s="88">
        <v>3304.0500489999999</v>
      </c>
      <c r="C143" s="88">
        <v>2456.148193</v>
      </c>
      <c r="D143" s="88">
        <v>1650</v>
      </c>
      <c r="E143" s="88">
        <v>813.5</v>
      </c>
      <c r="F143" s="88">
        <v>1785</v>
      </c>
      <c r="G143" s="2">
        <f t="shared" si="33"/>
        <v>3.2209219006311129E-2</v>
      </c>
      <c r="H143" s="2">
        <f t="shared" si="34"/>
        <v>2.2772702345679911E-2</v>
      </c>
      <c r="I143" s="2">
        <f t="shared" si="35"/>
        <v>-2.3668639053254437E-2</v>
      </c>
      <c r="J143" s="2">
        <f t="shared" si="36"/>
        <v>3.6889817458584203E-4</v>
      </c>
      <c r="K143" s="2">
        <f t="shared" si="37"/>
        <v>-4.0451945878086206E-3</v>
      </c>
      <c r="L143" s="1"/>
      <c r="M143" s="2">
        <f t="shared" si="38"/>
        <v>3.170137810736097E-2</v>
      </c>
      <c r="N143" s="2">
        <f t="shared" si="39"/>
        <v>2.251727493684785E-2</v>
      </c>
      <c r="O143" s="2">
        <f t="shared" si="40"/>
        <v>-2.3953241022492872E-2</v>
      </c>
      <c r="P143" s="2">
        <f t="shared" si="41"/>
        <v>3.6883014838344849E-4</v>
      </c>
      <c r="Q143" s="2">
        <f t="shared" si="42"/>
        <v>-4.0533985192421516E-3</v>
      </c>
    </row>
    <row r="144" spans="1:17" ht="28.5" customHeight="1">
      <c r="A144" s="87">
        <v>44496</v>
      </c>
      <c r="B144" s="88">
        <v>3300.3500979999999</v>
      </c>
      <c r="C144" s="88">
        <v>2425.0893550000001</v>
      </c>
      <c r="D144" s="88">
        <v>1652.75</v>
      </c>
      <c r="E144" s="88">
        <v>825.09997599999997</v>
      </c>
      <c r="F144" s="88">
        <v>1801</v>
      </c>
      <c r="G144" s="2">
        <f t="shared" si="33"/>
        <v>-1.1198229279607548E-3</v>
      </c>
      <c r="H144" s="2">
        <f t="shared" si="34"/>
        <v>-1.2645343667990933E-2</v>
      </c>
      <c r="I144" s="2">
        <f t="shared" si="35"/>
        <v>1.6666666666666668E-3</v>
      </c>
      <c r="J144" s="2">
        <f t="shared" si="36"/>
        <v>1.4259343577135795E-2</v>
      </c>
      <c r="K144" s="2">
        <f t="shared" si="37"/>
        <v>8.9635854341736688E-3</v>
      </c>
      <c r="L144" s="1"/>
      <c r="M144" s="2">
        <f t="shared" si="38"/>
        <v>-1.1204503981364826E-3</v>
      </c>
      <c r="N144" s="2">
        <f t="shared" si="39"/>
        <v>-1.272597650066536E-2</v>
      </c>
      <c r="O144" s="2">
        <f t="shared" si="40"/>
        <v>1.6652793190612488E-3</v>
      </c>
      <c r="P144" s="2">
        <f t="shared" si="41"/>
        <v>1.41586353638213E-2</v>
      </c>
      <c r="Q144" s="2">
        <f t="shared" si="42"/>
        <v>8.9236509622165963E-3</v>
      </c>
    </row>
    <row r="145" spans="1:17" ht="28.5" customHeight="1">
      <c r="A145" s="87">
        <v>44497</v>
      </c>
      <c r="B145" s="88">
        <v>3246.6999510000001</v>
      </c>
      <c r="C145" s="88">
        <v>2398.506836</v>
      </c>
      <c r="D145" s="88">
        <v>1650</v>
      </c>
      <c r="E145" s="88">
        <v>807.59997599999997</v>
      </c>
      <c r="F145" s="88">
        <v>1799.5500489999999</v>
      </c>
      <c r="G145" s="2">
        <f t="shared" si="33"/>
        <v>-1.6255895710128337E-2</v>
      </c>
      <c r="H145" s="2">
        <f t="shared" si="34"/>
        <v>-1.0961459603619449E-2</v>
      </c>
      <c r="I145" s="2">
        <f t="shared" si="35"/>
        <v>-1.6638935108153079E-3</v>
      </c>
      <c r="J145" s="2">
        <f t="shared" si="36"/>
        <v>-2.1209550974462761E-2</v>
      </c>
      <c r="K145" s="2">
        <f t="shared" si="37"/>
        <v>-8.0508106607443393E-4</v>
      </c>
      <c r="L145" s="1"/>
      <c r="M145" s="2">
        <f t="shared" si="38"/>
        <v>-1.6389472366453078E-2</v>
      </c>
      <c r="N145" s="2">
        <f t="shared" si="39"/>
        <v>-1.1021979062702409E-2</v>
      </c>
      <c r="O145" s="2">
        <f t="shared" si="40"/>
        <v>-1.6652793190612089E-3</v>
      </c>
      <c r="P145" s="2">
        <f t="shared" si="41"/>
        <v>-2.1437705301913773E-2</v>
      </c>
      <c r="Q145" s="2">
        <f t="shared" si="42"/>
        <v>-8.0540531788028083E-4</v>
      </c>
    </row>
    <row r="146" spans="1:17" ht="28.5" customHeight="1">
      <c r="A146" s="87">
        <v>44498</v>
      </c>
      <c r="B146" s="88">
        <v>3240.6499020000001</v>
      </c>
      <c r="C146" s="88">
        <v>2340.9580080000001</v>
      </c>
      <c r="D146" s="88">
        <v>1590</v>
      </c>
      <c r="E146" s="88">
        <v>795</v>
      </c>
      <c r="F146" s="88">
        <v>1822</v>
      </c>
      <c r="G146" s="2">
        <f t="shared" si="33"/>
        <v>-1.8634456806322674E-3</v>
      </c>
      <c r="H146" s="2">
        <f t="shared" si="34"/>
        <v>-2.3993605995292631E-2</v>
      </c>
      <c r="I146" s="2">
        <f t="shared" si="35"/>
        <v>-3.6363636363636362E-2</v>
      </c>
      <c r="J146" s="2">
        <f t="shared" si="36"/>
        <v>-1.5601753806887149E-2</v>
      </c>
      <c r="K146" s="2">
        <f t="shared" si="37"/>
        <v>1.2475313488766467E-2</v>
      </c>
      <c r="L146" s="1"/>
      <c r="M146" s="2">
        <f t="shared" si="38"/>
        <v>-1.8651840554482864E-3</v>
      </c>
      <c r="N146" s="2">
        <f t="shared" si="39"/>
        <v>-2.4286141356172512E-2</v>
      </c>
      <c r="O146" s="2">
        <f t="shared" si="40"/>
        <v>-3.7041271680349097E-2</v>
      </c>
      <c r="P146" s="2">
        <f t="shared" si="41"/>
        <v>-1.572474206666799E-2</v>
      </c>
      <c r="Q146" s="2">
        <f t="shared" si="42"/>
        <v>1.239813796182785E-2</v>
      </c>
    </row>
    <row r="147" spans="1:17" ht="28.5" customHeight="1">
      <c r="A147" s="87">
        <v>44501</v>
      </c>
      <c r="B147" s="88">
        <v>3222.5500489999999</v>
      </c>
      <c r="C147" s="88">
        <v>2342.388672</v>
      </c>
      <c r="D147" s="88">
        <v>1585</v>
      </c>
      <c r="E147" s="88">
        <v>811.79998799999998</v>
      </c>
      <c r="F147" s="88">
        <v>1776</v>
      </c>
      <c r="G147" s="2">
        <f t="shared" si="33"/>
        <v>-5.5852540531544795E-3</v>
      </c>
      <c r="H147" s="2">
        <f t="shared" si="34"/>
        <v>6.1114466603451301E-4</v>
      </c>
      <c r="I147" s="2">
        <f t="shared" si="35"/>
        <v>-3.1446540880503146E-3</v>
      </c>
      <c r="J147" s="2">
        <f t="shared" si="36"/>
        <v>2.1132060377358472E-2</v>
      </c>
      <c r="K147" s="2">
        <f t="shared" si="37"/>
        <v>-2.5246981339187707E-2</v>
      </c>
      <c r="L147" s="1"/>
      <c r="M147" s="2">
        <f t="shared" si="38"/>
        <v>-5.6009099063990975E-3</v>
      </c>
      <c r="N147" s="2">
        <f t="shared" si="39"/>
        <v>6.1095799318519627E-4</v>
      </c>
      <c r="O147" s="2">
        <f t="shared" si="40"/>
        <v>-3.14960890289622E-3</v>
      </c>
      <c r="P147" s="2">
        <f t="shared" si="41"/>
        <v>2.0911874968499233E-2</v>
      </c>
      <c r="Q147" s="2">
        <f t="shared" si="42"/>
        <v>-2.5571154267788231E-2</v>
      </c>
    </row>
    <row r="148" spans="1:17" ht="28.5" customHeight="1">
      <c r="A148" s="87">
        <v>44502</v>
      </c>
      <c r="B148" s="88">
        <v>3202.4499510000001</v>
      </c>
      <c r="C148" s="88">
        <v>2308.2375489999999</v>
      </c>
      <c r="D148" s="88">
        <v>1606</v>
      </c>
      <c r="E148" s="88">
        <v>815.40002400000003</v>
      </c>
      <c r="F148" s="88">
        <v>1800</v>
      </c>
      <c r="G148" s="2">
        <f t="shared" si="33"/>
        <v>-6.2373268667269312E-3</v>
      </c>
      <c r="H148" s="2">
        <f t="shared" si="34"/>
        <v>-1.4579614138434536E-2</v>
      </c>
      <c r="I148" s="2">
        <f t="shared" si="35"/>
        <v>1.3249211356466877E-2</v>
      </c>
      <c r="J148" s="2">
        <f t="shared" si="36"/>
        <v>4.4346342118941314E-3</v>
      </c>
      <c r="K148" s="2">
        <f t="shared" si="37"/>
        <v>1.3513513513513514E-2</v>
      </c>
      <c r="L148" s="1"/>
      <c r="M148" s="2">
        <f t="shared" si="38"/>
        <v>-6.2568602563983942E-3</v>
      </c>
      <c r="N148" s="2">
        <f t="shared" si="39"/>
        <v>-1.4686941181287978E-2</v>
      </c>
      <c r="O148" s="2">
        <f t="shared" si="40"/>
        <v>1.3162208195325957E-2</v>
      </c>
      <c r="P148" s="2">
        <f t="shared" si="41"/>
        <v>4.4248301957283522E-3</v>
      </c>
      <c r="Q148" s="2">
        <f t="shared" si="42"/>
        <v>1.3423020332140771E-2</v>
      </c>
    </row>
    <row r="149" spans="1:17" ht="28.5" customHeight="1">
      <c r="A149" s="87">
        <v>44503</v>
      </c>
      <c r="B149" s="88">
        <v>3193.0500489999999</v>
      </c>
      <c r="C149" s="88">
        <v>2292.3620609999998</v>
      </c>
      <c r="D149" s="88">
        <v>1605.099976</v>
      </c>
      <c r="E149" s="88">
        <v>787.95001200000002</v>
      </c>
      <c r="F149" s="88">
        <v>1818</v>
      </c>
      <c r="G149" s="2">
        <f t="shared" si="33"/>
        <v>-2.9352221404943075E-3</v>
      </c>
      <c r="H149" s="2">
        <f t="shared" si="34"/>
        <v>-6.8777531181216101E-3</v>
      </c>
      <c r="I149" s="2">
        <f t="shared" si="35"/>
        <v>-5.6041344956415343E-4</v>
      </c>
      <c r="J149" s="2">
        <f t="shared" si="36"/>
        <v>-3.3664472886991252E-2</v>
      </c>
      <c r="K149" s="2">
        <f t="shared" si="37"/>
        <v>0.01</v>
      </c>
      <c r="L149" s="1"/>
      <c r="M149" s="2">
        <f t="shared" si="38"/>
        <v>-2.9395383530990658E-3</v>
      </c>
      <c r="N149" s="2">
        <f t="shared" si="39"/>
        <v>-6.9015138718364257E-3</v>
      </c>
      <c r="O149" s="2">
        <f t="shared" si="40"/>
        <v>-5.605705398744619E-4</v>
      </c>
      <c r="P149" s="2">
        <f t="shared" si="41"/>
        <v>-3.4244168521086686E-2</v>
      </c>
      <c r="Q149" s="2">
        <f t="shared" si="42"/>
        <v>9.950330853168092E-3</v>
      </c>
    </row>
    <row r="150" spans="1:17" ht="28.5" customHeight="1">
      <c r="A150" s="87">
        <v>44504</v>
      </c>
      <c r="B150" s="88">
        <v>3229.6000979999999</v>
      </c>
      <c r="C150" s="88">
        <v>2306.4377439999998</v>
      </c>
      <c r="D150" s="88">
        <v>1595</v>
      </c>
      <c r="E150" s="88">
        <v>795.45001200000002</v>
      </c>
      <c r="F150" s="88">
        <v>1900</v>
      </c>
      <c r="G150" s="2">
        <f t="shared" si="33"/>
        <v>1.1446751049657582E-2</v>
      </c>
      <c r="H150" s="2">
        <f t="shared" si="34"/>
        <v>6.1402529903412271E-3</v>
      </c>
      <c r="I150" s="2">
        <f t="shared" si="35"/>
        <v>-6.292427980199515E-3</v>
      </c>
      <c r="J150" s="2">
        <f t="shared" si="36"/>
        <v>9.5183703100191076E-3</v>
      </c>
      <c r="K150" s="2">
        <f t="shared" si="37"/>
        <v>4.5104510451045104E-2</v>
      </c>
      <c r="L150" s="1"/>
      <c r="M150" s="2">
        <f t="shared" si="38"/>
        <v>1.1381732690419975E-2</v>
      </c>
      <c r="N150" s="2">
        <f t="shared" si="39"/>
        <v>6.121478451364409E-3</v>
      </c>
      <c r="O150" s="2">
        <f t="shared" si="40"/>
        <v>-6.3123087478875184E-3</v>
      </c>
      <c r="P150" s="2">
        <f t="shared" si="41"/>
        <v>9.4733560395761154E-3</v>
      </c>
      <c r="Q150" s="2">
        <f t="shared" si="42"/>
        <v>4.4116890417107604E-2</v>
      </c>
    </row>
    <row r="151" spans="1:17" ht="28.5" customHeight="1">
      <c r="A151" s="87">
        <v>44508</v>
      </c>
      <c r="B151" s="88">
        <v>3159.3999020000001</v>
      </c>
      <c r="C151" s="88">
        <v>2309.2990719999998</v>
      </c>
      <c r="D151" s="88">
        <v>1592.099976</v>
      </c>
      <c r="E151" s="88">
        <v>800</v>
      </c>
      <c r="F151" s="88">
        <v>1944.5500489999999</v>
      </c>
      <c r="G151" s="2">
        <f t="shared" si="33"/>
        <v>-2.1736497978022969E-2</v>
      </c>
      <c r="H151" s="2">
        <f t="shared" si="34"/>
        <v>1.240583235963536E-3</v>
      </c>
      <c r="I151" s="2">
        <f t="shared" si="35"/>
        <v>-1.8181968652037808E-3</v>
      </c>
      <c r="J151" s="2">
        <f t="shared" si="36"/>
        <v>5.7200175138095097E-3</v>
      </c>
      <c r="K151" s="2">
        <f t="shared" si="37"/>
        <v>2.3447394210526287E-2</v>
      </c>
      <c r="L151" s="1"/>
      <c r="M151" s="2">
        <f t="shared" si="38"/>
        <v>-2.1976215766597165E-2</v>
      </c>
      <c r="N151" s="2">
        <f t="shared" si="39"/>
        <v>1.2398143484277158E-3</v>
      </c>
      <c r="O151" s="2">
        <f t="shared" si="40"/>
        <v>-1.8198517914161129E-3</v>
      </c>
      <c r="P151" s="2">
        <f t="shared" si="41"/>
        <v>5.7037203308781623E-3</v>
      </c>
      <c r="Q151" s="2">
        <f t="shared" si="42"/>
        <v>2.3176726860355521E-2</v>
      </c>
    </row>
    <row r="152" spans="1:17" ht="28.5" customHeight="1">
      <c r="A152" s="87">
        <v>44509</v>
      </c>
      <c r="B152" s="88">
        <v>3133.8000489999999</v>
      </c>
      <c r="C152" s="88">
        <v>2327.5283199999999</v>
      </c>
      <c r="D152" s="88">
        <v>1594.599976</v>
      </c>
      <c r="E152" s="88">
        <v>801.34997599999997</v>
      </c>
      <c r="F152" s="88">
        <v>1933.5</v>
      </c>
      <c r="G152" s="2">
        <f t="shared" si="33"/>
        <v>-8.102758053450166E-3</v>
      </c>
      <c r="H152" s="2">
        <f t="shared" si="34"/>
        <v>7.8938445959762203E-3</v>
      </c>
      <c r="I152" s="2">
        <f t="shared" si="35"/>
        <v>1.5702531484743897E-3</v>
      </c>
      <c r="J152" s="2">
        <f t="shared" si="36"/>
        <v>1.687469999999962E-3</v>
      </c>
      <c r="K152" s="2">
        <f t="shared" si="37"/>
        <v>-5.6825737170830438E-3</v>
      </c>
      <c r="L152" s="1"/>
      <c r="M152" s="2">
        <f t="shared" si="38"/>
        <v>-8.1357638101715261E-3</v>
      </c>
      <c r="N152" s="2">
        <f t="shared" si="39"/>
        <v>7.8628512025667018E-3</v>
      </c>
      <c r="O152" s="2">
        <f t="shared" si="40"/>
        <v>1.5690215900697429E-3</v>
      </c>
      <c r="P152" s="2">
        <f t="shared" si="41"/>
        <v>1.6860478221963769E-3</v>
      </c>
      <c r="Q152" s="2">
        <f t="shared" si="42"/>
        <v>-5.6987809675356329E-3</v>
      </c>
    </row>
    <row r="153" spans="1:17" ht="28.5" customHeight="1">
      <c r="A153" s="87">
        <v>44510</v>
      </c>
      <c r="B153" s="88">
        <v>3033.6999510000001</v>
      </c>
      <c r="C153" s="88">
        <v>2353.556885</v>
      </c>
      <c r="D153" s="88">
        <v>1568</v>
      </c>
      <c r="E153" s="88">
        <v>811.09997599999997</v>
      </c>
      <c r="F153" s="88">
        <v>1932.6999510000001</v>
      </c>
      <c r="G153" s="2">
        <f t="shared" si="33"/>
        <v>-3.194208195635901E-2</v>
      </c>
      <c r="H153" s="2">
        <f t="shared" si="34"/>
        <v>1.1182920859154174E-2</v>
      </c>
      <c r="I153" s="2">
        <f t="shared" si="35"/>
        <v>-1.6681284585695975E-2</v>
      </c>
      <c r="J153" s="2">
        <f t="shared" si="36"/>
        <v>1.2166968605487299E-2</v>
      </c>
      <c r="K153" s="2">
        <f t="shared" si="37"/>
        <v>-4.1378277734675176E-4</v>
      </c>
      <c r="L153" s="1"/>
      <c r="M153" s="2">
        <f t="shared" si="38"/>
        <v>-3.2463360805752302E-2</v>
      </c>
      <c r="N153" s="2">
        <f t="shared" si="39"/>
        <v>1.1120854294672031E-2</v>
      </c>
      <c r="O153" s="2">
        <f t="shared" si="40"/>
        <v>-1.6821984107245322E-2</v>
      </c>
      <c r="P153" s="2">
        <f t="shared" si="41"/>
        <v>1.2093545996728494E-2</v>
      </c>
      <c r="Q153" s="2">
        <f t="shared" si="42"/>
        <v>-4.1386840906289821E-4</v>
      </c>
    </row>
    <row r="154" spans="1:17" ht="28.5" customHeight="1">
      <c r="A154" s="87">
        <v>44511</v>
      </c>
      <c r="B154" s="88">
        <v>3007.5</v>
      </c>
      <c r="C154" s="88">
        <v>2357.8488769999999</v>
      </c>
      <c r="D154" s="88">
        <v>1550.0500489999999</v>
      </c>
      <c r="E154" s="88">
        <v>794.84997599999997</v>
      </c>
      <c r="F154" s="88">
        <v>1947.849976</v>
      </c>
      <c r="G154" s="2">
        <f t="shared" si="33"/>
        <v>-8.6363026743510856E-3</v>
      </c>
      <c r="H154" s="2">
        <f t="shared" si="34"/>
        <v>1.8236194023412936E-3</v>
      </c>
      <c r="I154" s="2">
        <f t="shared" si="35"/>
        <v>-1.1447672831632689E-2</v>
      </c>
      <c r="J154" s="2">
        <f t="shared" si="36"/>
        <v>-2.0034521613646307E-2</v>
      </c>
      <c r="K154" s="2">
        <f t="shared" si="37"/>
        <v>7.8387879050553742E-3</v>
      </c>
      <c r="L154" s="1"/>
      <c r="M154" s="2">
        <f t="shared" si="38"/>
        <v>-8.6738116516908541E-3</v>
      </c>
      <c r="N154" s="2">
        <f t="shared" si="39"/>
        <v>1.8219586272536046E-3</v>
      </c>
      <c r="O154" s="2">
        <f t="shared" si="40"/>
        <v>-1.1513701840941986E-2</v>
      </c>
      <c r="P154" s="2">
        <f t="shared" si="41"/>
        <v>-2.023793407434811E-2</v>
      </c>
      <c r="Q154" s="2">
        <f t="shared" si="42"/>
        <v>7.8082242247158335E-3</v>
      </c>
    </row>
    <row r="155" spans="1:17" ht="28.5" customHeight="1">
      <c r="A155" s="87">
        <v>44512</v>
      </c>
      <c r="B155" s="88">
        <v>2977.1999510000001</v>
      </c>
      <c r="C155" s="88">
        <v>2393.4304200000001</v>
      </c>
      <c r="D155" s="88">
        <v>1550</v>
      </c>
      <c r="E155" s="88">
        <v>806.5</v>
      </c>
      <c r="F155" s="88">
        <v>1940</v>
      </c>
      <c r="G155" s="2">
        <f t="shared" si="33"/>
        <v>-1.0074829260182858E-2</v>
      </c>
      <c r="H155" s="2">
        <f t="shared" si="34"/>
        <v>1.5090680046158123E-2</v>
      </c>
      <c r="I155" s="2">
        <f t="shared" si="35"/>
        <v>-3.2288634829716071E-5</v>
      </c>
      <c r="J155" s="2">
        <f t="shared" si="36"/>
        <v>1.4656884131301819E-2</v>
      </c>
      <c r="K155" s="2">
        <f t="shared" si="37"/>
        <v>-4.0300721804665159E-3</v>
      </c>
      <c r="L155" s="1"/>
      <c r="M155" s="2">
        <f t="shared" si="38"/>
        <v>-1.0125923821495757E-2</v>
      </c>
      <c r="N155" s="2">
        <f t="shared" si="39"/>
        <v>1.4977948450129064E-2</v>
      </c>
      <c r="O155" s="2">
        <f t="shared" si="40"/>
        <v>-3.2289156118926518E-5</v>
      </c>
      <c r="P155" s="2">
        <f t="shared" si="41"/>
        <v>1.4550510152759476E-2</v>
      </c>
      <c r="Q155" s="2">
        <f t="shared" si="42"/>
        <v>-4.0382148056307497E-3</v>
      </c>
    </row>
    <row r="156" spans="1:17" ht="28.5" customHeight="1">
      <c r="A156" s="87">
        <v>44515</v>
      </c>
      <c r="B156" s="88">
        <v>2879.1499020000001</v>
      </c>
      <c r="C156" s="88">
        <v>2379.3085940000001</v>
      </c>
      <c r="D156" s="88">
        <v>1562.099976</v>
      </c>
      <c r="E156" s="88">
        <v>810.70001200000002</v>
      </c>
      <c r="F156" s="88">
        <v>1961.25</v>
      </c>
      <c r="G156" s="2">
        <f t="shared" si="33"/>
        <v>-3.2933645913525662E-2</v>
      </c>
      <c r="H156" s="2">
        <f t="shared" si="34"/>
        <v>-5.9002450549617627E-3</v>
      </c>
      <c r="I156" s="2">
        <f t="shared" si="35"/>
        <v>7.8064361290322388E-3</v>
      </c>
      <c r="J156" s="2">
        <f t="shared" si="36"/>
        <v>5.2077024178549475E-3</v>
      </c>
      <c r="K156" s="2">
        <f t="shared" si="37"/>
        <v>1.095360824742268E-2</v>
      </c>
      <c r="L156" s="1"/>
      <c r="M156" s="2">
        <f t="shared" si="38"/>
        <v>-3.3488167386113002E-2</v>
      </c>
      <c r="N156" s="2">
        <f t="shared" si="39"/>
        <v>-5.9177202734350389E-3</v>
      </c>
      <c r="O156" s="2">
        <f t="shared" si="40"/>
        <v>7.7761235597374389E-3</v>
      </c>
      <c r="P156" s="2">
        <f t="shared" si="41"/>
        <v>5.1941892304207702E-3</v>
      </c>
      <c r="Q156" s="2">
        <f t="shared" si="42"/>
        <v>1.0894051989868495E-2</v>
      </c>
    </row>
    <row r="157" spans="1:17" ht="28.5" customHeight="1">
      <c r="A157" s="87">
        <v>44516</v>
      </c>
      <c r="B157" s="88">
        <v>2902.3500979999999</v>
      </c>
      <c r="C157" s="88">
        <v>2324.0209960000002</v>
      </c>
      <c r="D157" s="88">
        <v>1555</v>
      </c>
      <c r="E157" s="88">
        <v>798.45001200000002</v>
      </c>
      <c r="F157" s="88">
        <v>1950</v>
      </c>
      <c r="G157" s="2">
        <f t="shared" si="33"/>
        <v>8.058002115097853E-3</v>
      </c>
      <c r="H157" s="2">
        <f t="shared" si="34"/>
        <v>-2.32368336496665E-2</v>
      </c>
      <c r="I157" s="2">
        <f t="shared" si="35"/>
        <v>-4.5451482677700073E-3</v>
      </c>
      <c r="J157" s="2">
        <f t="shared" si="36"/>
        <v>-1.5110398197453091E-2</v>
      </c>
      <c r="K157" s="2">
        <f t="shared" si="37"/>
        <v>-5.7361376673040155E-3</v>
      </c>
      <c r="L157" s="1"/>
      <c r="M157" s="2">
        <f t="shared" si="38"/>
        <v>8.0257097745630723E-3</v>
      </c>
      <c r="N157" s="2">
        <f t="shared" si="39"/>
        <v>-2.3511065383179489E-2</v>
      </c>
      <c r="O157" s="2">
        <f t="shared" si="40"/>
        <v>-4.5555088596952358E-3</v>
      </c>
      <c r="P157" s="2">
        <f t="shared" si="41"/>
        <v>-1.5225723479689392E-2</v>
      </c>
      <c r="Q157" s="2">
        <f t="shared" si="42"/>
        <v>-5.752652489449811E-3</v>
      </c>
    </row>
    <row r="158" spans="1:17" ht="28.5" customHeight="1">
      <c r="A158" s="87">
        <v>44517</v>
      </c>
      <c r="B158" s="88">
        <v>2884.4499510000001</v>
      </c>
      <c r="C158" s="88">
        <v>2274.27124</v>
      </c>
      <c r="D158" s="88">
        <v>1536.900024</v>
      </c>
      <c r="E158" s="88">
        <v>791.34997599999997</v>
      </c>
      <c r="F158" s="88">
        <v>1949</v>
      </c>
      <c r="G158" s="2">
        <f t="shared" si="33"/>
        <v>-6.1674664997633357E-3</v>
      </c>
      <c r="H158" s="2">
        <f t="shared" si="34"/>
        <v>-2.1406758409509719E-2</v>
      </c>
      <c r="I158" s="2">
        <f t="shared" si="35"/>
        <v>-1.1639855948553036E-2</v>
      </c>
      <c r="J158" s="2">
        <f t="shared" si="36"/>
        <v>-8.8922736468066404E-3</v>
      </c>
      <c r="K158" s="2">
        <f t="shared" si="37"/>
        <v>-5.1282051282051282E-4</v>
      </c>
      <c r="L158" s="1"/>
      <c r="M158" s="2">
        <f t="shared" si="38"/>
        <v>-6.186563883415333E-3</v>
      </c>
      <c r="N158" s="2">
        <f t="shared" si="39"/>
        <v>-2.1639206353199346E-2</v>
      </c>
      <c r="O158" s="2">
        <f t="shared" si="40"/>
        <v>-1.1708129384218183E-2</v>
      </c>
      <c r="P158" s="2">
        <f t="shared" si="41"/>
        <v>-8.9320458646239241E-3</v>
      </c>
      <c r="Q158" s="2">
        <f t="shared" si="42"/>
        <v>-5.1295205023169544E-4</v>
      </c>
    </row>
    <row r="159" spans="1:17" ht="28.5" customHeight="1">
      <c r="A159" s="87">
        <v>44518</v>
      </c>
      <c r="B159" s="88">
        <v>2834.75</v>
      </c>
      <c r="C159" s="88">
        <v>2282.8549800000001</v>
      </c>
      <c r="D159" s="88">
        <v>1526.0500489999999</v>
      </c>
      <c r="E159" s="88">
        <v>790.65002400000003</v>
      </c>
      <c r="F159" s="88">
        <v>1952.900024</v>
      </c>
      <c r="G159" s="2">
        <f t="shared" si="33"/>
        <v>-1.723030451014404E-2</v>
      </c>
      <c r="H159" s="2">
        <f t="shared" si="34"/>
        <v>3.7742815584301346E-3</v>
      </c>
      <c r="I159" s="2">
        <f t="shared" si="35"/>
        <v>-7.0596491837910764E-3</v>
      </c>
      <c r="J159" s="2">
        <f t="shared" si="36"/>
        <v>-8.8450372304041023E-4</v>
      </c>
      <c r="K159" s="2">
        <f t="shared" si="37"/>
        <v>2.001038481272463E-3</v>
      </c>
      <c r="L159" s="1"/>
      <c r="M159" s="2">
        <f t="shared" si="38"/>
        <v>-1.7380473680423836E-2</v>
      </c>
      <c r="N159" s="2">
        <f t="shared" si="39"/>
        <v>3.7671768290103427E-3</v>
      </c>
      <c r="O159" s="2">
        <f t="shared" si="40"/>
        <v>-7.0846864127109659E-3</v>
      </c>
      <c r="P159" s="2">
        <f t="shared" si="41"/>
        <v>-8.8489512727444382E-4</v>
      </c>
      <c r="Q159" s="2">
        <f t="shared" si="42"/>
        <v>1.9990390705916061E-3</v>
      </c>
    </row>
    <row r="160" spans="1:17" ht="28.5" customHeight="1">
      <c r="A160" s="87">
        <v>44522</v>
      </c>
      <c r="B160" s="88">
        <v>2749.8000489999999</v>
      </c>
      <c r="C160" s="88">
        <v>2181.7404790000001</v>
      </c>
      <c r="D160" s="88">
        <v>1546</v>
      </c>
      <c r="E160" s="88">
        <v>770.75</v>
      </c>
      <c r="F160" s="88">
        <v>1898.25</v>
      </c>
      <c r="G160" s="2">
        <f t="shared" si="33"/>
        <v>-2.9967351971073305E-2</v>
      </c>
      <c r="H160" s="2">
        <f t="shared" si="34"/>
        <v>-4.4293002352694351E-2</v>
      </c>
      <c r="I160" s="2">
        <f t="shared" si="35"/>
        <v>1.3072933625652048E-2</v>
      </c>
      <c r="J160" s="2">
        <f t="shared" si="36"/>
        <v>-2.5169194202161981E-2</v>
      </c>
      <c r="K160" s="2">
        <f t="shared" si="37"/>
        <v>-2.7984035705045405E-2</v>
      </c>
      <c r="L160" s="1"/>
      <c r="M160" s="2">
        <f t="shared" si="38"/>
        <v>-3.042555028933815E-2</v>
      </c>
      <c r="N160" s="2">
        <f t="shared" si="39"/>
        <v>-4.5303900724351406E-2</v>
      </c>
      <c r="O160" s="2">
        <f t="shared" si="40"/>
        <v>1.2988220330961983E-2</v>
      </c>
      <c r="P160" s="2">
        <f t="shared" si="41"/>
        <v>-2.5491355557836846E-2</v>
      </c>
      <c r="Q160" s="2">
        <f t="shared" si="42"/>
        <v>-2.8383050484809189E-2</v>
      </c>
    </row>
    <row r="161" spans="1:17" ht="28.5" customHeight="1">
      <c r="A161" s="87">
        <v>44523</v>
      </c>
      <c r="B161" s="88">
        <v>2790.1000979999999</v>
      </c>
      <c r="C161" s="88">
        <v>2202.138672</v>
      </c>
      <c r="D161" s="88">
        <v>1502</v>
      </c>
      <c r="E161" s="88">
        <v>785.20001200000002</v>
      </c>
      <c r="F161" s="88">
        <v>1850</v>
      </c>
      <c r="G161" s="2">
        <f t="shared" si="33"/>
        <v>1.4655628875508812E-2</v>
      </c>
      <c r="H161" s="2">
        <f t="shared" si="34"/>
        <v>9.3495047629814781E-3</v>
      </c>
      <c r="I161" s="2">
        <f t="shared" si="35"/>
        <v>-2.8460543337645538E-2</v>
      </c>
      <c r="J161" s="2">
        <f t="shared" si="36"/>
        <v>1.8747988323061973E-2</v>
      </c>
      <c r="K161" s="2">
        <f t="shared" si="37"/>
        <v>-2.541814829448176E-2</v>
      </c>
      <c r="L161" s="1"/>
      <c r="M161" s="2">
        <f t="shared" si="38"/>
        <v>1.4549273028575971E-2</v>
      </c>
      <c r="N161" s="2">
        <f t="shared" si="39"/>
        <v>9.3060686707330722E-3</v>
      </c>
      <c r="O161" s="2">
        <f t="shared" si="40"/>
        <v>-2.8873396823287264E-2</v>
      </c>
      <c r="P161" s="2">
        <f t="shared" si="41"/>
        <v>1.857441091877661E-2</v>
      </c>
      <c r="Q161" s="2">
        <f t="shared" si="42"/>
        <v>-2.5746770020972608E-2</v>
      </c>
    </row>
    <row r="162" spans="1:17" ht="28.5" customHeight="1">
      <c r="A162" s="87">
        <v>44524</v>
      </c>
      <c r="B162" s="88">
        <v>2788.75</v>
      </c>
      <c r="C162" s="88">
        <v>2170.3415530000002</v>
      </c>
      <c r="D162" s="88">
        <v>1524</v>
      </c>
      <c r="E162" s="88">
        <v>778.95001200000002</v>
      </c>
      <c r="F162" s="88">
        <v>1894</v>
      </c>
      <c r="G162" s="2">
        <f t="shared" si="33"/>
        <v>-4.83888732510947E-4</v>
      </c>
      <c r="H162" s="2">
        <f t="shared" si="34"/>
        <v>-1.4439199222236736E-2</v>
      </c>
      <c r="I162" s="2">
        <f t="shared" si="35"/>
        <v>1.4647137150466045E-2</v>
      </c>
      <c r="J162" s="2">
        <f t="shared" si="36"/>
        <v>-7.9597553546649717E-3</v>
      </c>
      <c r="K162" s="2">
        <f t="shared" si="37"/>
        <v>2.3783783783783784E-2</v>
      </c>
      <c r="L162" s="1"/>
      <c r="M162" s="2">
        <f t="shared" si="38"/>
        <v>-4.8400584444460812E-4</v>
      </c>
      <c r="N162" s="2">
        <f t="shared" si="39"/>
        <v>-1.4544458931952213E-2</v>
      </c>
      <c r="O162" s="2">
        <f t="shared" si="40"/>
        <v>1.4540903922511436E-2</v>
      </c>
      <c r="P162" s="2">
        <f t="shared" si="41"/>
        <v>-7.9916033212455179E-3</v>
      </c>
      <c r="Q162" s="2">
        <f t="shared" si="42"/>
        <v>2.3505355673653031E-2</v>
      </c>
    </row>
    <row r="163" spans="1:17" ht="28.5" customHeight="1">
      <c r="A163" s="87">
        <v>44525</v>
      </c>
      <c r="B163" s="88">
        <v>2798.5500489999999</v>
      </c>
      <c r="C163" s="88">
        <v>2300.991943</v>
      </c>
      <c r="D163" s="88">
        <v>1514.8000489999999</v>
      </c>
      <c r="E163" s="88">
        <v>782.90002400000003</v>
      </c>
      <c r="F163" s="88">
        <v>1855</v>
      </c>
      <c r="G163" s="2">
        <f t="shared" si="33"/>
        <v>3.5141367996413967E-3</v>
      </c>
      <c r="H163" s="2">
        <f t="shared" si="34"/>
        <v>6.0198077956626475E-2</v>
      </c>
      <c r="I163" s="2">
        <f t="shared" si="35"/>
        <v>-6.0367132545932119E-3</v>
      </c>
      <c r="J163" s="2">
        <f t="shared" si="36"/>
        <v>5.0709441416633746E-3</v>
      </c>
      <c r="K163" s="2">
        <f t="shared" si="37"/>
        <v>-2.0591341077085535E-2</v>
      </c>
      <c r="L163" s="1"/>
      <c r="M163" s="2">
        <f t="shared" si="38"/>
        <v>3.5079766484424355E-3</v>
      </c>
      <c r="N163" s="2">
        <f t="shared" si="39"/>
        <v>5.8455756663517558E-2</v>
      </c>
      <c r="O163" s="2">
        <f t="shared" si="40"/>
        <v>-6.0550078714477554E-3</v>
      </c>
      <c r="P163" s="2">
        <f t="shared" si="41"/>
        <v>5.0581302053333216E-3</v>
      </c>
      <c r="Q163" s="2">
        <f t="shared" si="42"/>
        <v>-2.0806298704487997E-2</v>
      </c>
    </row>
    <row r="164" spans="1:17" ht="28.5" customHeight="1">
      <c r="A164" s="87">
        <v>44526</v>
      </c>
      <c r="B164" s="88">
        <v>2711.4499510000001</v>
      </c>
      <c r="C164" s="88">
        <v>2226.8291020000001</v>
      </c>
      <c r="D164" s="88">
        <v>1500</v>
      </c>
      <c r="E164" s="88">
        <v>767.29998799999998</v>
      </c>
      <c r="F164" s="88">
        <v>1820</v>
      </c>
      <c r="G164" s="2">
        <f t="shared" si="33"/>
        <v>-3.1123294732971877E-2</v>
      </c>
      <c r="H164" s="2">
        <f t="shared" si="34"/>
        <v>-3.2230812987249058E-2</v>
      </c>
      <c r="I164" s="2">
        <f t="shared" si="35"/>
        <v>-9.7702987333346362E-3</v>
      </c>
      <c r="J164" s="2">
        <f t="shared" si="36"/>
        <v>-1.9925961836475874E-2</v>
      </c>
      <c r="K164" s="2">
        <f t="shared" si="37"/>
        <v>-1.8867924528301886E-2</v>
      </c>
      <c r="L164" s="1"/>
      <c r="M164" s="2">
        <f t="shared" si="38"/>
        <v>-3.1617914333471608E-2</v>
      </c>
      <c r="N164" s="2">
        <f t="shared" si="39"/>
        <v>-3.276166330629781E-2</v>
      </c>
      <c r="O164" s="2">
        <f t="shared" si="40"/>
        <v>-9.8183412848424339E-3</v>
      </c>
      <c r="P164" s="2">
        <f t="shared" si="41"/>
        <v>-2.0127161024759303E-2</v>
      </c>
      <c r="Q164" s="2">
        <f t="shared" si="42"/>
        <v>-1.9048194970694474E-2</v>
      </c>
    </row>
    <row r="165" spans="1:17" ht="28.5" customHeight="1">
      <c r="A165" s="87">
        <v>44529</v>
      </c>
      <c r="B165" s="88">
        <v>2718.75</v>
      </c>
      <c r="C165" s="88">
        <v>2253.5036620000001</v>
      </c>
      <c r="D165" s="88">
        <v>1494.8000489999999</v>
      </c>
      <c r="E165" s="88">
        <v>751.04998799999998</v>
      </c>
      <c r="F165" s="88">
        <v>1778</v>
      </c>
      <c r="G165" s="2">
        <f t="shared" si="33"/>
        <v>2.6923045351833399E-3</v>
      </c>
      <c r="H165" s="2">
        <f t="shared" si="34"/>
        <v>1.1978718966822595E-2</v>
      </c>
      <c r="I165" s="2">
        <f t="shared" si="35"/>
        <v>-3.466634000000037E-3</v>
      </c>
      <c r="J165" s="2">
        <f t="shared" si="36"/>
        <v>-2.1178157505718612E-2</v>
      </c>
      <c r="K165" s="2">
        <f t="shared" si="37"/>
        <v>-2.3076923076923078E-2</v>
      </c>
      <c r="L165" s="1"/>
      <c r="M165" s="2">
        <f t="shared" si="38"/>
        <v>2.6886867752811774E-3</v>
      </c>
      <c r="N165" s="2">
        <f t="shared" si="39"/>
        <v>1.1907541955257315E-2</v>
      </c>
      <c r="O165" s="2">
        <f t="shared" si="40"/>
        <v>-3.4726566986681079E-3</v>
      </c>
      <c r="P165" s="2">
        <f t="shared" si="41"/>
        <v>-2.1405632077932876E-2</v>
      </c>
      <c r="Q165" s="2">
        <f t="shared" si="42"/>
        <v>-2.3347363996991177E-2</v>
      </c>
    </row>
    <row r="166" spans="1:17" ht="28.5" customHeight="1">
      <c r="A166" s="87">
        <v>44530</v>
      </c>
      <c r="B166" s="88">
        <v>2713.0500489999999</v>
      </c>
      <c r="C166" s="88">
        <v>2220.1833499999998</v>
      </c>
      <c r="D166" s="88">
        <v>1495</v>
      </c>
      <c r="E166" s="88">
        <v>753.59997599999997</v>
      </c>
      <c r="F166" s="88">
        <v>1767.25</v>
      </c>
      <c r="G166" s="2">
        <f t="shared" si="33"/>
        <v>-2.0965337011494456E-3</v>
      </c>
      <c r="H166" s="2">
        <f t="shared" si="34"/>
        <v>-1.4786003041338872E-2</v>
      </c>
      <c r="I166" s="2">
        <f t="shared" si="35"/>
        <v>1.3376437881027625E-4</v>
      </c>
      <c r="J166" s="2">
        <f t="shared" si="36"/>
        <v>3.3952307312998518E-3</v>
      </c>
      <c r="K166" s="2">
        <f t="shared" si="37"/>
        <v>-6.0461192350956131E-3</v>
      </c>
      <c r="L166" s="1"/>
      <c r="M166" s="2">
        <f t="shared" si="38"/>
        <v>-2.0987345045064693E-3</v>
      </c>
      <c r="N166" s="2">
        <f t="shared" si="39"/>
        <v>-1.4896405611075922E-2</v>
      </c>
      <c r="O166" s="2">
        <f t="shared" si="40"/>
        <v>1.3375543315339813E-4</v>
      </c>
      <c r="P166" s="2">
        <f t="shared" si="41"/>
        <v>3.3894799485870244E-3</v>
      </c>
      <c r="Q166" s="2">
        <f t="shared" si="42"/>
        <v>-6.0644710227864135E-3</v>
      </c>
    </row>
    <row r="167" spans="1:17" ht="28.5" customHeight="1">
      <c r="A167" s="87">
        <v>44531</v>
      </c>
      <c r="B167" s="88">
        <v>2729.5500489999999</v>
      </c>
      <c r="C167" s="88">
        <v>2277.0402829999998</v>
      </c>
      <c r="D167" s="88">
        <v>1495</v>
      </c>
      <c r="E167" s="88">
        <v>745.34997599999997</v>
      </c>
      <c r="F167" s="88">
        <v>1764</v>
      </c>
      <c r="G167" s="2">
        <f t="shared" si="33"/>
        <v>6.0817160398798087E-3</v>
      </c>
      <c r="H167" s="2">
        <f t="shared" si="34"/>
        <v>2.560911602188172E-2</v>
      </c>
      <c r="I167" s="2">
        <f t="shared" si="35"/>
        <v>0</v>
      </c>
      <c r="J167" s="2">
        <f t="shared" si="36"/>
        <v>-1.094745257794435E-2</v>
      </c>
      <c r="K167" s="2">
        <f t="shared" si="37"/>
        <v>-1.8390154194369783E-3</v>
      </c>
      <c r="L167" s="1"/>
      <c r="M167" s="2">
        <f t="shared" si="38"/>
        <v>6.0632970465504627E-3</v>
      </c>
      <c r="N167" s="2">
        <f t="shared" si="39"/>
        <v>2.5286695621639949E-2</v>
      </c>
      <c r="O167" s="2">
        <f t="shared" si="40"/>
        <v>0</v>
      </c>
      <c r="P167" s="2">
        <f t="shared" si="41"/>
        <v>-1.1007816898218069E-2</v>
      </c>
      <c r="Q167" s="2">
        <f t="shared" si="42"/>
        <v>-1.8407084843268253E-3</v>
      </c>
    </row>
    <row r="168" spans="1:17" ht="28.5" customHeight="1">
      <c r="A168" s="87">
        <v>44532</v>
      </c>
      <c r="B168" s="88">
        <v>2815.4499510000001</v>
      </c>
      <c r="C168" s="88">
        <v>2291.6696780000002</v>
      </c>
      <c r="D168" s="88">
        <v>1504.5</v>
      </c>
      <c r="E168" s="88">
        <v>766.25</v>
      </c>
      <c r="F168" s="88">
        <v>1785.9499510000001</v>
      </c>
      <c r="G168" s="2">
        <f t="shared" si="33"/>
        <v>3.1470352423642302E-2</v>
      </c>
      <c r="H168" s="2">
        <f t="shared" si="34"/>
        <v>6.4247414106904438E-3</v>
      </c>
      <c r="I168" s="2">
        <f t="shared" si="35"/>
        <v>6.3545150501672244E-3</v>
      </c>
      <c r="J168" s="2">
        <f t="shared" si="36"/>
        <v>2.8040550980040591E-2</v>
      </c>
      <c r="K168" s="2">
        <f t="shared" si="37"/>
        <v>1.2443282879818626E-2</v>
      </c>
      <c r="L168" s="1"/>
      <c r="M168" s="2">
        <f t="shared" si="38"/>
        <v>3.0985310918957121E-2</v>
      </c>
      <c r="N168" s="2">
        <f t="shared" si="39"/>
        <v>6.4041907344812438E-3</v>
      </c>
      <c r="O168" s="2">
        <f t="shared" si="40"/>
        <v>6.3344102453130411E-3</v>
      </c>
      <c r="P168" s="2">
        <f t="shared" si="41"/>
        <v>2.7654612733620149E-2</v>
      </c>
      <c r="Q168" s="2">
        <f t="shared" si="42"/>
        <v>1.2366501520730449E-2</v>
      </c>
    </row>
    <row r="169" spans="1:17" ht="28.5" customHeight="1">
      <c r="A169" s="87">
        <v>44533</v>
      </c>
      <c r="B169" s="88">
        <v>2894.3500979999999</v>
      </c>
      <c r="C169" s="88">
        <v>2222.8139649999998</v>
      </c>
      <c r="D169" s="88">
        <v>1525.8000489999999</v>
      </c>
      <c r="E169" s="88">
        <v>751.79998799999998</v>
      </c>
      <c r="F169" s="88">
        <v>1799.9499510000001</v>
      </c>
      <c r="G169" s="2">
        <f t="shared" si="33"/>
        <v>2.8023992034372992E-2</v>
      </c>
      <c r="H169" s="2">
        <f t="shared" si="34"/>
        <v>-3.0046089827436454E-2</v>
      </c>
      <c r="I169" s="2">
        <f t="shared" si="35"/>
        <v>1.415755998670651E-2</v>
      </c>
      <c r="J169" s="2">
        <f t="shared" si="36"/>
        <v>-1.8858090701468207E-2</v>
      </c>
      <c r="K169" s="2">
        <f t="shared" si="37"/>
        <v>7.838965471658953E-3</v>
      </c>
      <c r="L169" s="1"/>
      <c r="M169" s="2">
        <f t="shared" si="38"/>
        <v>2.7638505315471081E-2</v>
      </c>
      <c r="N169" s="2">
        <f t="shared" si="39"/>
        <v>-3.0506723899612526E-2</v>
      </c>
      <c r="O169" s="2">
        <f t="shared" si="40"/>
        <v>1.4058277700329209E-2</v>
      </c>
      <c r="P169" s="2">
        <f t="shared" si="41"/>
        <v>-1.9038172082035568E-2</v>
      </c>
      <c r="Q169" s="2">
        <f t="shared" si="42"/>
        <v>7.8084004102227907E-3</v>
      </c>
    </row>
    <row r="170" spans="1:17" ht="28.5" customHeight="1">
      <c r="A170" s="87">
        <v>44536</v>
      </c>
      <c r="B170" s="88">
        <v>2842.8500979999999</v>
      </c>
      <c r="C170" s="88">
        <v>2180.6789549999999</v>
      </c>
      <c r="D170" s="88">
        <v>1513</v>
      </c>
      <c r="E170" s="88">
        <v>737.15002400000003</v>
      </c>
      <c r="F170" s="88">
        <v>1799</v>
      </c>
      <c r="G170" s="2">
        <f t="shared" si="33"/>
        <v>-1.779328631860623E-2</v>
      </c>
      <c r="H170" s="2">
        <f t="shared" si="34"/>
        <v>-1.8955706893806549E-2</v>
      </c>
      <c r="I170" s="2">
        <f t="shared" si="35"/>
        <v>-8.3890736590217178E-3</v>
      </c>
      <c r="J170" s="2">
        <f t="shared" si="36"/>
        <v>-1.9486518001912971E-2</v>
      </c>
      <c r="K170" s="2">
        <f t="shared" si="37"/>
        <v>-5.2776523006780836E-4</v>
      </c>
      <c r="L170" s="1"/>
      <c r="M170" s="2">
        <f t="shared" si="38"/>
        <v>-1.7953490049718645E-2</v>
      </c>
      <c r="N170" s="2">
        <f t="shared" si="39"/>
        <v>-1.9137669461335546E-2</v>
      </c>
      <c r="O170" s="2">
        <f t="shared" si="40"/>
        <v>-8.4244599820732114E-3</v>
      </c>
      <c r="P170" s="2">
        <f t="shared" si="41"/>
        <v>-1.9678883314733182E-2</v>
      </c>
      <c r="Q170" s="2">
        <f t="shared" si="42"/>
        <v>-5.2790454715681253E-4</v>
      </c>
    </row>
    <row r="171" spans="1:17" ht="28.5" customHeight="1">
      <c r="A171" s="87">
        <v>44537</v>
      </c>
      <c r="B171" s="88">
        <v>2897.8500979999999</v>
      </c>
      <c r="C171" s="88">
        <v>2198.4467770000001</v>
      </c>
      <c r="D171" s="88">
        <v>1513.9499510000001</v>
      </c>
      <c r="E171" s="88">
        <v>743.70001200000002</v>
      </c>
      <c r="F171" s="88">
        <v>1790.1999510000001</v>
      </c>
      <c r="G171" s="2">
        <f t="shared" si="33"/>
        <v>1.9346781611416501E-2</v>
      </c>
      <c r="H171" s="2">
        <f t="shared" si="34"/>
        <v>8.1478394420513179E-3</v>
      </c>
      <c r="I171" s="2">
        <f t="shared" si="35"/>
        <v>6.2785922009256812E-4</v>
      </c>
      <c r="J171" s="2">
        <f t="shared" si="36"/>
        <v>8.8855562460104925E-3</v>
      </c>
      <c r="K171" s="2">
        <f t="shared" si="37"/>
        <v>-4.8916336853807359E-3</v>
      </c>
      <c r="L171" s="1"/>
      <c r="M171" s="2">
        <f t="shared" si="38"/>
        <v>1.9162011961100012E-2</v>
      </c>
      <c r="N171" s="2">
        <f t="shared" si="39"/>
        <v>8.1148250079001883E-3</v>
      </c>
      <c r="O171" s="2">
        <f t="shared" si="40"/>
        <v>6.2766219895581414E-4</v>
      </c>
      <c r="P171" s="2">
        <f t="shared" si="41"/>
        <v>8.8463119911405281E-3</v>
      </c>
      <c r="Q171" s="2">
        <f t="shared" si="42"/>
        <v>-4.9036368849382705E-3</v>
      </c>
    </row>
    <row r="172" spans="1:17" ht="28.5" customHeight="1">
      <c r="A172" s="87">
        <v>44538</v>
      </c>
      <c r="B172" s="88">
        <v>2909.5500489999999</v>
      </c>
      <c r="C172" s="88">
        <v>2231.905518</v>
      </c>
      <c r="D172" s="88">
        <v>1536</v>
      </c>
      <c r="E172" s="88">
        <v>757.54998799999998</v>
      </c>
      <c r="F172" s="88">
        <v>1802</v>
      </c>
      <c r="G172" s="2">
        <f t="shared" si="33"/>
        <v>4.0374590142102157E-3</v>
      </c>
      <c r="H172" s="2">
        <f t="shared" si="34"/>
        <v>1.5219263595572555E-2</v>
      </c>
      <c r="I172" s="2">
        <f t="shared" si="35"/>
        <v>1.4564582524960856E-2</v>
      </c>
      <c r="J172" s="2">
        <f t="shared" si="36"/>
        <v>1.8623068141082631E-2</v>
      </c>
      <c r="K172" s="2">
        <f t="shared" si="37"/>
        <v>6.5914698486101925E-3</v>
      </c>
      <c r="L172" s="1"/>
      <c r="M172" s="2">
        <f t="shared" si="38"/>
        <v>4.0293303486549307E-3</v>
      </c>
      <c r="N172" s="2">
        <f t="shared" si="39"/>
        <v>1.5104612410958364E-2</v>
      </c>
      <c r="O172" s="2">
        <f t="shared" si="40"/>
        <v>1.4459537720305837E-2</v>
      </c>
      <c r="P172" s="2">
        <f t="shared" si="41"/>
        <v>1.8451782120512798E-2</v>
      </c>
      <c r="Q172" s="2">
        <f t="shared" si="42"/>
        <v>6.5698411026884852E-3</v>
      </c>
    </row>
    <row r="173" spans="1:17" ht="28.5" customHeight="1">
      <c r="A173" s="87">
        <v>44539</v>
      </c>
      <c r="B173" s="88">
        <v>2883.1000979999999</v>
      </c>
      <c r="C173" s="88">
        <v>2267.30249</v>
      </c>
      <c r="D173" s="88">
        <v>1545.1999510000001</v>
      </c>
      <c r="E173" s="88">
        <v>759.75</v>
      </c>
      <c r="F173" s="88">
        <v>1835</v>
      </c>
      <c r="G173" s="2">
        <f t="shared" si="33"/>
        <v>-9.0907358713732365E-3</v>
      </c>
      <c r="H173" s="2">
        <f t="shared" si="34"/>
        <v>1.5859529767066064E-2</v>
      </c>
      <c r="I173" s="2">
        <f t="shared" si="35"/>
        <v>5.9895514322917025E-3</v>
      </c>
      <c r="J173" s="2">
        <f t="shared" si="36"/>
        <v>2.9041146258984765E-3</v>
      </c>
      <c r="K173" s="2">
        <f t="shared" si="37"/>
        <v>1.8312985571587125E-2</v>
      </c>
      <c r="L173" s="1"/>
      <c r="M173" s="2">
        <f t="shared" si="38"/>
        <v>-9.1323087545818749E-3</v>
      </c>
      <c r="N173" s="2">
        <f t="shared" si="39"/>
        <v>1.5735081494476111E-2</v>
      </c>
      <c r="O173" s="2">
        <f t="shared" si="40"/>
        <v>5.9716853734028651E-3</v>
      </c>
      <c r="P173" s="2">
        <f t="shared" si="41"/>
        <v>2.8999058315968044E-3</v>
      </c>
      <c r="Q173" s="2">
        <f t="shared" si="42"/>
        <v>1.8147322320387411E-2</v>
      </c>
    </row>
    <row r="174" spans="1:17" ht="28.5" customHeight="1">
      <c r="A174" s="87">
        <v>44540</v>
      </c>
      <c r="B174" s="88">
        <v>2873.3500979999999</v>
      </c>
      <c r="C174" s="88">
        <v>2269.610107</v>
      </c>
      <c r="D174" s="88">
        <v>1524.900024</v>
      </c>
      <c r="E174" s="88">
        <v>761.34997599999997</v>
      </c>
      <c r="F174" s="88">
        <v>1879.8000489999999</v>
      </c>
      <c r="G174" s="2">
        <f t="shared" si="33"/>
        <v>-3.381776445002223E-3</v>
      </c>
      <c r="H174" s="2">
        <f t="shared" si="34"/>
        <v>1.0177808255306669E-3</v>
      </c>
      <c r="I174" s="2">
        <f t="shared" si="35"/>
        <v>-1.3137411107774508E-2</v>
      </c>
      <c r="J174" s="2">
        <f t="shared" si="36"/>
        <v>2.1059243172095684E-3</v>
      </c>
      <c r="K174" s="2">
        <f t="shared" si="37"/>
        <v>2.4414195640326944E-2</v>
      </c>
      <c r="L174" s="1"/>
      <c r="M174" s="2">
        <f t="shared" si="38"/>
        <v>-3.3875075755469904E-3</v>
      </c>
      <c r="N174" s="2">
        <f t="shared" si="39"/>
        <v>1.017263237790462E-3</v>
      </c>
      <c r="O174" s="2">
        <f t="shared" si="40"/>
        <v>-1.3224470221317087E-2</v>
      </c>
      <c r="P174" s="2">
        <f t="shared" si="41"/>
        <v>2.1037099668857148E-3</v>
      </c>
      <c r="Q174" s="2">
        <f t="shared" si="42"/>
        <v>2.4120932764132904E-2</v>
      </c>
    </row>
    <row r="175" spans="1:17" ht="28.5" customHeight="1">
      <c r="A175" s="87">
        <v>44543</v>
      </c>
      <c r="B175" s="88">
        <v>2901.3500979999999</v>
      </c>
      <c r="C175" s="88">
        <v>2224.1062010000001</v>
      </c>
      <c r="D175" s="88">
        <v>1526</v>
      </c>
      <c r="E175" s="88">
        <v>762.59997599999997</v>
      </c>
      <c r="F175" s="88">
        <v>1893.6999510000001</v>
      </c>
      <c r="G175" s="2">
        <f t="shared" si="33"/>
        <v>9.7447227260922531E-3</v>
      </c>
      <c r="H175" s="2">
        <f t="shared" si="34"/>
        <v>-2.0049217202397624E-2</v>
      </c>
      <c r="I175" s="2">
        <f t="shared" si="35"/>
        <v>7.2134302753474786E-4</v>
      </c>
      <c r="J175" s="2">
        <f t="shared" si="36"/>
        <v>1.6418205022705617E-3</v>
      </c>
      <c r="K175" s="2">
        <f t="shared" si="37"/>
        <v>7.3943513340126053E-3</v>
      </c>
      <c r="L175" s="1"/>
      <c r="M175" s="2">
        <f t="shared" si="38"/>
        <v>9.6975491304140439E-3</v>
      </c>
      <c r="N175" s="2">
        <f t="shared" si="39"/>
        <v>-2.0252930213767589E-2</v>
      </c>
      <c r="O175" s="2">
        <f t="shared" si="40"/>
        <v>7.2108298469898333E-4</v>
      </c>
      <c r="P175" s="2">
        <f t="shared" si="41"/>
        <v>1.6404741883921155E-3</v>
      </c>
      <c r="Q175" s="2">
        <f t="shared" si="42"/>
        <v>7.3671471407850218E-3</v>
      </c>
    </row>
    <row r="176" spans="1:17" ht="28.5" customHeight="1">
      <c r="A176" s="87">
        <v>44544</v>
      </c>
      <c r="B176" s="88">
        <v>2910.3999020000001</v>
      </c>
      <c r="C176" s="88">
        <v>2196.8776859999998</v>
      </c>
      <c r="D176" s="88">
        <v>1502.5</v>
      </c>
      <c r="E176" s="88">
        <v>756.04998799999998</v>
      </c>
      <c r="F176" s="88">
        <v>1850</v>
      </c>
      <c r="G176" s="2">
        <f t="shared" si="33"/>
        <v>3.1191699361750799E-3</v>
      </c>
      <c r="H176" s="2">
        <f t="shared" si="34"/>
        <v>-1.2242452715503329E-2</v>
      </c>
      <c r="I176" s="2">
        <f t="shared" si="35"/>
        <v>-1.5399737876802096E-2</v>
      </c>
      <c r="J176" s="2">
        <f t="shared" si="36"/>
        <v>-8.5890220379445503E-3</v>
      </c>
      <c r="K176" s="2">
        <f t="shared" si="37"/>
        <v>-2.3076491593572446E-2</v>
      </c>
      <c r="L176" s="1"/>
      <c r="M176" s="2">
        <f t="shared" si="38"/>
        <v>3.1143154177220725E-3</v>
      </c>
      <c r="N176" s="2">
        <f t="shared" si="39"/>
        <v>-1.2318008834486196E-2</v>
      </c>
      <c r="O176" s="2">
        <f t="shared" si="40"/>
        <v>-1.5519545435039616E-2</v>
      </c>
      <c r="P176" s="2">
        <f t="shared" si="41"/>
        <v>-8.626120265468485E-3</v>
      </c>
      <c r="Q176" s="2">
        <f t="shared" si="42"/>
        <v>-2.3346922321218017E-2</v>
      </c>
    </row>
    <row r="177" spans="1:17" ht="28.5" customHeight="1">
      <c r="A177" s="87">
        <v>44545</v>
      </c>
      <c r="B177" s="88">
        <v>2862.1000979999999</v>
      </c>
      <c r="C177" s="88">
        <v>2190.4628910000001</v>
      </c>
      <c r="D177" s="88">
        <v>1503</v>
      </c>
      <c r="E177" s="88">
        <v>775.09997599999997</v>
      </c>
      <c r="F177" s="88">
        <v>1866</v>
      </c>
      <c r="G177" s="2">
        <f t="shared" si="33"/>
        <v>-1.6595590168488199E-2</v>
      </c>
      <c r="H177" s="2">
        <f t="shared" si="34"/>
        <v>-2.9199600145602671E-3</v>
      </c>
      <c r="I177" s="2">
        <f t="shared" si="35"/>
        <v>3.3277870216306157E-4</v>
      </c>
      <c r="J177" s="2">
        <f t="shared" si="36"/>
        <v>2.5196730774896838E-2</v>
      </c>
      <c r="K177" s="2">
        <f t="shared" si="37"/>
        <v>8.6486486486486488E-3</v>
      </c>
      <c r="L177" s="1"/>
      <c r="M177" s="2">
        <f t="shared" si="38"/>
        <v>-1.6734839743951929E-2</v>
      </c>
      <c r="N177" s="2">
        <f t="shared" si="39"/>
        <v>-2.924231414708454E-3</v>
      </c>
      <c r="O177" s="2">
        <f t="shared" si="40"/>
        <v>3.327233436117565E-4</v>
      </c>
      <c r="P177" s="2">
        <f t="shared" si="41"/>
        <v>2.4884526637006698E-2</v>
      </c>
      <c r="Q177" s="2">
        <f t="shared" si="42"/>
        <v>8.611463334918544E-3</v>
      </c>
    </row>
    <row r="178" spans="1:17" ht="28.5" customHeight="1">
      <c r="A178" s="87">
        <v>44546</v>
      </c>
      <c r="B178" s="88">
        <v>2836.3500979999999</v>
      </c>
      <c r="C178" s="88">
        <v>2218.798828</v>
      </c>
      <c r="D178" s="88">
        <v>1512.8000489999999</v>
      </c>
      <c r="E178" s="88">
        <v>764.45001200000002</v>
      </c>
      <c r="F178" s="88">
        <v>1892</v>
      </c>
      <c r="G178" s="2">
        <f t="shared" si="33"/>
        <v>-8.996890087105542E-3</v>
      </c>
      <c r="H178" s="2">
        <f t="shared" si="34"/>
        <v>1.2936049780356599E-2</v>
      </c>
      <c r="I178" s="2">
        <f t="shared" si="35"/>
        <v>6.52032534930136E-3</v>
      </c>
      <c r="J178" s="2">
        <f t="shared" si="36"/>
        <v>-1.3740116539495228E-2</v>
      </c>
      <c r="K178" s="2">
        <f t="shared" si="37"/>
        <v>1.3933547695605574E-2</v>
      </c>
      <c r="L178" s="1"/>
      <c r="M178" s="2">
        <f t="shared" si="38"/>
        <v>-9.0376065007719344E-3</v>
      </c>
      <c r="N178" s="2">
        <f t="shared" si="39"/>
        <v>1.2853093738113719E-2</v>
      </c>
      <c r="O178" s="2">
        <f t="shared" si="40"/>
        <v>6.4991599815423847E-3</v>
      </c>
      <c r="P178" s="2">
        <f t="shared" si="41"/>
        <v>-1.3835385619535687E-2</v>
      </c>
      <c r="Q178" s="2">
        <f t="shared" si="42"/>
        <v>1.3837368204534387E-2</v>
      </c>
    </row>
    <row r="179" spans="1:17" ht="28.5" customHeight="1">
      <c r="A179" s="87">
        <v>44547</v>
      </c>
      <c r="B179" s="88">
        <v>2802.1999510000001</v>
      </c>
      <c r="C179" s="88">
        <v>2160.2346189999998</v>
      </c>
      <c r="D179" s="88">
        <v>1497</v>
      </c>
      <c r="E179" s="88">
        <v>768.95001200000002</v>
      </c>
      <c r="F179" s="88">
        <v>1866.5</v>
      </c>
      <c r="G179" s="2">
        <f t="shared" si="33"/>
        <v>-1.2040173398932728E-2</v>
      </c>
      <c r="H179" s="2">
        <f t="shared" si="34"/>
        <v>-2.6394555586091252E-2</v>
      </c>
      <c r="I179" s="2">
        <f t="shared" si="35"/>
        <v>-1.0444241464986855E-2</v>
      </c>
      <c r="J179" s="2">
        <f t="shared" si="36"/>
        <v>5.8865850341565567E-3</v>
      </c>
      <c r="K179" s="2">
        <f t="shared" si="37"/>
        <v>-1.3477801268498943E-2</v>
      </c>
      <c r="L179" s="1"/>
      <c r="M179" s="2">
        <f t="shared" si="38"/>
        <v>-1.211324339591586E-2</v>
      </c>
      <c r="N179" s="2">
        <f t="shared" si="39"/>
        <v>-2.6749145280588242E-2</v>
      </c>
      <c r="O179" s="2">
        <f t="shared" si="40"/>
        <v>-1.049916531488857E-2</v>
      </c>
      <c r="P179" s="2">
        <f t="shared" si="41"/>
        <v>5.8693267874455179E-3</v>
      </c>
      <c r="Q179" s="2">
        <f t="shared" si="42"/>
        <v>-1.3569451257185068E-2</v>
      </c>
    </row>
    <row r="180" spans="1:17" ht="28.5" customHeight="1">
      <c r="A180" s="87">
        <v>44550</v>
      </c>
      <c r="B180" s="88">
        <v>2754.0500489999999</v>
      </c>
      <c r="C180" s="88">
        <v>2101.9934079999998</v>
      </c>
      <c r="D180" s="88">
        <v>1452</v>
      </c>
      <c r="E180" s="88">
        <v>763.95001200000002</v>
      </c>
      <c r="F180" s="88">
        <v>1821</v>
      </c>
      <c r="G180" s="2">
        <f t="shared" si="33"/>
        <v>-1.7182893027607546E-2</v>
      </c>
      <c r="H180" s="2">
        <f t="shared" si="34"/>
        <v>-2.6960595153761872E-2</v>
      </c>
      <c r="I180" s="2">
        <f t="shared" si="35"/>
        <v>-3.0060120240480961E-2</v>
      </c>
      <c r="J180" s="2">
        <f t="shared" si="36"/>
        <v>-6.502373264804631E-3</v>
      </c>
      <c r="K180" s="2">
        <f t="shared" si="37"/>
        <v>-2.4377176533619073E-2</v>
      </c>
      <c r="L180" s="1"/>
      <c r="M180" s="2">
        <f t="shared" si="38"/>
        <v>-1.7332232124786288E-2</v>
      </c>
      <c r="N180" s="2">
        <f t="shared" si="39"/>
        <v>-2.7330699315818559E-2</v>
      </c>
      <c r="O180" s="2">
        <f t="shared" si="40"/>
        <v>-3.052118903488699E-2</v>
      </c>
      <c r="P180" s="2">
        <f t="shared" si="41"/>
        <v>-6.5236057850709996E-3</v>
      </c>
      <c r="Q180" s="2">
        <f t="shared" si="42"/>
        <v>-2.4679218627030541E-2</v>
      </c>
    </row>
    <row r="181" spans="1:17" ht="28.5" customHeight="1">
      <c r="A181" s="87">
        <v>44551</v>
      </c>
      <c r="B181" s="88">
        <v>2797</v>
      </c>
      <c r="C181" s="88">
        <v>2133.2829590000001</v>
      </c>
      <c r="D181" s="88">
        <v>1439.5</v>
      </c>
      <c r="E181" s="88">
        <v>778.54998799999998</v>
      </c>
      <c r="F181" s="88">
        <v>1817.900024</v>
      </c>
      <c r="G181" s="2">
        <f t="shared" si="33"/>
        <v>1.5595196251279185E-2</v>
      </c>
      <c r="H181" s="2">
        <f t="shared" si="34"/>
        <v>1.4885656101924515E-2</v>
      </c>
      <c r="I181" s="2">
        <f t="shared" si="35"/>
        <v>-8.6088154269972454E-3</v>
      </c>
      <c r="J181" s="2">
        <f t="shared" si="36"/>
        <v>1.9111166660993481E-2</v>
      </c>
      <c r="K181" s="2">
        <f t="shared" si="37"/>
        <v>-1.7023481603514385E-3</v>
      </c>
      <c r="L181" s="1"/>
      <c r="M181" s="2">
        <f t="shared" si="38"/>
        <v>1.5474840875875924E-2</v>
      </c>
      <c r="N181" s="2">
        <f t="shared" si="39"/>
        <v>1.477595206102863E-2</v>
      </c>
      <c r="O181" s="2">
        <f t="shared" si="40"/>
        <v>-8.6460853325107979E-3</v>
      </c>
      <c r="P181" s="2">
        <f t="shared" si="41"/>
        <v>1.8930842167607872E-2</v>
      </c>
      <c r="Q181" s="2">
        <f t="shared" si="42"/>
        <v>-1.7037988015456218E-3</v>
      </c>
    </row>
    <row r="182" spans="1:17" ht="28.5" customHeight="1">
      <c r="A182" s="87">
        <v>44552</v>
      </c>
      <c r="B182" s="88">
        <v>2798.8000489999999</v>
      </c>
      <c r="C182" s="88">
        <v>2183.9094239999999</v>
      </c>
      <c r="D182" s="88">
        <v>1452.3000489999999</v>
      </c>
      <c r="E182" s="88">
        <v>797.5</v>
      </c>
      <c r="F182" s="88">
        <v>1827.5500489999999</v>
      </c>
      <c r="G182" s="2">
        <f t="shared" si="33"/>
        <v>6.4356417590273314E-4</v>
      </c>
      <c r="H182" s="2">
        <f t="shared" si="34"/>
        <v>2.3731715845014548E-2</v>
      </c>
      <c r="I182" s="2">
        <f t="shared" si="35"/>
        <v>8.8920104202847832E-3</v>
      </c>
      <c r="J182" s="2">
        <f t="shared" si="36"/>
        <v>2.4340135241258287E-2</v>
      </c>
      <c r="K182" s="2">
        <f t="shared" si="37"/>
        <v>5.3083364720830839E-3</v>
      </c>
      <c r="L182" s="1"/>
      <c r="M182" s="2">
        <f t="shared" si="38"/>
        <v>6.4335717728508234E-4</v>
      </c>
      <c r="N182" s="2">
        <f t="shared" si="39"/>
        <v>2.3454496045201004E-2</v>
      </c>
      <c r="O182" s="2">
        <f t="shared" si="40"/>
        <v>8.8527093011126542E-3</v>
      </c>
      <c r="P182" s="2">
        <f t="shared" si="41"/>
        <v>2.4048634784834277E-2</v>
      </c>
      <c r="Q182" s="2">
        <f t="shared" si="42"/>
        <v>5.2942969165726567E-3</v>
      </c>
    </row>
    <row r="183" spans="1:17" ht="28.5" customHeight="1">
      <c r="A183" s="87">
        <v>44553</v>
      </c>
      <c r="B183" s="88">
        <v>2803.3000489999999</v>
      </c>
      <c r="C183" s="88">
        <v>2183.125</v>
      </c>
      <c r="D183" s="88">
        <v>1453.25</v>
      </c>
      <c r="E183" s="88">
        <v>792.45001200000002</v>
      </c>
      <c r="F183" s="88">
        <v>1883</v>
      </c>
      <c r="G183" s="2">
        <f t="shared" si="33"/>
        <v>1.6078318998200075E-3</v>
      </c>
      <c r="H183" s="2">
        <f t="shared" si="34"/>
        <v>-3.5918339441166517E-4</v>
      </c>
      <c r="I183" s="2">
        <f t="shared" si="35"/>
        <v>6.5410105897480109E-4</v>
      </c>
      <c r="J183" s="2">
        <f t="shared" si="36"/>
        <v>-6.3322733542319556E-3</v>
      </c>
      <c r="K183" s="2">
        <f t="shared" si="37"/>
        <v>3.0341139510976018E-2</v>
      </c>
      <c r="L183" s="1"/>
      <c r="M183" s="2">
        <f t="shared" si="38"/>
        <v>1.6065407219237454E-3</v>
      </c>
      <c r="N183" s="2">
        <f t="shared" si="39"/>
        <v>-3.5924791621763576E-4</v>
      </c>
      <c r="O183" s="2">
        <f t="shared" si="40"/>
        <v>6.5388722811680216E-4</v>
      </c>
      <c r="P183" s="2">
        <f t="shared" si="41"/>
        <v>-6.3524072376539434E-3</v>
      </c>
      <c r="Q183" s="2">
        <f t="shared" si="42"/>
        <v>2.988995081451757E-2</v>
      </c>
    </row>
    <row r="184" spans="1:17" ht="28.5" customHeight="1">
      <c r="A184" s="87">
        <v>44554</v>
      </c>
      <c r="B184" s="88">
        <v>2775.5</v>
      </c>
      <c r="C184" s="88">
        <v>2190.09375</v>
      </c>
      <c r="D184" s="88">
        <v>1445.5</v>
      </c>
      <c r="E184" s="88">
        <v>785.40002400000003</v>
      </c>
      <c r="F184" s="88">
        <v>1888.75</v>
      </c>
      <c r="G184" s="2">
        <f t="shared" si="33"/>
        <v>-9.9169009788719707E-3</v>
      </c>
      <c r="H184" s="2">
        <f t="shared" si="34"/>
        <v>3.1920984826796449E-3</v>
      </c>
      <c r="I184" s="2">
        <f t="shared" si="35"/>
        <v>-5.3328745914329951E-3</v>
      </c>
      <c r="J184" s="2">
        <f t="shared" si="36"/>
        <v>-8.8964450668719084E-3</v>
      </c>
      <c r="K184" s="2">
        <f t="shared" si="37"/>
        <v>3.0536378120021241E-3</v>
      </c>
      <c r="L184" s="1"/>
      <c r="M184" s="2">
        <f t="shared" si="38"/>
        <v>-9.9664009709524437E-3</v>
      </c>
      <c r="N184" s="2">
        <f t="shared" si="39"/>
        <v>3.1870145523825093E-3</v>
      </c>
      <c r="O184" s="2">
        <f t="shared" si="40"/>
        <v>-5.3471451250591464E-3</v>
      </c>
      <c r="P184" s="2">
        <f t="shared" si="41"/>
        <v>-8.9362547197592429E-3</v>
      </c>
      <c r="Q184" s="2">
        <f t="shared" si="42"/>
        <v>3.0489849297968643E-3</v>
      </c>
    </row>
    <row r="185" spans="1:17" ht="28.5" customHeight="1">
      <c r="A185" s="87">
        <v>44557</v>
      </c>
      <c r="B185" s="88">
        <v>2789.6000979999999</v>
      </c>
      <c r="C185" s="88">
        <v>2187.73999</v>
      </c>
      <c r="D185" s="88">
        <v>1428.900024</v>
      </c>
      <c r="E185" s="88">
        <v>794.09997599999997</v>
      </c>
      <c r="F185" s="88">
        <v>1859.400024</v>
      </c>
      <c r="G185" s="2">
        <f t="shared" si="33"/>
        <v>5.0802010448567428E-3</v>
      </c>
      <c r="H185" s="2">
        <f t="shared" si="34"/>
        <v>-1.0747302484197152E-3</v>
      </c>
      <c r="I185" s="2">
        <f t="shared" si="35"/>
        <v>-1.1483898996886869E-2</v>
      </c>
      <c r="J185" s="2">
        <f t="shared" si="36"/>
        <v>1.1077096682136005E-2</v>
      </c>
      <c r="K185" s="2">
        <f t="shared" si="37"/>
        <v>-1.5539365188616793E-2</v>
      </c>
      <c r="L185" s="1"/>
      <c r="M185" s="2">
        <f t="shared" si="38"/>
        <v>5.0673403617094159E-3</v>
      </c>
      <c r="N185" s="2">
        <f t="shared" si="39"/>
        <v>-1.0753081850943113E-3</v>
      </c>
      <c r="O185" s="2">
        <f t="shared" si="40"/>
        <v>-1.1550348185339558E-2</v>
      </c>
      <c r="P185" s="2">
        <f t="shared" si="41"/>
        <v>1.1016194976684577E-2</v>
      </c>
      <c r="Q185" s="2">
        <f t="shared" si="42"/>
        <v>-1.5661366657802323E-2</v>
      </c>
    </row>
    <row r="186" spans="1:17" ht="28.5" customHeight="1">
      <c r="A186" s="87">
        <v>44558</v>
      </c>
      <c r="B186" s="88">
        <v>2878.3000489999999</v>
      </c>
      <c r="C186" s="88">
        <v>2213.7224120000001</v>
      </c>
      <c r="D186" s="88">
        <v>1460.6999510000001</v>
      </c>
      <c r="E186" s="88">
        <v>815.09997599999997</v>
      </c>
      <c r="F186" s="88">
        <v>1872.099976</v>
      </c>
      <c r="G186" s="2">
        <f t="shared" si="33"/>
        <v>3.1796654675913354E-2</v>
      </c>
      <c r="H186" s="2">
        <f t="shared" si="34"/>
        <v>1.1876375674789417E-2</v>
      </c>
      <c r="I186" s="2">
        <f t="shared" si="35"/>
        <v>2.2254829915238368E-2</v>
      </c>
      <c r="J186" s="2">
        <f t="shared" si="36"/>
        <v>2.6445032911070129E-2</v>
      </c>
      <c r="K186" s="2">
        <f t="shared" si="37"/>
        <v>6.8301343638145174E-3</v>
      </c>
      <c r="L186" s="1"/>
      <c r="M186" s="2">
        <f t="shared" si="38"/>
        <v>3.1301607601711828E-2</v>
      </c>
      <c r="N186" s="2">
        <f t="shared" si="39"/>
        <v>1.180640497920476E-2</v>
      </c>
      <c r="O186" s="2">
        <f t="shared" si="40"/>
        <v>2.2010805040142811E-2</v>
      </c>
      <c r="P186" s="2">
        <f t="shared" si="41"/>
        <v>2.6101407977900379E-2</v>
      </c>
      <c r="Q186" s="2">
        <f t="shared" si="42"/>
        <v>6.8069146652475166E-3</v>
      </c>
    </row>
    <row r="187" spans="1:17" ht="28.5" customHeight="1">
      <c r="A187" s="87">
        <v>44559</v>
      </c>
      <c r="B187" s="88">
        <v>3058.5</v>
      </c>
      <c r="C187" s="88">
        <v>2217.506836</v>
      </c>
      <c r="D187" s="88">
        <v>1456.0500489999999</v>
      </c>
      <c r="E187" s="88">
        <v>838.79998799999998</v>
      </c>
      <c r="F187" s="88">
        <v>1895</v>
      </c>
      <c r="G187" s="2">
        <f t="shared" si="33"/>
        <v>6.2606381521136567E-2</v>
      </c>
      <c r="H187" s="2">
        <f t="shared" si="34"/>
        <v>1.7095296047442937E-3</v>
      </c>
      <c r="I187" s="2">
        <f t="shared" si="35"/>
        <v>-3.1833382323431807E-3</v>
      </c>
      <c r="J187" s="2">
        <f t="shared" si="36"/>
        <v>2.9076202549170503E-2</v>
      </c>
      <c r="K187" s="2">
        <f t="shared" si="37"/>
        <v>1.2232265527255169E-2</v>
      </c>
      <c r="L187" s="1"/>
      <c r="M187" s="2">
        <f t="shared" si="38"/>
        <v>6.0724740588982445E-2</v>
      </c>
      <c r="N187" s="2">
        <f t="shared" si="39"/>
        <v>1.7080700222390662E-3</v>
      </c>
      <c r="O187" s="2">
        <f t="shared" si="40"/>
        <v>-3.18841583216915E-3</v>
      </c>
      <c r="P187" s="2">
        <f t="shared" si="41"/>
        <v>2.8661509065441737E-2</v>
      </c>
      <c r="Q187" s="2">
        <f t="shared" si="42"/>
        <v>1.2158055922132056E-2</v>
      </c>
    </row>
    <row r="188" spans="1:17" ht="28.5" customHeight="1">
      <c r="A188" s="87">
        <v>44560</v>
      </c>
      <c r="B188" s="88">
        <v>2978.3000489999999</v>
      </c>
      <c r="C188" s="88">
        <v>2177.4484859999998</v>
      </c>
      <c r="D188" s="88">
        <v>1458.5</v>
      </c>
      <c r="E188" s="88">
        <v>834.45001200000002</v>
      </c>
      <c r="F188" s="88">
        <v>1892.3000489999999</v>
      </c>
      <c r="G188" s="2">
        <f t="shared" si="33"/>
        <v>-2.6221988229524294E-2</v>
      </c>
      <c r="H188" s="2">
        <f t="shared" si="34"/>
        <v>-1.8064589181722029E-2</v>
      </c>
      <c r="I188" s="2">
        <f t="shared" si="35"/>
        <v>1.6826008155987882E-3</v>
      </c>
      <c r="J188" s="2">
        <f t="shared" si="36"/>
        <v>-5.1859514332753777E-3</v>
      </c>
      <c r="K188" s="2">
        <f t="shared" si="37"/>
        <v>-1.4247762532981823E-3</v>
      </c>
      <c r="L188" s="1"/>
      <c r="M188" s="2">
        <f t="shared" si="38"/>
        <v>-2.6571915309294522E-2</v>
      </c>
      <c r="N188" s="2">
        <f t="shared" si="39"/>
        <v>-1.8229745888292816E-2</v>
      </c>
      <c r="O188" s="2">
        <f t="shared" si="40"/>
        <v>1.6811868287412216E-3</v>
      </c>
      <c r="P188" s="2">
        <f t="shared" si="41"/>
        <v>-5.1994451514714738E-3</v>
      </c>
      <c r="Q188" s="2">
        <f t="shared" si="42"/>
        <v>-1.4257922121081463E-3</v>
      </c>
    </row>
    <row r="189" spans="1:17" ht="28.5" customHeight="1">
      <c r="A189" s="87">
        <v>44561</v>
      </c>
      <c r="B189" s="88">
        <v>3031.1000979999999</v>
      </c>
      <c r="C189" s="88">
        <v>2185.8017580000001</v>
      </c>
      <c r="D189" s="88">
        <v>1461.5</v>
      </c>
      <c r="E189" s="88">
        <v>845.70001200000002</v>
      </c>
      <c r="F189" s="88">
        <v>1887.349976</v>
      </c>
      <c r="G189" s="2">
        <f t="shared" si="33"/>
        <v>1.7728250388246877E-2</v>
      </c>
      <c r="H189" s="2">
        <f t="shared" si="34"/>
        <v>3.8362661866436867E-3</v>
      </c>
      <c r="I189" s="2">
        <f t="shared" si="35"/>
        <v>2.056907781967775E-3</v>
      </c>
      <c r="J189" s="2">
        <f t="shared" si="36"/>
        <v>1.3481934014281013E-2</v>
      </c>
      <c r="K189" s="2">
        <f t="shared" si="37"/>
        <v>-2.6159028017865762E-3</v>
      </c>
      <c r="L189" s="1"/>
      <c r="M189" s="2">
        <f t="shared" si="38"/>
        <v>1.7572937883481951E-2</v>
      </c>
      <c r="N189" s="2">
        <f t="shared" si="39"/>
        <v>3.8289264828991754E-3</v>
      </c>
      <c r="O189" s="2">
        <f t="shared" si="40"/>
        <v>2.0547952435246205E-3</v>
      </c>
      <c r="P189" s="2">
        <f t="shared" si="41"/>
        <v>1.3391861407463792E-2</v>
      </c>
      <c r="Q189" s="2">
        <f t="shared" si="42"/>
        <v>-2.6193302540803019E-3</v>
      </c>
    </row>
    <row r="190" spans="1:17" ht="28.5" customHeight="1">
      <c r="A190" s="87">
        <v>44564</v>
      </c>
      <c r="B190" s="88">
        <v>3002.8000489999999</v>
      </c>
      <c r="C190" s="88">
        <v>2218.7526859999998</v>
      </c>
      <c r="D190" s="88">
        <v>1485</v>
      </c>
      <c r="E190" s="88">
        <v>848.95001200000002</v>
      </c>
      <c r="F190" s="88">
        <v>1895</v>
      </c>
      <c r="G190" s="2">
        <f t="shared" si="33"/>
        <v>-9.3365603526828645E-3</v>
      </c>
      <c r="H190" s="2">
        <f t="shared" si="34"/>
        <v>1.5074984672969482E-2</v>
      </c>
      <c r="I190" s="2">
        <f t="shared" si="35"/>
        <v>1.6079370509750255E-2</v>
      </c>
      <c r="J190" s="2">
        <f t="shared" si="36"/>
        <v>3.8429702659150489E-3</v>
      </c>
      <c r="K190" s="2">
        <f t="shared" si="37"/>
        <v>4.053315016970668E-3</v>
      </c>
      <c r="L190" s="1"/>
      <c r="M190" s="2">
        <f t="shared" si="38"/>
        <v>-9.3804192398567656E-3</v>
      </c>
      <c r="N190" s="2">
        <f t="shared" si="39"/>
        <v>1.4962486290107588E-2</v>
      </c>
      <c r="O190" s="2">
        <f t="shared" si="40"/>
        <v>1.5951466685499276E-2</v>
      </c>
      <c r="P190" s="2">
        <f t="shared" si="41"/>
        <v>3.8356049195234945E-3</v>
      </c>
      <c r="Q190" s="2">
        <f t="shared" si="42"/>
        <v>4.04512246618837E-3</v>
      </c>
    </row>
    <row r="191" spans="1:17" ht="28.5" customHeight="1">
      <c r="A191" s="87">
        <v>44565</v>
      </c>
      <c r="B191" s="88">
        <v>2980.75</v>
      </c>
      <c r="C191" s="88">
        <v>2268.8254390000002</v>
      </c>
      <c r="D191" s="88">
        <v>1520</v>
      </c>
      <c r="E191" s="88">
        <v>837.70001200000002</v>
      </c>
      <c r="F191" s="88">
        <v>1922.849976</v>
      </c>
      <c r="G191" s="2">
        <f t="shared" si="33"/>
        <v>-7.3431625949730173E-3</v>
      </c>
      <c r="H191" s="2">
        <f t="shared" si="34"/>
        <v>2.2567974031514199E-2</v>
      </c>
      <c r="I191" s="2">
        <f t="shared" si="35"/>
        <v>2.3569023569023569E-2</v>
      </c>
      <c r="J191" s="2">
        <f t="shared" si="36"/>
        <v>-1.325166363269926E-2</v>
      </c>
      <c r="K191" s="2">
        <f t="shared" si="37"/>
        <v>1.469655725593666E-2</v>
      </c>
      <c r="L191" s="1"/>
      <c r="M191" s="2">
        <f t="shared" si="38"/>
        <v>-7.3702563307089155E-3</v>
      </c>
      <c r="N191" s="2">
        <f t="shared" si="39"/>
        <v>2.2317084995666918E-2</v>
      </c>
      <c r="O191" s="2">
        <f t="shared" si="40"/>
        <v>2.3295562603522082E-2</v>
      </c>
      <c r="P191" s="2">
        <f t="shared" si="41"/>
        <v>-1.3340250412427755E-2</v>
      </c>
      <c r="Q191" s="2">
        <f t="shared" si="42"/>
        <v>1.4589609428253601E-2</v>
      </c>
    </row>
    <row r="192" spans="1:17" ht="28.5" customHeight="1">
      <c r="A192" s="87">
        <v>44566</v>
      </c>
      <c r="B192" s="88">
        <v>2945.25</v>
      </c>
      <c r="C192" s="88">
        <v>2279.4399410000001</v>
      </c>
      <c r="D192" s="88">
        <v>1536.8000489999999</v>
      </c>
      <c r="E192" s="88">
        <v>835.09997599999997</v>
      </c>
      <c r="F192" s="88">
        <v>1940.6999510000001</v>
      </c>
      <c r="G192" s="2">
        <f t="shared" si="33"/>
        <v>-1.1909754256479074E-2</v>
      </c>
      <c r="H192" s="2">
        <f t="shared" si="34"/>
        <v>4.6784128111144211E-3</v>
      </c>
      <c r="I192" s="2">
        <f t="shared" si="35"/>
        <v>1.1052663815789437E-2</v>
      </c>
      <c r="J192" s="2">
        <f t="shared" si="36"/>
        <v>-3.1037793515037524E-3</v>
      </c>
      <c r="K192" s="2">
        <f t="shared" si="37"/>
        <v>9.2830825195902265E-3</v>
      </c>
      <c r="L192" s="1"/>
      <c r="M192" s="2">
        <f t="shared" si="38"/>
        <v>-1.1981243560012692E-2</v>
      </c>
      <c r="N192" s="2">
        <f t="shared" si="39"/>
        <v>4.6675030515716453E-3</v>
      </c>
      <c r="O192" s="2">
        <f t="shared" si="40"/>
        <v>1.0992029498459538E-2</v>
      </c>
      <c r="P192" s="2">
        <f t="shared" si="41"/>
        <v>-3.1086060645909319E-3</v>
      </c>
      <c r="Q192" s="2">
        <f t="shared" si="42"/>
        <v>9.2402595246470591E-3</v>
      </c>
    </row>
    <row r="193" spans="1:17" ht="28.5" customHeight="1">
      <c r="A193" s="87">
        <v>44567</v>
      </c>
      <c r="B193" s="88">
        <v>2944.1999510000001</v>
      </c>
      <c r="C193" s="88">
        <v>2230.428711</v>
      </c>
      <c r="D193" s="88">
        <v>1543</v>
      </c>
      <c r="E193" s="88">
        <v>829.59997599999997</v>
      </c>
      <c r="F193" s="88">
        <v>1944.5</v>
      </c>
      <c r="G193" s="2">
        <f t="shared" si="33"/>
        <v>-3.5652287581697462E-4</v>
      </c>
      <c r="H193" s="2">
        <f t="shared" si="34"/>
        <v>-2.15014351194086E-2</v>
      </c>
      <c r="I193" s="2">
        <f t="shared" si="35"/>
        <v>4.0343250926067973E-3</v>
      </c>
      <c r="J193" s="2">
        <f t="shared" si="36"/>
        <v>-6.5860377895640126E-3</v>
      </c>
      <c r="K193" s="2">
        <f t="shared" si="37"/>
        <v>1.958081669472843E-3</v>
      </c>
      <c r="L193" s="1"/>
      <c r="M193" s="2">
        <f t="shared" si="38"/>
        <v>-3.5658644520723419E-4</v>
      </c>
      <c r="N193" s="2">
        <f t="shared" si="39"/>
        <v>-2.1735958799517646E-2</v>
      </c>
      <c r="O193" s="2">
        <f t="shared" si="40"/>
        <v>4.0262090243792089E-3</v>
      </c>
      <c r="P193" s="2">
        <f t="shared" si="41"/>
        <v>-6.6078214343976323E-3</v>
      </c>
      <c r="Q193" s="2">
        <f t="shared" si="42"/>
        <v>1.9561671263744868E-3</v>
      </c>
    </row>
    <row r="194" spans="1:17" ht="28.5" customHeight="1">
      <c r="A194" s="87">
        <v>44568</v>
      </c>
      <c r="B194" s="88">
        <v>2939.3500979999999</v>
      </c>
      <c r="C194" s="88">
        <v>2248.4272460000002</v>
      </c>
      <c r="D194" s="88">
        <v>1544</v>
      </c>
      <c r="E194" s="88">
        <v>828.95001200000002</v>
      </c>
      <c r="F194" s="88">
        <v>1929.0500489999999</v>
      </c>
      <c r="G194" s="2">
        <f t="shared" si="33"/>
        <v>-1.6472566675890712E-3</v>
      </c>
      <c r="H194" s="2">
        <f t="shared" si="34"/>
        <v>8.0695405825952776E-3</v>
      </c>
      <c r="I194" s="2">
        <f t="shared" si="35"/>
        <v>6.4808813998703824E-4</v>
      </c>
      <c r="J194" s="2">
        <f t="shared" si="36"/>
        <v>-7.8346675362000551E-4</v>
      </c>
      <c r="K194" s="2">
        <f t="shared" si="37"/>
        <v>-7.9454620725122431E-3</v>
      </c>
      <c r="L194" s="1"/>
      <c r="M194" s="2">
        <f t="shared" si="38"/>
        <v>-1.6486148866153099E-3</v>
      </c>
      <c r="N194" s="2">
        <f t="shared" si="39"/>
        <v>8.0371559427773603E-3</v>
      </c>
      <c r="O194" s="2">
        <f t="shared" si="40"/>
        <v>6.4787822156067102E-4</v>
      </c>
      <c r="P194" s="2">
        <f t="shared" si="41"/>
        <v>-7.8377382409378256E-4</v>
      </c>
      <c r="Q194" s="2">
        <f t="shared" si="42"/>
        <v>-7.9771954590017024E-3</v>
      </c>
    </row>
    <row r="195" spans="1:17" ht="28.5" customHeight="1">
      <c r="A195" s="87">
        <v>44571</v>
      </c>
      <c r="B195" s="88">
        <v>2960.75</v>
      </c>
      <c r="C195" s="88">
        <v>2250.273193</v>
      </c>
      <c r="D195" s="88">
        <v>1558</v>
      </c>
      <c r="E195" s="88">
        <v>826.70001200000002</v>
      </c>
      <c r="F195" s="88">
        <v>1910</v>
      </c>
      <c r="G195" s="2">
        <f t="shared" si="33"/>
        <v>7.2804876202263507E-3</v>
      </c>
      <c r="H195" s="2">
        <f t="shared" si="34"/>
        <v>8.2099476568956158E-4</v>
      </c>
      <c r="I195" s="2">
        <f t="shared" si="35"/>
        <v>9.0673575129533671E-3</v>
      </c>
      <c r="J195" s="2">
        <f t="shared" si="36"/>
        <v>-2.7142770582407566E-3</v>
      </c>
      <c r="K195" s="2">
        <f t="shared" si="37"/>
        <v>-9.8753523838716866E-3</v>
      </c>
      <c r="L195" s="1"/>
      <c r="M195" s="2">
        <f t="shared" si="38"/>
        <v>7.2541128071983299E-3</v>
      </c>
      <c r="N195" s="2">
        <f t="shared" si="39"/>
        <v>8.2065793383251742E-4</v>
      </c>
      <c r="O195" s="2">
        <f t="shared" si="40"/>
        <v>9.0264958459721246E-3</v>
      </c>
      <c r="P195" s="2">
        <f t="shared" si="41"/>
        <v>-2.7179673874451202E-3</v>
      </c>
      <c r="Q195" s="2">
        <f t="shared" si="42"/>
        <v>-9.9244370961247361E-3</v>
      </c>
    </row>
    <row r="196" spans="1:17" ht="28.5" customHeight="1">
      <c r="A196" s="87">
        <v>44572</v>
      </c>
      <c r="B196" s="88">
        <v>3178.6999510000001</v>
      </c>
      <c r="C196" s="88">
        <v>2266.4719239999999</v>
      </c>
      <c r="D196" s="88">
        <v>1561.5500489999999</v>
      </c>
      <c r="E196" s="88">
        <v>832.40002400000003</v>
      </c>
      <c r="F196" s="88">
        <v>1949</v>
      </c>
      <c r="G196" s="2">
        <f t="shared" ref="G196:G259" si="43">(B196-B195)/B195</f>
        <v>7.361308823777761E-2</v>
      </c>
      <c r="H196" s="2">
        <f t="shared" ref="H196:H259" si="44">(C196-C195)/C195</f>
        <v>7.1985619570058808E-3</v>
      </c>
      <c r="I196" s="2">
        <f t="shared" ref="I196:I259" si="45">(D196-D195)/D195</f>
        <v>2.2785937098844318E-3</v>
      </c>
      <c r="J196" s="2">
        <f t="shared" ref="J196:J259" si="46">(E196-E195)/E195</f>
        <v>6.8948976862964109E-3</v>
      </c>
      <c r="K196" s="2">
        <f t="shared" ref="K196:K259" si="47">(F196-F195)/F195</f>
        <v>2.0418848167539267E-2</v>
      </c>
      <c r="L196" s="1"/>
      <c r="M196" s="2">
        <f t="shared" ref="M196:M259" si="48">LN((B196/B195))</f>
        <v>7.1029678142507463E-2</v>
      </c>
      <c r="N196" s="2">
        <f t="shared" ref="N196:N259" si="49">LN((C196/C195))</f>
        <v>7.1727759838812787E-3</v>
      </c>
      <c r="O196" s="2">
        <f t="shared" ref="O196:O259" si="50">LN((D196/D195))</f>
        <v>2.2760016519881294E-3</v>
      </c>
      <c r="P196" s="2">
        <f t="shared" ref="P196:P259" si="51">LN((E196/E195))</f>
        <v>6.8712365775975342E-3</v>
      </c>
      <c r="Q196" s="2">
        <f t="shared" ref="Q196:Q259" si="52">LN((F196/F195))</f>
        <v>2.0213178466885345E-2</v>
      </c>
    </row>
    <row r="197" spans="1:17" ht="28.5" customHeight="1">
      <c r="A197" s="87">
        <v>44573</v>
      </c>
      <c r="B197" s="88">
        <v>3210.8500979999999</v>
      </c>
      <c r="C197" s="88">
        <v>2326.974365</v>
      </c>
      <c r="D197" s="88">
        <v>1568</v>
      </c>
      <c r="E197" s="88">
        <v>836.20001200000002</v>
      </c>
      <c r="F197" s="88">
        <v>1978.5</v>
      </c>
      <c r="G197" s="2">
        <f t="shared" si="43"/>
        <v>1.011424402919363E-2</v>
      </c>
      <c r="H197" s="2">
        <f t="shared" si="44"/>
        <v>2.669454686790115E-2</v>
      </c>
      <c r="I197" s="2">
        <f t="shared" si="45"/>
        <v>4.1304798422122525E-3</v>
      </c>
      <c r="J197" s="2">
        <f t="shared" si="46"/>
        <v>4.5650983787093027E-3</v>
      </c>
      <c r="K197" s="2">
        <f t="shared" si="47"/>
        <v>1.5135967162647512E-2</v>
      </c>
      <c r="L197" s="1"/>
      <c r="M197" s="2">
        <f t="shared" si="48"/>
        <v>1.0063437356578135E-2</v>
      </c>
      <c r="N197" s="2">
        <f t="shared" si="49"/>
        <v>2.6344463988818314E-2</v>
      </c>
      <c r="O197" s="2">
        <f t="shared" si="50"/>
        <v>4.1219728276712933E-3</v>
      </c>
      <c r="P197" s="2">
        <f t="shared" si="51"/>
        <v>4.5547099213272537E-3</v>
      </c>
      <c r="Q197" s="2">
        <f t="shared" si="52"/>
        <v>1.5022561317918083E-2</v>
      </c>
    </row>
    <row r="198" spans="1:17" ht="28.5" customHeight="1">
      <c r="A198" s="87">
        <v>44574</v>
      </c>
      <c r="B198" s="88">
        <v>3139.5500489999999</v>
      </c>
      <c r="C198" s="88">
        <v>2340.0810550000001</v>
      </c>
      <c r="D198" s="88">
        <v>1555</v>
      </c>
      <c r="E198" s="88">
        <v>865.5</v>
      </c>
      <c r="F198" s="88">
        <v>1975.5500489999999</v>
      </c>
      <c r="G198" s="2">
        <f t="shared" si="43"/>
        <v>-2.220597250691083E-2</v>
      </c>
      <c r="H198" s="2">
        <f t="shared" si="44"/>
        <v>5.6325029605558512E-3</v>
      </c>
      <c r="I198" s="2">
        <f t="shared" si="45"/>
        <v>-8.2908163265306128E-3</v>
      </c>
      <c r="J198" s="2">
        <f t="shared" si="46"/>
        <v>3.5039449389531921E-2</v>
      </c>
      <c r="K198" s="2">
        <f t="shared" si="47"/>
        <v>-1.4910037907505966E-3</v>
      </c>
      <c r="L198" s="1"/>
      <c r="M198" s="2">
        <f t="shared" si="48"/>
        <v>-2.2456236963130059E-2</v>
      </c>
      <c r="N198" s="2">
        <f t="shared" si="49"/>
        <v>5.6166997291508276E-3</v>
      </c>
      <c r="O198" s="2">
        <f t="shared" si="50"/>
        <v>-8.3253762970186516E-3</v>
      </c>
      <c r="P198" s="2">
        <f t="shared" si="51"/>
        <v>3.4439541343165507E-2</v>
      </c>
      <c r="Q198" s="2">
        <f t="shared" si="52"/>
        <v>-1.4921164430193334E-3</v>
      </c>
    </row>
    <row r="199" spans="1:17" ht="28.5" customHeight="1">
      <c r="A199" s="87">
        <v>44575</v>
      </c>
      <c r="B199" s="88">
        <v>3144.9499510000001</v>
      </c>
      <c r="C199" s="88">
        <v>2343.4960940000001</v>
      </c>
      <c r="D199" s="88">
        <v>1530</v>
      </c>
      <c r="E199" s="88">
        <v>859.75</v>
      </c>
      <c r="F199" s="88">
        <v>2014</v>
      </c>
      <c r="G199" s="2">
        <f t="shared" si="43"/>
        <v>1.7199604770499108E-3</v>
      </c>
      <c r="H199" s="2">
        <f t="shared" si="44"/>
        <v>1.4593678251884222E-3</v>
      </c>
      <c r="I199" s="2">
        <f t="shared" si="45"/>
        <v>-1.607717041800643E-2</v>
      </c>
      <c r="J199" s="2">
        <f t="shared" si="46"/>
        <v>-6.6435586366262274E-3</v>
      </c>
      <c r="K199" s="2">
        <f t="shared" si="47"/>
        <v>1.9462909086744203E-2</v>
      </c>
      <c r="L199" s="1"/>
      <c r="M199" s="2">
        <f t="shared" si="48"/>
        <v>1.718483038876199E-3</v>
      </c>
      <c r="N199" s="2">
        <f t="shared" si="49"/>
        <v>1.4583039828628742E-3</v>
      </c>
      <c r="O199" s="2">
        <f t="shared" si="50"/>
        <v>-1.620781022685331E-2</v>
      </c>
      <c r="P199" s="2">
        <f t="shared" si="51"/>
        <v>-6.6657253038883736E-3</v>
      </c>
      <c r="Q199" s="2">
        <f t="shared" si="52"/>
        <v>1.9275928896047921E-2</v>
      </c>
    </row>
    <row r="200" spans="1:17" ht="28.5" customHeight="1">
      <c r="A200" s="87">
        <v>44578</v>
      </c>
      <c r="B200" s="88">
        <v>3195.5500489999999</v>
      </c>
      <c r="C200" s="88">
        <v>2355.7258299999999</v>
      </c>
      <c r="D200" s="88">
        <v>1530</v>
      </c>
      <c r="E200" s="88">
        <v>853.20001200000002</v>
      </c>
      <c r="F200" s="88">
        <v>2044.75</v>
      </c>
      <c r="G200" s="2">
        <f t="shared" si="43"/>
        <v>1.6089317409935435E-2</v>
      </c>
      <c r="H200" s="2">
        <f t="shared" si="44"/>
        <v>5.2185860395975447E-3</v>
      </c>
      <c r="I200" s="2">
        <f t="shared" si="45"/>
        <v>0</v>
      </c>
      <c r="J200" s="2">
        <f t="shared" si="46"/>
        <v>-7.6184797906367957E-3</v>
      </c>
      <c r="K200" s="2">
        <f t="shared" si="47"/>
        <v>1.5268123138033763E-2</v>
      </c>
      <c r="L200" s="1"/>
      <c r="M200" s="2">
        <f t="shared" si="48"/>
        <v>1.5961256128909668E-2</v>
      </c>
      <c r="N200" s="2">
        <f t="shared" si="49"/>
        <v>5.2050164085223503E-3</v>
      </c>
      <c r="O200" s="2">
        <f t="shared" si="50"/>
        <v>0</v>
      </c>
      <c r="P200" s="2">
        <f t="shared" si="51"/>
        <v>-7.6476486504825514E-3</v>
      </c>
      <c r="Q200" s="2">
        <f t="shared" si="52"/>
        <v>1.5152738336575941E-2</v>
      </c>
    </row>
    <row r="201" spans="1:17" ht="28.5" customHeight="1">
      <c r="A201" s="87">
        <v>44579</v>
      </c>
      <c r="B201" s="88">
        <v>3213.25</v>
      </c>
      <c r="C201" s="88">
        <v>2327.6206050000001</v>
      </c>
      <c r="D201" s="88">
        <v>1533</v>
      </c>
      <c r="E201" s="88">
        <v>846.70001200000002</v>
      </c>
      <c r="F201" s="88">
        <v>2075.6499020000001</v>
      </c>
      <c r="G201" s="2">
        <f t="shared" si="43"/>
        <v>5.538937187211007E-3</v>
      </c>
      <c r="H201" s="2">
        <f t="shared" si="44"/>
        <v>-1.193060102414371E-2</v>
      </c>
      <c r="I201" s="2">
        <f t="shared" si="45"/>
        <v>1.9607843137254902E-3</v>
      </c>
      <c r="J201" s="2">
        <f t="shared" si="46"/>
        <v>-7.6183777643922491E-3</v>
      </c>
      <c r="K201" s="2">
        <f t="shared" si="47"/>
        <v>1.5111823939356945E-2</v>
      </c>
      <c r="L201" s="1"/>
      <c r="M201" s="2">
        <f t="shared" si="48"/>
        <v>5.5236536848955534E-3</v>
      </c>
      <c r="N201" s="2">
        <f t="shared" si="49"/>
        <v>-1.2002341822717368E-2</v>
      </c>
      <c r="O201" s="2">
        <f t="shared" si="50"/>
        <v>1.9588644853329716E-3</v>
      </c>
      <c r="P201" s="2">
        <f t="shared" si="51"/>
        <v>-7.6475458409911998E-3</v>
      </c>
      <c r="Q201" s="2">
        <f t="shared" si="52"/>
        <v>1.4998777794155579E-2</v>
      </c>
    </row>
    <row r="202" spans="1:17" ht="28.5" customHeight="1">
      <c r="A202" s="87">
        <v>44580</v>
      </c>
      <c r="B202" s="88">
        <v>3172.9499510000001</v>
      </c>
      <c r="C202" s="88">
        <v>2327.4360350000002</v>
      </c>
      <c r="D202" s="88">
        <v>1534</v>
      </c>
      <c r="E202" s="88">
        <v>838.5</v>
      </c>
      <c r="F202" s="88">
        <v>2019.900024</v>
      </c>
      <c r="G202" s="2">
        <f t="shared" si="43"/>
        <v>-1.2541834279934628E-2</v>
      </c>
      <c r="H202" s="2">
        <f t="shared" si="44"/>
        <v>-7.9295568875535971E-5</v>
      </c>
      <c r="I202" s="2">
        <f t="shared" si="45"/>
        <v>6.5231572080887146E-4</v>
      </c>
      <c r="J202" s="2">
        <f t="shared" si="46"/>
        <v>-9.6846721197401085E-3</v>
      </c>
      <c r="K202" s="2">
        <f t="shared" si="47"/>
        <v>-2.6858998690618335E-2</v>
      </c>
      <c r="L202" s="1"/>
      <c r="M202" s="2">
        <f t="shared" si="48"/>
        <v>-1.2621146932014294E-2</v>
      </c>
      <c r="N202" s="2">
        <f t="shared" si="49"/>
        <v>-7.9298712935366435E-5</v>
      </c>
      <c r="O202" s="2">
        <f t="shared" si="50"/>
        <v>6.5210305538742589E-4</v>
      </c>
      <c r="P202" s="2">
        <f t="shared" si="51"/>
        <v>-9.7318735576382709E-3</v>
      </c>
      <c r="Q202" s="2">
        <f t="shared" si="52"/>
        <v>-2.722629330811803E-2</v>
      </c>
    </row>
    <row r="203" spans="1:17" ht="28.5" customHeight="1">
      <c r="A203" s="87">
        <v>44581</v>
      </c>
      <c r="B203" s="88">
        <v>3190.3500979999999</v>
      </c>
      <c r="C203" s="88">
        <v>2286.685547</v>
      </c>
      <c r="D203" s="88">
        <v>1528.4499510000001</v>
      </c>
      <c r="E203" s="88">
        <v>820</v>
      </c>
      <c r="F203" s="88">
        <v>2020</v>
      </c>
      <c r="G203" s="2">
        <f t="shared" si="43"/>
        <v>5.4839021316790484E-3</v>
      </c>
      <c r="H203" s="2">
        <f t="shared" si="44"/>
        <v>-1.7508746701174166E-2</v>
      </c>
      <c r="I203" s="2">
        <f t="shared" si="45"/>
        <v>-3.6180241199478126E-3</v>
      </c>
      <c r="J203" s="2">
        <f t="shared" si="46"/>
        <v>-2.2063208109719738E-2</v>
      </c>
      <c r="K203" s="2">
        <f t="shared" si="47"/>
        <v>4.9495518992067522E-5</v>
      </c>
      <c r="L203" s="1"/>
      <c r="M203" s="2">
        <f t="shared" si="48"/>
        <v>5.4689202880691627E-3</v>
      </c>
      <c r="N203" s="2">
        <f t="shared" si="49"/>
        <v>-1.7663837773181978E-2</v>
      </c>
      <c r="O203" s="2">
        <f t="shared" si="50"/>
        <v>-3.6245849989401985E-3</v>
      </c>
      <c r="P203" s="2">
        <f t="shared" si="51"/>
        <v>-2.2310241004964742E-2</v>
      </c>
      <c r="Q203" s="2">
        <f t="shared" si="52"/>
        <v>4.9494294129243033E-5</v>
      </c>
    </row>
    <row r="204" spans="1:17" ht="28.5" customHeight="1">
      <c r="A204" s="87">
        <v>44582</v>
      </c>
      <c r="B204" s="88">
        <v>3225.6999510000001</v>
      </c>
      <c r="C204" s="88">
        <v>2287.0546880000002</v>
      </c>
      <c r="D204" s="88">
        <v>1500</v>
      </c>
      <c r="E204" s="88">
        <v>808.75</v>
      </c>
      <c r="F204" s="88">
        <v>1982.150024</v>
      </c>
      <c r="G204" s="2">
        <f t="shared" si="43"/>
        <v>1.1080242579697022E-2</v>
      </c>
      <c r="H204" s="2">
        <f t="shared" si="44"/>
        <v>1.6143059131344873E-4</v>
      </c>
      <c r="I204" s="2">
        <f t="shared" si="45"/>
        <v>-1.8613596723521406E-2</v>
      </c>
      <c r="J204" s="2">
        <f t="shared" si="46"/>
        <v>-1.3719512195121951E-2</v>
      </c>
      <c r="K204" s="2">
        <f t="shared" si="47"/>
        <v>-1.8737611881188103E-2</v>
      </c>
      <c r="L204" s="1"/>
      <c r="M204" s="2">
        <f t="shared" si="48"/>
        <v>1.1019306403772687E-2</v>
      </c>
      <c r="N204" s="2">
        <f t="shared" si="49"/>
        <v>1.6141756279755884E-4</v>
      </c>
      <c r="O204" s="2">
        <f t="shared" si="50"/>
        <v>-1.8789009837959836E-2</v>
      </c>
      <c r="P204" s="2">
        <f t="shared" si="51"/>
        <v>-1.3814494443188432E-2</v>
      </c>
      <c r="Q204" s="2">
        <f t="shared" si="52"/>
        <v>-1.8915385130753384E-2</v>
      </c>
    </row>
    <row r="205" spans="1:17" ht="28.5" customHeight="1">
      <c r="A205" s="87">
        <v>44585</v>
      </c>
      <c r="B205" s="88">
        <v>3017.1499020000001</v>
      </c>
      <c r="C205" s="88">
        <v>2194.8010250000002</v>
      </c>
      <c r="D205" s="88">
        <v>1509.9499510000001</v>
      </c>
      <c r="E205" s="88">
        <v>800.84997599999997</v>
      </c>
      <c r="F205" s="88">
        <v>1955</v>
      </c>
      <c r="G205" s="2">
        <f t="shared" si="43"/>
        <v>-6.4652649709514148E-2</v>
      </c>
      <c r="H205" s="2">
        <f t="shared" si="44"/>
        <v>-4.0337322707693794E-2</v>
      </c>
      <c r="I205" s="2">
        <f t="shared" si="45"/>
        <v>6.6333006666667036E-3</v>
      </c>
      <c r="J205" s="2">
        <f t="shared" si="46"/>
        <v>-9.7681904173107029E-3</v>
      </c>
      <c r="K205" s="2">
        <f t="shared" si="47"/>
        <v>-1.3697259880062453E-2</v>
      </c>
      <c r="L205" s="1"/>
      <c r="M205" s="2">
        <f t="shared" si="48"/>
        <v>-6.6837321044728434E-2</v>
      </c>
      <c r="N205" s="2">
        <f t="shared" si="49"/>
        <v>-4.1173434088420752E-2</v>
      </c>
      <c r="O205" s="2">
        <f t="shared" si="50"/>
        <v>6.6113971362473664E-3</v>
      </c>
      <c r="P205" s="2">
        <f t="shared" si="51"/>
        <v>-9.8162121689647098E-3</v>
      </c>
      <c r="Q205" s="2">
        <f t="shared" si="52"/>
        <v>-1.379193284503084E-2</v>
      </c>
    </row>
    <row r="206" spans="1:17" ht="28.5" customHeight="1">
      <c r="A206" s="87">
        <v>44586</v>
      </c>
      <c r="B206" s="88">
        <v>3033.1000979999999</v>
      </c>
      <c r="C206" s="88">
        <v>2190.5090329999998</v>
      </c>
      <c r="D206" s="88">
        <v>1458.650024</v>
      </c>
      <c r="E206" s="88">
        <v>808.04998799999998</v>
      </c>
      <c r="F206" s="88">
        <v>1895</v>
      </c>
      <c r="G206" s="2">
        <f t="shared" si="43"/>
        <v>5.2865109517517689E-3</v>
      </c>
      <c r="H206" s="2">
        <f t="shared" si="44"/>
        <v>-1.9555266974601447E-3</v>
      </c>
      <c r="I206" s="2">
        <f t="shared" si="45"/>
        <v>-3.3974587678237571E-2</v>
      </c>
      <c r="J206" s="2">
        <f t="shared" si="46"/>
        <v>8.9904629028795969E-3</v>
      </c>
      <c r="K206" s="2">
        <f t="shared" si="47"/>
        <v>-3.0690537084398978E-2</v>
      </c>
      <c r="L206" s="1"/>
      <c r="M206" s="2">
        <f t="shared" si="48"/>
        <v>5.2725864060137566E-3</v>
      </c>
      <c r="N206" s="2">
        <f t="shared" si="49"/>
        <v>-1.9574412361538897E-3</v>
      </c>
      <c r="O206" s="2">
        <f t="shared" si="50"/>
        <v>-3.4565138364328715E-2</v>
      </c>
      <c r="P206" s="2">
        <f t="shared" si="51"/>
        <v>8.9502892979405804E-3</v>
      </c>
      <c r="Q206" s="2">
        <f t="shared" si="52"/>
        <v>-3.1171354902939395E-2</v>
      </c>
    </row>
    <row r="207" spans="1:17" ht="28.5" customHeight="1">
      <c r="A207" s="87">
        <v>44588</v>
      </c>
      <c r="B207" s="88">
        <v>3109.4499510000001</v>
      </c>
      <c r="C207" s="88">
        <v>2158.0654300000001</v>
      </c>
      <c r="D207" s="88">
        <v>1450</v>
      </c>
      <c r="E207" s="88">
        <v>812.09997599999997</v>
      </c>
      <c r="F207" s="88">
        <v>1914.5500489999999</v>
      </c>
      <c r="G207" s="2">
        <f t="shared" si="43"/>
        <v>2.51722167198981E-2</v>
      </c>
      <c r="H207" s="2">
        <f t="shared" si="44"/>
        <v>-1.4810987999244518E-2</v>
      </c>
      <c r="I207" s="2">
        <f t="shared" si="45"/>
        <v>-5.9301572396916712E-3</v>
      </c>
      <c r="J207" s="2">
        <f t="shared" si="46"/>
        <v>5.0120513088850946E-3</v>
      </c>
      <c r="K207" s="2">
        <f t="shared" si="47"/>
        <v>1.0316648548812635E-2</v>
      </c>
      <c r="L207" s="1"/>
      <c r="M207" s="2">
        <f t="shared" si="48"/>
        <v>2.4860614789307352E-2</v>
      </c>
      <c r="N207" s="2">
        <f t="shared" si="49"/>
        <v>-1.4921765862550699E-2</v>
      </c>
      <c r="O207" s="2">
        <f t="shared" si="50"/>
        <v>-5.9478104475999584E-3</v>
      </c>
      <c r="P207" s="2">
        <f t="shared" si="51"/>
        <v>4.9995327912679202E-3</v>
      </c>
      <c r="Q207" s="2">
        <f t="shared" si="52"/>
        <v>1.026379513277288E-2</v>
      </c>
    </row>
    <row r="208" spans="1:17" ht="28.5" customHeight="1">
      <c r="A208" s="87">
        <v>44589</v>
      </c>
      <c r="B208" s="88">
        <v>3111.4499510000001</v>
      </c>
      <c r="C208" s="88">
        <v>2155.9887699999999</v>
      </c>
      <c r="D208" s="88">
        <v>1477.5</v>
      </c>
      <c r="E208" s="88">
        <v>827.34997599999997</v>
      </c>
      <c r="F208" s="88">
        <v>1916.099976</v>
      </c>
      <c r="G208" s="2">
        <f t="shared" si="43"/>
        <v>6.4320057615231891E-4</v>
      </c>
      <c r="H208" s="2">
        <f t="shared" si="44"/>
        <v>-9.622785162728706E-4</v>
      </c>
      <c r="I208" s="2">
        <f t="shared" si="45"/>
        <v>1.896551724137931E-2</v>
      </c>
      <c r="J208" s="2">
        <f t="shared" si="46"/>
        <v>1.8778476112157896E-2</v>
      </c>
      <c r="K208" s="2">
        <f t="shared" si="47"/>
        <v>8.0955157103862431E-4</v>
      </c>
      <c r="L208" s="1"/>
      <c r="M208" s="2">
        <f t="shared" si="48"/>
        <v>6.4299381131781145E-4</v>
      </c>
      <c r="N208" s="2">
        <f t="shared" si="49"/>
        <v>-9.6274180347567437E-4</v>
      </c>
      <c r="O208" s="2">
        <f t="shared" si="50"/>
        <v>1.878791386563327E-2</v>
      </c>
      <c r="P208" s="2">
        <f t="shared" si="51"/>
        <v>1.8604337194219323E-2</v>
      </c>
      <c r="Q208" s="2">
        <f t="shared" si="52"/>
        <v>8.0922406091123405E-4</v>
      </c>
    </row>
    <row r="209" spans="1:17" ht="28.5" customHeight="1">
      <c r="A209" s="87">
        <v>44592</v>
      </c>
      <c r="B209" s="88">
        <v>3075.6499020000001</v>
      </c>
      <c r="C209" s="88">
        <v>2202.8310550000001</v>
      </c>
      <c r="D209" s="88">
        <v>1472.75</v>
      </c>
      <c r="E209" s="88">
        <v>834.5</v>
      </c>
      <c r="F209" s="88">
        <v>1890.1999510000001</v>
      </c>
      <c r="G209" s="2">
        <f t="shared" si="43"/>
        <v>-1.1505905466515391E-2</v>
      </c>
      <c r="H209" s="2">
        <f t="shared" si="44"/>
        <v>2.1726590440450288E-2</v>
      </c>
      <c r="I209" s="2">
        <f t="shared" si="45"/>
        <v>-3.2148900169204739E-3</v>
      </c>
      <c r="J209" s="2">
        <f t="shared" si="46"/>
        <v>8.6420791773855459E-3</v>
      </c>
      <c r="K209" s="2">
        <f t="shared" si="47"/>
        <v>-1.3517053037111417E-2</v>
      </c>
      <c r="L209" s="1"/>
      <c r="M209" s="2">
        <f t="shared" si="48"/>
        <v>-1.1572610558775131E-2</v>
      </c>
      <c r="N209" s="2">
        <f t="shared" si="49"/>
        <v>2.1493931959705087E-2</v>
      </c>
      <c r="O209" s="2">
        <f t="shared" si="50"/>
        <v>-3.220068878456505E-3</v>
      </c>
      <c r="P209" s="2">
        <f t="shared" si="51"/>
        <v>8.6049501723164563E-3</v>
      </c>
      <c r="Q209" s="2">
        <f t="shared" si="52"/>
        <v>-1.3609240072438035E-2</v>
      </c>
    </row>
    <row r="210" spans="1:17" ht="28.5" customHeight="1">
      <c r="A210" s="87">
        <v>44593</v>
      </c>
      <c r="B210" s="88">
        <v>3082.4499510000001</v>
      </c>
      <c r="C210" s="88">
        <v>2195.539307</v>
      </c>
      <c r="D210" s="88">
        <v>1508.5</v>
      </c>
      <c r="E210" s="88">
        <v>891.75</v>
      </c>
      <c r="F210" s="88">
        <v>1928.650024</v>
      </c>
      <c r="G210" s="2">
        <f t="shared" si="43"/>
        <v>2.2109307680233965E-3</v>
      </c>
      <c r="H210" s="2">
        <f t="shared" si="44"/>
        <v>-3.310171237802936E-3</v>
      </c>
      <c r="I210" s="2">
        <f t="shared" si="45"/>
        <v>2.4274316754371073E-2</v>
      </c>
      <c r="J210" s="2">
        <f t="shared" si="46"/>
        <v>6.8603954463750755E-2</v>
      </c>
      <c r="K210" s="2">
        <f t="shared" si="47"/>
        <v>2.0341801924001833E-2</v>
      </c>
      <c r="L210" s="1"/>
      <c r="M210" s="2">
        <f t="shared" si="48"/>
        <v>2.2084902571313015E-3</v>
      </c>
      <c r="N210" s="2">
        <f t="shared" si="49"/>
        <v>-3.315661974816237E-3</v>
      </c>
      <c r="O210" s="2">
        <f t="shared" si="50"/>
        <v>2.3984378197319071E-2</v>
      </c>
      <c r="P210" s="2">
        <f t="shared" si="51"/>
        <v>6.6353081137111067E-2</v>
      </c>
      <c r="Q210" s="2">
        <f t="shared" si="52"/>
        <v>2.0137671088231512E-2</v>
      </c>
    </row>
    <row r="211" spans="1:17" ht="28.5" customHeight="1">
      <c r="A211" s="87">
        <v>44594</v>
      </c>
      <c r="B211" s="88">
        <v>3186.3000489999999</v>
      </c>
      <c r="C211" s="88">
        <v>2200.0158689999998</v>
      </c>
      <c r="D211" s="88">
        <v>1511.9499510000001</v>
      </c>
      <c r="E211" s="88">
        <v>890.65002400000003</v>
      </c>
      <c r="F211" s="88">
        <v>1995.099976</v>
      </c>
      <c r="G211" s="2">
        <f t="shared" si="43"/>
        <v>3.369076534926678E-2</v>
      </c>
      <c r="H211" s="2">
        <f t="shared" si="44"/>
        <v>2.0389350287317951E-3</v>
      </c>
      <c r="I211" s="2">
        <f t="shared" si="45"/>
        <v>2.2870076234670568E-3</v>
      </c>
      <c r="J211" s="2">
        <f t="shared" si="46"/>
        <v>-1.233502663302461E-3</v>
      </c>
      <c r="K211" s="2">
        <f t="shared" si="47"/>
        <v>3.4454126551266895E-2</v>
      </c>
      <c r="L211" s="1"/>
      <c r="M211" s="2">
        <f t="shared" si="48"/>
        <v>3.3135664963606384E-2</v>
      </c>
      <c r="N211" s="2">
        <f t="shared" si="49"/>
        <v>2.0368592218507342E-3</v>
      </c>
      <c r="O211" s="2">
        <f t="shared" si="50"/>
        <v>2.2843964020299369E-3</v>
      </c>
      <c r="P211" s="2">
        <f t="shared" si="51"/>
        <v>-1.2342640538952714E-3</v>
      </c>
      <c r="Q211" s="2">
        <f t="shared" si="52"/>
        <v>3.3873873625539092E-2</v>
      </c>
    </row>
    <row r="212" spans="1:17" ht="28.5" customHeight="1">
      <c r="A212" s="87">
        <v>44595</v>
      </c>
      <c r="B212" s="88">
        <v>3131.6999510000001</v>
      </c>
      <c r="C212" s="88">
        <v>2171.5874020000001</v>
      </c>
      <c r="D212" s="88">
        <v>1528.75</v>
      </c>
      <c r="E212" s="88">
        <v>883.54998799999998</v>
      </c>
      <c r="F212" s="88">
        <v>1981.5</v>
      </c>
      <c r="G212" s="2">
        <f t="shared" si="43"/>
        <v>-1.7135893406252115E-2</v>
      </c>
      <c r="H212" s="2">
        <f t="shared" si="44"/>
        <v>-1.2921937246262531E-2</v>
      </c>
      <c r="I212" s="2">
        <f t="shared" si="45"/>
        <v>1.1111511322771255E-2</v>
      </c>
      <c r="J212" s="2">
        <f t="shared" si="46"/>
        <v>-7.9717462624803621E-3</v>
      </c>
      <c r="K212" s="2">
        <f t="shared" si="47"/>
        <v>-6.8166889697762042E-3</v>
      </c>
      <c r="L212" s="1"/>
      <c r="M212" s="2">
        <f t="shared" si="48"/>
        <v>-1.7284411938033678E-2</v>
      </c>
      <c r="N212" s="2">
        <f t="shared" si="49"/>
        <v>-1.3006151740274441E-2</v>
      </c>
      <c r="O212" s="2">
        <f t="shared" si="50"/>
        <v>1.1050232000236524E-2</v>
      </c>
      <c r="P212" s="2">
        <f t="shared" si="51"/>
        <v>-8.0036905126154335E-3</v>
      </c>
      <c r="Q212" s="2">
        <f t="shared" si="52"/>
        <v>-6.8400287210534658E-3</v>
      </c>
    </row>
    <row r="213" spans="1:17" ht="28.5" customHeight="1">
      <c r="A213" s="87">
        <v>44596</v>
      </c>
      <c r="B213" s="88">
        <v>3159.6499020000001</v>
      </c>
      <c r="C213" s="88">
        <v>2151.7890630000002</v>
      </c>
      <c r="D213" s="88">
        <v>1528.400024</v>
      </c>
      <c r="E213" s="88">
        <v>893.95001200000002</v>
      </c>
      <c r="F213" s="88">
        <v>1948</v>
      </c>
      <c r="G213" s="2">
        <f t="shared" si="43"/>
        <v>8.924849582436915E-3</v>
      </c>
      <c r="H213" s="2">
        <f t="shared" si="44"/>
        <v>-9.1169892502442965E-3</v>
      </c>
      <c r="I213" s="2">
        <f t="shared" si="45"/>
        <v>-2.2892951757970214E-4</v>
      </c>
      <c r="J213" s="2">
        <f t="shared" si="46"/>
        <v>1.1770725076394919E-2</v>
      </c>
      <c r="K213" s="2">
        <f t="shared" si="47"/>
        <v>-1.6906384052485492E-2</v>
      </c>
      <c r="L213" s="1"/>
      <c r="M213" s="2">
        <f t="shared" si="48"/>
        <v>8.8852585009990097E-3</v>
      </c>
      <c r="N213" s="2">
        <f t="shared" si="49"/>
        <v>-9.1588033364867552E-3</v>
      </c>
      <c r="O213" s="2">
        <f t="shared" si="50"/>
        <v>-2.289557259416879E-4</v>
      </c>
      <c r="P213" s="2">
        <f t="shared" si="51"/>
        <v>1.1701988948908485E-2</v>
      </c>
      <c r="Q213" s="2">
        <f t="shared" si="52"/>
        <v>-1.7050928428009256E-2</v>
      </c>
    </row>
    <row r="214" spans="1:17" ht="28.5" customHeight="1">
      <c r="A214" s="87">
        <v>44599</v>
      </c>
      <c r="B214" s="88">
        <v>3103.3500979999999</v>
      </c>
      <c r="C214" s="88">
        <v>2138.6826169999999</v>
      </c>
      <c r="D214" s="88">
        <v>1512.099976</v>
      </c>
      <c r="E214" s="88">
        <v>887.04998799999998</v>
      </c>
      <c r="F214" s="88">
        <v>1932.5</v>
      </c>
      <c r="G214" s="2">
        <f t="shared" si="43"/>
        <v>-1.7818367776874105E-2</v>
      </c>
      <c r="H214" s="2">
        <f t="shared" si="44"/>
        <v>-6.0909529773923903E-3</v>
      </c>
      <c r="I214" s="2">
        <f t="shared" si="45"/>
        <v>-1.0664778686237485E-2</v>
      </c>
      <c r="J214" s="2">
        <f t="shared" si="46"/>
        <v>-7.7185792352783486E-3</v>
      </c>
      <c r="K214" s="2">
        <f t="shared" si="47"/>
        <v>-7.9568788501026694E-3</v>
      </c>
      <c r="L214" s="1"/>
      <c r="M214" s="2">
        <f t="shared" si="48"/>
        <v>-1.7979026200268006E-2</v>
      </c>
      <c r="N214" s="2">
        <f t="shared" si="49"/>
        <v>-6.1095785014537718E-3</v>
      </c>
      <c r="O214" s="2">
        <f t="shared" si="50"/>
        <v>-1.0722055028783236E-2</v>
      </c>
      <c r="P214" s="2">
        <f t="shared" si="51"/>
        <v>-7.7485216427270274E-3</v>
      </c>
      <c r="Q214" s="2">
        <f t="shared" si="52"/>
        <v>-7.9887037409033679E-3</v>
      </c>
    </row>
    <row r="215" spans="1:17" ht="28.5" customHeight="1">
      <c r="A215" s="87">
        <v>44600</v>
      </c>
      <c r="B215" s="88">
        <v>3151.4499510000001</v>
      </c>
      <c r="C215" s="88">
        <v>2174.6333009999998</v>
      </c>
      <c r="D215" s="88">
        <v>1476.400024</v>
      </c>
      <c r="E215" s="88">
        <v>894.09997599999997</v>
      </c>
      <c r="F215" s="88">
        <v>1890</v>
      </c>
      <c r="G215" s="2">
        <f t="shared" si="43"/>
        <v>1.549933184496291E-2</v>
      </c>
      <c r="H215" s="2">
        <f t="shared" si="44"/>
        <v>1.6809733110576788E-2</v>
      </c>
      <c r="I215" s="2">
        <f t="shared" si="45"/>
        <v>-2.3609518263757939E-2</v>
      </c>
      <c r="J215" s="2">
        <f t="shared" si="46"/>
        <v>7.9476783669151976E-3</v>
      </c>
      <c r="K215" s="2">
        <f t="shared" si="47"/>
        <v>-2.1992238033635189E-2</v>
      </c>
      <c r="L215" s="1"/>
      <c r="M215" s="2">
        <f t="shared" si="48"/>
        <v>1.5380444081377837E-2</v>
      </c>
      <c r="N215" s="2">
        <f t="shared" si="49"/>
        <v>1.6670013143297007E-2</v>
      </c>
      <c r="O215" s="2">
        <f t="shared" si="50"/>
        <v>-2.3892688835056509E-2</v>
      </c>
      <c r="P215" s="2">
        <f t="shared" si="51"/>
        <v>7.9162619199654692E-3</v>
      </c>
      <c r="Q215" s="2">
        <f t="shared" si="52"/>
        <v>-2.2237672407888924E-2</v>
      </c>
    </row>
    <row r="216" spans="1:17" ht="28.5" customHeight="1">
      <c r="A216" s="87">
        <v>44601</v>
      </c>
      <c r="B216" s="88">
        <v>2958.1499020000001</v>
      </c>
      <c r="C216" s="88">
        <v>2199.9697270000001</v>
      </c>
      <c r="D216" s="88">
        <v>1474</v>
      </c>
      <c r="E216" s="88">
        <v>886.45001200000002</v>
      </c>
      <c r="F216" s="88">
        <v>1884.5</v>
      </c>
      <c r="G216" s="2">
        <f t="shared" si="43"/>
        <v>-6.1336861446478971E-2</v>
      </c>
      <c r="H216" s="2">
        <f t="shared" si="44"/>
        <v>1.1650895803145021E-2</v>
      </c>
      <c r="I216" s="2">
        <f t="shared" si="45"/>
        <v>-1.6255919540678837E-3</v>
      </c>
      <c r="J216" s="2">
        <f t="shared" si="46"/>
        <v>-8.5560498885417207E-3</v>
      </c>
      <c r="K216" s="2">
        <f t="shared" si="47"/>
        <v>-2.91005291005291E-3</v>
      </c>
      <c r="L216" s="1"/>
      <c r="M216" s="2">
        <f t="shared" si="48"/>
        <v>-6.3298609022643407E-2</v>
      </c>
      <c r="N216" s="2">
        <f t="shared" si="49"/>
        <v>1.15835467298933E-2</v>
      </c>
      <c r="O216" s="2">
        <f t="shared" si="50"/>
        <v>-1.626914662318707E-3</v>
      </c>
      <c r="P216" s="2">
        <f t="shared" si="51"/>
        <v>-8.5928630171050249E-3</v>
      </c>
      <c r="Q216" s="2">
        <f t="shared" si="52"/>
        <v>-2.914295346497895E-3</v>
      </c>
    </row>
    <row r="217" spans="1:17" ht="28.5" customHeight="1">
      <c r="A217" s="87">
        <v>44602</v>
      </c>
      <c r="B217" s="88">
        <v>2858.25</v>
      </c>
      <c r="C217" s="88">
        <v>2197.7084960000002</v>
      </c>
      <c r="D217" s="88">
        <v>1514</v>
      </c>
      <c r="E217" s="88">
        <v>894.29998799999998</v>
      </c>
      <c r="F217" s="88">
        <v>1892</v>
      </c>
      <c r="G217" s="2">
        <f t="shared" si="43"/>
        <v>-3.3771074931820716E-2</v>
      </c>
      <c r="H217" s="2">
        <f t="shared" si="44"/>
        <v>-1.0278464163611431E-3</v>
      </c>
      <c r="I217" s="2">
        <f t="shared" si="45"/>
        <v>2.7137042062415198E-2</v>
      </c>
      <c r="J217" s="2">
        <f t="shared" si="46"/>
        <v>8.8555202140377081E-3</v>
      </c>
      <c r="K217" s="2">
        <f t="shared" si="47"/>
        <v>3.9798355001326611E-3</v>
      </c>
      <c r="L217" s="1"/>
      <c r="M217" s="2">
        <f t="shared" si="48"/>
        <v>-3.4354490373294293E-2</v>
      </c>
      <c r="N217" s="2">
        <f t="shared" si="49"/>
        <v>-1.0283750127305555E-3</v>
      </c>
      <c r="O217" s="2">
        <f t="shared" si="50"/>
        <v>2.6775361248112268E-2</v>
      </c>
      <c r="P217" s="2">
        <f t="shared" si="51"/>
        <v>8.8165400522873753E-3</v>
      </c>
      <c r="Q217" s="2">
        <f t="shared" si="52"/>
        <v>3.9719369046333939E-3</v>
      </c>
    </row>
    <row r="218" spans="1:17" ht="28.5" customHeight="1">
      <c r="A218" s="87">
        <v>44603</v>
      </c>
      <c r="B218" s="88">
        <v>2817.0500489999999</v>
      </c>
      <c r="C218" s="88">
        <v>2193.4165039999998</v>
      </c>
      <c r="D218" s="88">
        <v>1500.25</v>
      </c>
      <c r="E218" s="88">
        <v>880.09997599999997</v>
      </c>
      <c r="F218" s="88">
        <v>1889</v>
      </c>
      <c r="G218" s="2">
        <f t="shared" si="43"/>
        <v>-1.4414397271057484E-2</v>
      </c>
      <c r="H218" s="2">
        <f t="shared" si="44"/>
        <v>-1.9529396222529736E-3</v>
      </c>
      <c r="I218" s="2">
        <f t="shared" si="45"/>
        <v>-9.0819022457067373E-3</v>
      </c>
      <c r="J218" s="2">
        <f t="shared" si="46"/>
        <v>-1.5878354232964628E-2</v>
      </c>
      <c r="K218" s="2">
        <f t="shared" si="47"/>
        <v>-1.5856236786469344E-3</v>
      </c>
      <c r="L218" s="1"/>
      <c r="M218" s="2">
        <f t="shared" si="48"/>
        <v>-1.4519293930371062E-2</v>
      </c>
      <c r="N218" s="2">
        <f t="shared" si="49"/>
        <v>-1.9548490952991026E-3</v>
      </c>
      <c r="O218" s="2">
        <f t="shared" si="50"/>
        <v>-9.1233941277718278E-3</v>
      </c>
      <c r="P218" s="2">
        <f t="shared" si="51"/>
        <v>-1.6005765823682103E-2</v>
      </c>
      <c r="Q218" s="2">
        <f t="shared" si="52"/>
        <v>-1.5868821103139966E-3</v>
      </c>
    </row>
    <row r="219" spans="1:17" ht="28.5" customHeight="1">
      <c r="A219" s="87">
        <v>44606</v>
      </c>
      <c r="B219" s="88">
        <v>2711.5500489999999</v>
      </c>
      <c r="C219" s="88">
        <v>2158.4809570000002</v>
      </c>
      <c r="D219" s="88">
        <v>1490</v>
      </c>
      <c r="E219" s="88">
        <v>864.84997599999997</v>
      </c>
      <c r="F219" s="88">
        <v>1843.25</v>
      </c>
      <c r="G219" s="2">
        <f t="shared" si="43"/>
        <v>-3.7450523833415926E-2</v>
      </c>
      <c r="H219" s="2">
        <f t="shared" si="44"/>
        <v>-1.5927456976953424E-2</v>
      </c>
      <c r="I219" s="2">
        <f t="shared" si="45"/>
        <v>-6.8321946342276285E-3</v>
      </c>
      <c r="J219" s="2">
        <f t="shared" si="46"/>
        <v>-1.7327576884287973E-2</v>
      </c>
      <c r="K219" s="2">
        <f t="shared" si="47"/>
        <v>-2.4219163578613024E-2</v>
      </c>
      <c r="L219" s="1"/>
      <c r="M219" s="2">
        <f t="shared" si="48"/>
        <v>-3.816981033189034E-2</v>
      </c>
      <c r="N219" s="2">
        <f t="shared" si="49"/>
        <v>-1.6055662062862863E-2</v>
      </c>
      <c r="O219" s="2">
        <f t="shared" si="50"/>
        <v>-6.8556409301174593E-3</v>
      </c>
      <c r="P219" s="2">
        <f t="shared" si="51"/>
        <v>-1.7479456370682198E-2</v>
      </c>
      <c r="Q219" s="2">
        <f t="shared" si="52"/>
        <v>-2.4517270631749546E-2</v>
      </c>
    </row>
    <row r="220" spans="1:17" ht="28.5" customHeight="1">
      <c r="A220" s="87">
        <v>44607</v>
      </c>
      <c r="B220" s="88">
        <v>2711.6999510000001</v>
      </c>
      <c r="C220" s="88">
        <v>2231.7670899999998</v>
      </c>
      <c r="D220" s="88">
        <v>1476</v>
      </c>
      <c r="E220" s="88">
        <v>876.79998799999998</v>
      </c>
      <c r="F220" s="88">
        <v>1810</v>
      </c>
      <c r="G220" s="2">
        <f t="shared" si="43"/>
        <v>5.5282770847395487E-5</v>
      </c>
      <c r="H220" s="2">
        <f t="shared" si="44"/>
        <v>3.395264283538435E-2</v>
      </c>
      <c r="I220" s="2">
        <f t="shared" si="45"/>
        <v>-9.3959731543624154E-3</v>
      </c>
      <c r="J220" s="2">
        <f t="shared" si="46"/>
        <v>1.3817439245670991E-2</v>
      </c>
      <c r="K220" s="2">
        <f t="shared" si="47"/>
        <v>-1.8038790180387902E-2</v>
      </c>
      <c r="L220" s="1"/>
      <c r="M220" s="2">
        <f t="shared" si="48"/>
        <v>5.5281242811259754E-5</v>
      </c>
      <c r="N220" s="2">
        <f t="shared" si="49"/>
        <v>3.3388975071607666E-2</v>
      </c>
      <c r="O220" s="2">
        <f t="shared" si="50"/>
        <v>-9.4403937790870727E-3</v>
      </c>
      <c r="P220" s="2">
        <f t="shared" si="51"/>
        <v>1.372284876816451E-2</v>
      </c>
      <c r="Q220" s="2">
        <f t="shared" si="52"/>
        <v>-1.8203472609888527E-2</v>
      </c>
    </row>
    <row r="221" spans="1:17" ht="28.5" customHeight="1">
      <c r="A221" s="87">
        <v>44608</v>
      </c>
      <c r="B221" s="88">
        <v>2825.1499020000001</v>
      </c>
      <c r="C221" s="88">
        <v>2227.1520999999998</v>
      </c>
      <c r="D221" s="88">
        <v>1534.349976</v>
      </c>
      <c r="E221" s="88">
        <v>868.84997599999997</v>
      </c>
      <c r="F221" s="88">
        <v>1876.0500489999999</v>
      </c>
      <c r="G221" s="2">
        <f t="shared" si="43"/>
        <v>4.1837206567844218E-2</v>
      </c>
      <c r="H221" s="2">
        <f t="shared" si="44"/>
        <v>-2.0678636317735264E-3</v>
      </c>
      <c r="I221" s="2">
        <f t="shared" si="45"/>
        <v>3.9532504065040629E-2</v>
      </c>
      <c r="J221" s="2">
        <f t="shared" si="46"/>
        <v>-9.0670758540202165E-3</v>
      </c>
      <c r="K221" s="2">
        <f t="shared" si="47"/>
        <v>3.6491739779005494E-2</v>
      </c>
      <c r="L221" s="1"/>
      <c r="M221" s="2">
        <f t="shared" si="48"/>
        <v>4.0985699425006503E-2</v>
      </c>
      <c r="N221" s="2">
        <f t="shared" si="49"/>
        <v>-2.0700046137884544E-3</v>
      </c>
      <c r="O221" s="2">
        <f t="shared" si="50"/>
        <v>3.8771096768905507E-2</v>
      </c>
      <c r="P221" s="2">
        <f t="shared" si="51"/>
        <v>-9.1084319620763007E-3</v>
      </c>
      <c r="Q221" s="2">
        <f t="shared" si="52"/>
        <v>3.5841683521860283E-2</v>
      </c>
    </row>
    <row r="222" spans="1:17" ht="28.5" customHeight="1">
      <c r="A222" s="87">
        <v>44609</v>
      </c>
      <c r="B222" s="88">
        <v>2799.3500979999999</v>
      </c>
      <c r="C222" s="88">
        <v>2255.3496089999999</v>
      </c>
      <c r="D222" s="88">
        <v>1513.099976</v>
      </c>
      <c r="E222" s="88">
        <v>862.54998799999998</v>
      </c>
      <c r="F222" s="88">
        <v>1869</v>
      </c>
      <c r="G222" s="2">
        <f t="shared" si="43"/>
        <v>-9.1321894040864316E-3</v>
      </c>
      <c r="H222" s="2">
        <f t="shared" si="44"/>
        <v>1.2660791779780144E-2</v>
      </c>
      <c r="I222" s="2">
        <f t="shared" si="45"/>
        <v>-1.384951303965087E-2</v>
      </c>
      <c r="J222" s="2">
        <f t="shared" si="46"/>
        <v>-7.2509503067535157E-3</v>
      </c>
      <c r="K222" s="2">
        <f t="shared" si="47"/>
        <v>-3.7579215990308289E-3</v>
      </c>
      <c r="L222" s="1"/>
      <c r="M222" s="2">
        <f t="shared" si="48"/>
        <v>-9.174143462680957E-3</v>
      </c>
      <c r="N222" s="2">
        <f t="shared" si="49"/>
        <v>1.2581314086187737E-2</v>
      </c>
      <c r="O222" s="2">
        <f t="shared" si="50"/>
        <v>-1.3946312333274731E-2</v>
      </c>
      <c r="P222" s="2">
        <f t="shared" si="51"/>
        <v>-7.2773662180271046E-3</v>
      </c>
      <c r="Q222" s="2">
        <f t="shared" si="52"/>
        <v>-3.7650003261689826E-3</v>
      </c>
    </row>
    <row r="223" spans="1:17" ht="28.5" customHeight="1">
      <c r="A223" s="87">
        <v>44610</v>
      </c>
      <c r="B223" s="88">
        <v>2751.8000489999999</v>
      </c>
      <c r="C223" s="88">
        <v>2237.7204590000001</v>
      </c>
      <c r="D223" s="88">
        <v>1498.3000489999999</v>
      </c>
      <c r="E223" s="88">
        <v>862.90002400000003</v>
      </c>
      <c r="F223" s="88">
        <v>1870</v>
      </c>
      <c r="G223" s="2">
        <f t="shared" si="43"/>
        <v>-1.6986102965103275E-2</v>
      </c>
      <c r="H223" s="2">
        <f t="shared" si="44"/>
        <v>-7.8165930149589301E-3</v>
      </c>
      <c r="I223" s="2">
        <f t="shared" si="45"/>
        <v>-9.7811957139308185E-3</v>
      </c>
      <c r="J223" s="2">
        <f t="shared" si="46"/>
        <v>4.0581532070005144E-4</v>
      </c>
      <c r="K223" s="2">
        <f t="shared" si="47"/>
        <v>5.3504547886570354E-4</v>
      </c>
      <c r="L223" s="1"/>
      <c r="M223" s="2">
        <f t="shared" si="48"/>
        <v>-1.7132021564712226E-2</v>
      </c>
      <c r="N223" s="2">
        <f t="shared" si="49"/>
        <v>-7.8473027129579379E-3</v>
      </c>
      <c r="O223" s="2">
        <f t="shared" si="50"/>
        <v>-9.8293458432196345E-3</v>
      </c>
      <c r="P223" s="2">
        <f t="shared" si="51"/>
        <v>4.0573299993339543E-4</v>
      </c>
      <c r="Q223" s="2">
        <f t="shared" si="52"/>
        <v>5.3490239306950649E-4</v>
      </c>
    </row>
    <row r="224" spans="1:17" ht="28.5" customHeight="1">
      <c r="A224" s="87">
        <v>44613</v>
      </c>
      <c r="B224" s="88">
        <v>2742.8999020000001</v>
      </c>
      <c r="C224" s="88">
        <v>2215.1069339999999</v>
      </c>
      <c r="D224" s="88">
        <v>1504</v>
      </c>
      <c r="E224" s="88">
        <v>843.84997599999997</v>
      </c>
      <c r="F224" s="88">
        <v>1874.9499510000001</v>
      </c>
      <c r="G224" s="2">
        <f t="shared" si="43"/>
        <v>-3.2343000368919004E-3</v>
      </c>
      <c r="H224" s="2">
        <f t="shared" si="44"/>
        <v>-1.0105607654901549E-2</v>
      </c>
      <c r="I224" s="2">
        <f t="shared" si="45"/>
        <v>3.8042787249485403E-3</v>
      </c>
      <c r="J224" s="2">
        <f t="shared" si="46"/>
        <v>-2.2076773056156573E-2</v>
      </c>
      <c r="K224" s="2">
        <f t="shared" si="47"/>
        <v>2.6470326203208855E-3</v>
      </c>
      <c r="L224" s="1"/>
      <c r="M224" s="2">
        <f t="shared" si="48"/>
        <v>-3.2395416903609562E-3</v>
      </c>
      <c r="N224" s="2">
        <f t="shared" si="49"/>
        <v>-1.0157015942510237E-2</v>
      </c>
      <c r="O224" s="2">
        <f t="shared" si="50"/>
        <v>3.7970607569563788E-3</v>
      </c>
      <c r="P224" s="2">
        <f t="shared" si="51"/>
        <v>-2.2324112086030232E-2</v>
      </c>
      <c r="Q224" s="2">
        <f t="shared" si="52"/>
        <v>2.6435353996198548E-3</v>
      </c>
    </row>
    <row r="225" spans="1:17" ht="28.5" customHeight="1">
      <c r="A225" s="87">
        <v>44614</v>
      </c>
      <c r="B225" s="88">
        <v>2748</v>
      </c>
      <c r="C225" s="88">
        <v>2205.046143</v>
      </c>
      <c r="D225" s="88">
        <v>1489.8000489999999</v>
      </c>
      <c r="E225" s="88">
        <v>845.79998799999998</v>
      </c>
      <c r="F225" s="88">
        <v>1813</v>
      </c>
      <c r="G225" s="2">
        <f t="shared" si="43"/>
        <v>1.8593817427610556E-3</v>
      </c>
      <c r="H225" s="2">
        <f t="shared" si="44"/>
        <v>-4.5418985628076598E-3</v>
      </c>
      <c r="I225" s="2">
        <f t="shared" si="45"/>
        <v>-9.4414567819149312E-3</v>
      </c>
      <c r="J225" s="2">
        <f t="shared" si="46"/>
        <v>2.3108515203655289E-3</v>
      </c>
      <c r="K225" s="2">
        <f t="shared" si="47"/>
        <v>-3.3040855819622919E-2</v>
      </c>
      <c r="L225" s="1"/>
      <c r="M225" s="2">
        <f t="shared" si="48"/>
        <v>1.8576552323583508E-3</v>
      </c>
      <c r="N225" s="2">
        <f t="shared" si="49"/>
        <v>-4.5522443222304719E-3</v>
      </c>
      <c r="O225" s="2">
        <f t="shared" si="50"/>
        <v>-9.4863098772888874E-3</v>
      </c>
      <c r="P225" s="2">
        <f t="shared" si="51"/>
        <v>2.3081856092176329E-3</v>
      </c>
      <c r="Q225" s="2">
        <f t="shared" si="52"/>
        <v>-3.3599034493401028E-2</v>
      </c>
    </row>
    <row r="226" spans="1:17" ht="28.5" customHeight="1">
      <c r="A226" s="87">
        <v>44615</v>
      </c>
      <c r="B226" s="88">
        <v>2785.6999510000001</v>
      </c>
      <c r="C226" s="88">
        <v>2191.2473140000002</v>
      </c>
      <c r="D226" s="88">
        <v>1525.099976</v>
      </c>
      <c r="E226" s="88">
        <v>840.25</v>
      </c>
      <c r="F226" s="88">
        <v>1849</v>
      </c>
      <c r="G226" s="2">
        <f t="shared" si="43"/>
        <v>1.3719050582241651E-2</v>
      </c>
      <c r="H226" s="2">
        <f t="shared" si="44"/>
        <v>-6.2578413806916155E-3</v>
      </c>
      <c r="I226" s="2">
        <f t="shared" si="45"/>
        <v>2.369440585244606E-2</v>
      </c>
      <c r="J226" s="2">
        <f t="shared" si="46"/>
        <v>-6.5618208545067808E-3</v>
      </c>
      <c r="K226" s="2">
        <f t="shared" si="47"/>
        <v>1.9856591285162713E-2</v>
      </c>
      <c r="L226" s="1"/>
      <c r="M226" s="2">
        <f t="shared" si="48"/>
        <v>1.3625796346173377E-2</v>
      </c>
      <c r="N226" s="2">
        <f t="shared" si="49"/>
        <v>-6.2775037422784404E-3</v>
      </c>
      <c r="O226" s="2">
        <f t="shared" si="50"/>
        <v>2.3418050292968669E-2</v>
      </c>
      <c r="P226" s="2">
        <f t="shared" si="51"/>
        <v>-6.5834442454217601E-3</v>
      </c>
      <c r="Q226" s="2">
        <f t="shared" si="52"/>
        <v>1.9662020632273784E-2</v>
      </c>
    </row>
    <row r="227" spans="1:17" ht="28.5" customHeight="1">
      <c r="A227" s="87">
        <v>44616</v>
      </c>
      <c r="B227" s="88">
        <v>2660.8999020000001</v>
      </c>
      <c r="C227" s="88">
        <v>2082.0563959999999</v>
      </c>
      <c r="D227" s="88">
        <v>1449.900024</v>
      </c>
      <c r="E227" s="88">
        <v>818.25</v>
      </c>
      <c r="F227" s="88">
        <v>1783.25</v>
      </c>
      <c r="G227" s="2">
        <f t="shared" si="43"/>
        <v>-4.4800248122630615E-2</v>
      </c>
      <c r="H227" s="2">
        <f t="shared" si="44"/>
        <v>-4.9830485724898975E-2</v>
      </c>
      <c r="I227" s="2">
        <f t="shared" si="45"/>
        <v>-4.9308211385087543E-2</v>
      </c>
      <c r="J227" s="2">
        <f t="shared" si="46"/>
        <v>-2.6182683725081819E-2</v>
      </c>
      <c r="K227" s="2">
        <f t="shared" si="47"/>
        <v>-3.5559762033531638E-2</v>
      </c>
      <c r="L227" s="1"/>
      <c r="M227" s="2">
        <f t="shared" si="48"/>
        <v>-4.5834796103706069E-2</v>
      </c>
      <c r="N227" s="2">
        <f t="shared" si="49"/>
        <v>-5.1114874226320502E-2</v>
      </c>
      <c r="O227" s="2">
        <f t="shared" si="50"/>
        <v>-5.0565360853451292E-2</v>
      </c>
      <c r="P227" s="2">
        <f t="shared" si="51"/>
        <v>-2.6531553223925145E-2</v>
      </c>
      <c r="Q227" s="2">
        <f t="shared" si="52"/>
        <v>-3.6207410228977326E-2</v>
      </c>
    </row>
    <row r="228" spans="1:17" ht="28.5" customHeight="1">
      <c r="A228" s="87">
        <v>44617</v>
      </c>
      <c r="B228" s="88">
        <v>2780.6499020000001</v>
      </c>
      <c r="C228" s="88">
        <v>2108.0852049999999</v>
      </c>
      <c r="D228" s="88">
        <v>1439.9499510000001</v>
      </c>
      <c r="E228" s="88">
        <v>831.54998799999998</v>
      </c>
      <c r="F228" s="88">
        <v>1782</v>
      </c>
      <c r="G228" s="2">
        <f t="shared" si="43"/>
        <v>4.5003571878067583E-2</v>
      </c>
      <c r="H228" s="2">
        <f t="shared" si="44"/>
        <v>1.2501490857791304E-2</v>
      </c>
      <c r="I228" s="2">
        <f t="shared" si="45"/>
        <v>-6.8625924789970033E-3</v>
      </c>
      <c r="J228" s="2">
        <f t="shared" si="46"/>
        <v>1.6254186373357758E-2</v>
      </c>
      <c r="K228" s="2">
        <f t="shared" si="47"/>
        <v>-7.0096733492219267E-4</v>
      </c>
      <c r="L228" s="1"/>
      <c r="M228" s="2">
        <f t="shared" si="48"/>
        <v>4.4020303476069306E-2</v>
      </c>
      <c r="N228" s="2">
        <f t="shared" si="49"/>
        <v>1.2423992449612748E-2</v>
      </c>
      <c r="O228" s="2">
        <f t="shared" si="50"/>
        <v>-6.8862483559797918E-3</v>
      </c>
      <c r="P228" s="2">
        <f t="shared" si="51"/>
        <v>1.6123501303976905E-2</v>
      </c>
      <c r="Q228" s="2">
        <f t="shared" si="52"/>
        <v>-7.0121312739288596E-4</v>
      </c>
    </row>
    <row r="229" spans="1:17" ht="28.5" customHeight="1">
      <c r="A229" s="87">
        <v>44620</v>
      </c>
      <c r="B229" s="88">
        <v>2749.8000489999999</v>
      </c>
      <c r="C229" s="88">
        <v>2177.8637699999999</v>
      </c>
      <c r="D229" s="88">
        <v>1426</v>
      </c>
      <c r="E229" s="88">
        <v>843.90002400000003</v>
      </c>
      <c r="F229" s="88">
        <v>1764.900024</v>
      </c>
      <c r="G229" s="2">
        <f t="shared" si="43"/>
        <v>-1.1094475783453074E-2</v>
      </c>
      <c r="H229" s="2">
        <f t="shared" si="44"/>
        <v>3.3100448138670031E-2</v>
      </c>
      <c r="I229" s="2">
        <f t="shared" si="45"/>
        <v>-9.6878026839142938E-3</v>
      </c>
      <c r="J229" s="2">
        <f t="shared" si="46"/>
        <v>1.4851826322195854E-2</v>
      </c>
      <c r="K229" s="2">
        <f t="shared" si="47"/>
        <v>-9.5959461279461113E-3</v>
      </c>
      <c r="L229" s="1"/>
      <c r="M229" s="2">
        <f t="shared" si="48"/>
        <v>-1.1156478498165652E-2</v>
      </c>
      <c r="N229" s="2">
        <f t="shared" si="49"/>
        <v>3.2564424653702982E-2</v>
      </c>
      <c r="O229" s="2">
        <f t="shared" si="50"/>
        <v>-9.7350347417926881E-3</v>
      </c>
      <c r="P229" s="2">
        <f t="shared" si="51"/>
        <v>1.474261791804243E-2</v>
      </c>
      <c r="Q229" s="2">
        <f t="shared" si="52"/>
        <v>-9.6422838937305615E-3</v>
      </c>
    </row>
    <row r="230" spans="1:17" ht="28.5" customHeight="1">
      <c r="A230" s="87">
        <v>44622</v>
      </c>
      <c r="B230" s="88">
        <v>2736.3000489999999</v>
      </c>
      <c r="C230" s="88">
        <v>2213.8608399999998</v>
      </c>
      <c r="D230" s="88">
        <v>1386.5</v>
      </c>
      <c r="E230" s="88">
        <v>820.90002400000003</v>
      </c>
      <c r="F230" s="88">
        <v>1800</v>
      </c>
      <c r="G230" s="2">
        <f t="shared" si="43"/>
        <v>-4.9094478723678281E-3</v>
      </c>
      <c r="H230" s="2">
        <f t="shared" si="44"/>
        <v>1.6528614184164465E-2</v>
      </c>
      <c r="I230" s="2">
        <f t="shared" si="45"/>
        <v>-2.7699859747545581E-2</v>
      </c>
      <c r="J230" s="2">
        <f t="shared" si="46"/>
        <v>-2.7254413254999502E-2</v>
      </c>
      <c r="K230" s="2">
        <f t="shared" si="47"/>
        <v>1.9887798471694036E-2</v>
      </c>
      <c r="L230" s="1"/>
      <c r="M230" s="2">
        <f t="shared" si="48"/>
        <v>-4.9215388009955022E-3</v>
      </c>
      <c r="N230" s="2">
        <f t="shared" si="49"/>
        <v>1.6393503403953916E-2</v>
      </c>
      <c r="O230" s="2">
        <f t="shared" si="50"/>
        <v>-2.8090735918408567E-2</v>
      </c>
      <c r="P230" s="2">
        <f t="shared" si="51"/>
        <v>-2.763270401288484E-2</v>
      </c>
      <c r="Q230" s="2">
        <f t="shared" si="52"/>
        <v>1.9692619747232042E-2</v>
      </c>
    </row>
    <row r="231" spans="1:17" ht="28.5" customHeight="1">
      <c r="A231" s="87">
        <v>44623</v>
      </c>
      <c r="B231" s="88">
        <v>2782.0500489999999</v>
      </c>
      <c r="C231" s="88">
        <v>2195.1701659999999</v>
      </c>
      <c r="D231" s="88">
        <v>1381</v>
      </c>
      <c r="E231" s="88">
        <v>820.90002400000003</v>
      </c>
      <c r="F231" s="88">
        <v>1810</v>
      </c>
      <c r="G231" s="2">
        <f t="shared" si="43"/>
        <v>1.6719657632838787E-2</v>
      </c>
      <c r="H231" s="2">
        <f t="shared" si="44"/>
        <v>-8.4425694977286591E-3</v>
      </c>
      <c r="I231" s="2">
        <f t="shared" si="45"/>
        <v>-3.9668229354489718E-3</v>
      </c>
      <c r="J231" s="2">
        <f t="shared" si="46"/>
        <v>0</v>
      </c>
      <c r="K231" s="2">
        <f t="shared" si="47"/>
        <v>5.5555555555555558E-3</v>
      </c>
      <c r="L231" s="1"/>
      <c r="M231" s="2">
        <f t="shared" si="48"/>
        <v>1.6581422854701312E-2</v>
      </c>
      <c r="N231" s="2">
        <f t="shared" si="49"/>
        <v>-8.4784098532834189E-3</v>
      </c>
      <c r="O231" s="2">
        <f t="shared" si="50"/>
        <v>-3.9747116465405586E-3</v>
      </c>
      <c r="P231" s="2">
        <f t="shared" si="51"/>
        <v>0</v>
      </c>
      <c r="Q231" s="2">
        <f t="shared" si="52"/>
        <v>5.5401803756153509E-3</v>
      </c>
    </row>
    <row r="232" spans="1:17" ht="28.5" customHeight="1">
      <c r="A232" s="87">
        <v>44624</v>
      </c>
      <c r="B232" s="88">
        <v>2690.8000489999999</v>
      </c>
      <c r="C232" s="88">
        <v>2146.4819339999999</v>
      </c>
      <c r="D232" s="88">
        <v>1360</v>
      </c>
      <c r="E232" s="88">
        <v>829.65002400000003</v>
      </c>
      <c r="F232" s="88">
        <v>1740</v>
      </c>
      <c r="G232" s="2">
        <f t="shared" si="43"/>
        <v>-3.2799553707813255E-2</v>
      </c>
      <c r="H232" s="2">
        <f t="shared" si="44"/>
        <v>-2.217970741134789E-2</v>
      </c>
      <c r="I232" s="2">
        <f t="shared" si="45"/>
        <v>-1.5206372194062274E-2</v>
      </c>
      <c r="J232" s="2">
        <f t="shared" si="46"/>
        <v>1.065903245728252E-2</v>
      </c>
      <c r="K232" s="2">
        <f t="shared" si="47"/>
        <v>-3.8674033149171269E-2</v>
      </c>
      <c r="L232" s="1"/>
      <c r="M232" s="2">
        <f t="shared" si="48"/>
        <v>-3.3349518254668545E-2</v>
      </c>
      <c r="N232" s="2">
        <f t="shared" si="49"/>
        <v>-2.2429375740756315E-2</v>
      </c>
      <c r="O232" s="2">
        <f t="shared" si="50"/>
        <v>-1.5323174679194442E-2</v>
      </c>
      <c r="P232" s="2">
        <f t="shared" si="51"/>
        <v>1.060262544623332E-2</v>
      </c>
      <c r="Q232" s="2">
        <f t="shared" si="52"/>
        <v>-3.9441732051296731E-2</v>
      </c>
    </row>
    <row r="233" spans="1:17" ht="28.5" customHeight="1">
      <c r="A233" s="87">
        <v>44627</v>
      </c>
      <c r="B233" s="88">
        <v>2629.3000489999999</v>
      </c>
      <c r="C233" s="88">
        <v>2067.1040039999998</v>
      </c>
      <c r="D233" s="88">
        <v>1318.5</v>
      </c>
      <c r="E233" s="88">
        <v>822.65002400000003</v>
      </c>
      <c r="F233" s="88">
        <v>1658.25</v>
      </c>
      <c r="G233" s="2">
        <f t="shared" si="43"/>
        <v>-2.2855655894184951E-2</v>
      </c>
      <c r="H233" s="2">
        <f t="shared" si="44"/>
        <v>-3.698047896078873E-2</v>
      </c>
      <c r="I233" s="2">
        <f t="shared" si="45"/>
        <v>-3.051470588235294E-2</v>
      </c>
      <c r="J233" s="2">
        <f t="shared" si="46"/>
        <v>-8.4372925902548995E-3</v>
      </c>
      <c r="K233" s="2">
        <f t="shared" si="47"/>
        <v>-4.6982758620689652E-2</v>
      </c>
      <c r="L233" s="1"/>
      <c r="M233" s="2">
        <f t="shared" si="48"/>
        <v>-2.312089567629488E-2</v>
      </c>
      <c r="N233" s="2">
        <f t="shared" si="49"/>
        <v>-3.7681596320711601E-2</v>
      </c>
      <c r="O233" s="2">
        <f t="shared" si="50"/>
        <v>-3.0989972936756316E-2</v>
      </c>
      <c r="P233" s="2">
        <f t="shared" si="51"/>
        <v>-8.4730880299880035E-3</v>
      </c>
      <c r="Q233" s="2">
        <f t="shared" si="52"/>
        <v>-4.8122283802909373E-2</v>
      </c>
    </row>
    <row r="234" spans="1:17" ht="28.5" customHeight="1">
      <c r="A234" s="87">
        <v>44628</v>
      </c>
      <c r="B234" s="88">
        <v>2642.3500979999999</v>
      </c>
      <c r="C234" s="88">
        <v>2063.3657229999999</v>
      </c>
      <c r="D234" s="88">
        <v>1302.1999510000001</v>
      </c>
      <c r="E234" s="88">
        <v>855</v>
      </c>
      <c r="F234" s="88">
        <v>1627.900024</v>
      </c>
      <c r="G234" s="2">
        <f t="shared" si="43"/>
        <v>4.963316759897092E-3</v>
      </c>
      <c r="H234" s="2">
        <f t="shared" si="44"/>
        <v>-1.8084629475662879E-3</v>
      </c>
      <c r="I234" s="2">
        <f t="shared" si="45"/>
        <v>-1.2362570345089075E-2</v>
      </c>
      <c r="J234" s="2">
        <f t="shared" si="46"/>
        <v>3.9324105094780827E-2</v>
      </c>
      <c r="K234" s="2">
        <f t="shared" si="47"/>
        <v>-1.830241278456202E-2</v>
      </c>
      <c r="L234" s="1"/>
      <c r="M234" s="2">
        <f t="shared" si="48"/>
        <v>4.9510401084501172E-3</v>
      </c>
      <c r="N234" s="2">
        <f t="shared" si="49"/>
        <v>-1.8101001909097245E-3</v>
      </c>
      <c r="O234" s="2">
        <f t="shared" si="50"/>
        <v>-1.2439622619208779E-2</v>
      </c>
      <c r="P234" s="2">
        <f t="shared" si="51"/>
        <v>3.8570602930090667E-2</v>
      </c>
      <c r="Q234" s="2">
        <f t="shared" si="52"/>
        <v>-1.8471974048280923E-2</v>
      </c>
    </row>
    <row r="235" spans="1:17" ht="28.5" customHeight="1">
      <c r="A235" s="87">
        <v>44629</v>
      </c>
      <c r="B235" s="88">
        <v>2779.75</v>
      </c>
      <c r="C235" s="88">
        <v>2172.8334960000002</v>
      </c>
      <c r="D235" s="88">
        <v>1330</v>
      </c>
      <c r="E235" s="88">
        <v>868.25</v>
      </c>
      <c r="F235" s="88">
        <v>1676.5</v>
      </c>
      <c r="G235" s="2">
        <f t="shared" si="43"/>
        <v>5.1999128391047943E-2</v>
      </c>
      <c r="H235" s="2">
        <f t="shared" si="44"/>
        <v>5.3053015168266569E-2</v>
      </c>
      <c r="I235" s="2">
        <f t="shared" si="45"/>
        <v>2.134852560749324E-2</v>
      </c>
      <c r="J235" s="2">
        <f t="shared" si="46"/>
        <v>1.5497076023391813E-2</v>
      </c>
      <c r="K235" s="2">
        <f t="shared" si="47"/>
        <v>2.9854398478711471E-2</v>
      </c>
      <c r="L235" s="1"/>
      <c r="M235" s="2">
        <f t="shared" si="48"/>
        <v>5.0692285789555043E-2</v>
      </c>
      <c r="N235" s="2">
        <f t="shared" si="49"/>
        <v>5.169357867295879E-2</v>
      </c>
      <c r="O235" s="2">
        <f t="shared" si="50"/>
        <v>2.1123838041666884E-2</v>
      </c>
      <c r="P235" s="2">
        <f t="shared" si="51"/>
        <v>1.5378222687423268E-2</v>
      </c>
      <c r="Q235" s="2">
        <f t="shared" si="52"/>
        <v>2.9417431548898729E-2</v>
      </c>
    </row>
    <row r="236" spans="1:17" ht="28.5" customHeight="1">
      <c r="A236" s="87">
        <v>44630</v>
      </c>
      <c r="B236" s="88">
        <v>2845.5500489999999</v>
      </c>
      <c r="C236" s="88">
        <v>2208.0458979999999</v>
      </c>
      <c r="D236" s="88">
        <v>1427</v>
      </c>
      <c r="E236" s="88">
        <v>869.54998799999998</v>
      </c>
      <c r="F236" s="88">
        <v>1740</v>
      </c>
      <c r="G236" s="2">
        <f t="shared" si="43"/>
        <v>2.3671211080133085E-2</v>
      </c>
      <c r="H236" s="2">
        <f t="shared" si="44"/>
        <v>1.6205752564484421E-2</v>
      </c>
      <c r="I236" s="2">
        <f t="shared" si="45"/>
        <v>7.2932330827067668E-2</v>
      </c>
      <c r="J236" s="2">
        <f t="shared" si="46"/>
        <v>1.4972507918226143E-3</v>
      </c>
      <c r="K236" s="2">
        <f t="shared" si="47"/>
        <v>3.7876528481956453E-2</v>
      </c>
      <c r="L236" s="1"/>
      <c r="M236" s="2">
        <f t="shared" si="48"/>
        <v>2.3395392129598149E-2</v>
      </c>
      <c r="N236" s="2">
        <f t="shared" si="49"/>
        <v>1.6075841020047475E-2</v>
      </c>
      <c r="O236" s="2">
        <f t="shared" si="50"/>
        <v>7.0395396261037038E-2</v>
      </c>
      <c r="P236" s="2">
        <f t="shared" si="51"/>
        <v>1.49613102942666E-3</v>
      </c>
      <c r="Q236" s="2">
        <f t="shared" si="52"/>
        <v>3.7176826302291466E-2</v>
      </c>
    </row>
    <row r="237" spans="1:17" ht="28.5" customHeight="1">
      <c r="A237" s="87">
        <v>44631</v>
      </c>
      <c r="B237" s="88">
        <v>2897.25</v>
      </c>
      <c r="C237" s="88">
        <v>2214.4145509999998</v>
      </c>
      <c r="D237" s="88">
        <v>1388</v>
      </c>
      <c r="E237" s="88">
        <v>902</v>
      </c>
      <c r="F237" s="88">
        <v>1720</v>
      </c>
      <c r="G237" s="2">
        <f t="shared" si="43"/>
        <v>1.8168702046962328E-2</v>
      </c>
      <c r="H237" s="2">
        <f t="shared" si="44"/>
        <v>2.8842937575566624E-3</v>
      </c>
      <c r="I237" s="2">
        <f t="shared" si="45"/>
        <v>-2.7330063069376315E-2</v>
      </c>
      <c r="J237" s="2">
        <f t="shared" si="46"/>
        <v>3.7318167382919931E-2</v>
      </c>
      <c r="K237" s="2">
        <f t="shared" si="47"/>
        <v>-1.1494252873563218E-2</v>
      </c>
      <c r="L237" s="1"/>
      <c r="M237" s="2">
        <f t="shared" si="48"/>
        <v>1.8005623501543673E-2</v>
      </c>
      <c r="N237" s="2">
        <f t="shared" si="49"/>
        <v>2.8801421633456981E-3</v>
      </c>
      <c r="O237" s="2">
        <f t="shared" si="50"/>
        <v>-2.7710476410086646E-2</v>
      </c>
      <c r="P237" s="2">
        <f t="shared" si="51"/>
        <v>3.663869740901371E-2</v>
      </c>
      <c r="Q237" s="2">
        <f t="shared" si="52"/>
        <v>-1.1560822401075971E-2</v>
      </c>
    </row>
    <row r="238" spans="1:17" ht="28.5" customHeight="1">
      <c r="A238" s="87">
        <v>44634</v>
      </c>
      <c r="B238" s="88">
        <v>2991.6499020000001</v>
      </c>
      <c r="C238" s="88">
        <v>2232.5976559999999</v>
      </c>
      <c r="D238" s="88">
        <v>1415</v>
      </c>
      <c r="E238" s="88">
        <v>892.25</v>
      </c>
      <c r="F238" s="88">
        <v>1735</v>
      </c>
      <c r="G238" s="2">
        <f t="shared" si="43"/>
        <v>3.2582587626197292E-2</v>
      </c>
      <c r="H238" s="2">
        <f t="shared" si="44"/>
        <v>8.2112470728612323E-3</v>
      </c>
      <c r="I238" s="2">
        <f t="shared" si="45"/>
        <v>1.9452449567723344E-2</v>
      </c>
      <c r="J238" s="2">
        <f t="shared" si="46"/>
        <v>-1.0809312638580931E-2</v>
      </c>
      <c r="K238" s="2">
        <f t="shared" si="47"/>
        <v>8.7209302325581394E-3</v>
      </c>
      <c r="L238" s="1"/>
      <c r="M238" s="2">
        <f t="shared" si="48"/>
        <v>3.2063030669867543E-2</v>
      </c>
      <c r="N238" s="2">
        <f t="shared" si="49"/>
        <v>8.1777182011363338E-3</v>
      </c>
      <c r="O238" s="2">
        <f t="shared" si="50"/>
        <v>1.9265669010588141E-2</v>
      </c>
      <c r="P238" s="2">
        <f t="shared" si="51"/>
        <v>-1.086815769235398E-2</v>
      </c>
      <c r="Q238" s="2">
        <f t="shared" si="52"/>
        <v>8.6831225734608566E-3</v>
      </c>
    </row>
    <row r="239" spans="1:17" ht="28.5" customHeight="1">
      <c r="A239" s="87">
        <v>44635</v>
      </c>
      <c r="B239" s="88">
        <v>2860.75</v>
      </c>
      <c r="C239" s="88">
        <v>2181.4636230000001</v>
      </c>
      <c r="D239" s="88">
        <v>1443.5</v>
      </c>
      <c r="E239" s="88">
        <v>891.65002400000003</v>
      </c>
      <c r="F239" s="88">
        <v>1748</v>
      </c>
      <c r="G239" s="2">
        <f t="shared" si="43"/>
        <v>-4.3755087088395581E-2</v>
      </c>
      <c r="H239" s="2">
        <f t="shared" si="44"/>
        <v>-2.2903380222844692E-2</v>
      </c>
      <c r="I239" s="2">
        <f t="shared" si="45"/>
        <v>2.0141342756183747E-2</v>
      </c>
      <c r="J239" s="2">
        <f t="shared" si="46"/>
        <v>-6.724303726533703E-4</v>
      </c>
      <c r="K239" s="2">
        <f t="shared" si="47"/>
        <v>7.492795389048991E-3</v>
      </c>
      <c r="L239" s="1"/>
      <c r="M239" s="2">
        <f t="shared" si="48"/>
        <v>-4.474121368654374E-2</v>
      </c>
      <c r="N239" s="2">
        <f t="shared" si="49"/>
        <v>-2.3169737481938336E-2</v>
      </c>
      <c r="O239" s="2">
        <f t="shared" si="50"/>
        <v>1.9941189025651881E-2</v>
      </c>
      <c r="P239" s="2">
        <f t="shared" si="51"/>
        <v>-6.7265655535687333E-4</v>
      </c>
      <c r="Q239" s="2">
        <f t="shared" si="52"/>
        <v>7.4648638345211123E-3</v>
      </c>
    </row>
    <row r="240" spans="1:17" ht="28.5" customHeight="1">
      <c r="A240" s="87">
        <v>44636</v>
      </c>
      <c r="B240" s="88">
        <v>2850</v>
      </c>
      <c r="C240" s="88">
        <v>2218.29126</v>
      </c>
      <c r="D240" s="88">
        <v>1447</v>
      </c>
      <c r="E240" s="88">
        <v>889.20001200000002</v>
      </c>
      <c r="F240" s="88">
        <v>1761</v>
      </c>
      <c r="G240" s="2">
        <f t="shared" si="43"/>
        <v>-3.7577558332605085E-3</v>
      </c>
      <c r="H240" s="2">
        <f t="shared" si="44"/>
        <v>1.6882077065925875E-2</v>
      </c>
      <c r="I240" s="2">
        <f t="shared" si="45"/>
        <v>2.4246622791825423E-3</v>
      </c>
      <c r="J240" s="2">
        <f t="shared" si="46"/>
        <v>-2.7477282947956441E-3</v>
      </c>
      <c r="K240" s="2">
        <f t="shared" si="47"/>
        <v>7.4370709382151033E-3</v>
      </c>
      <c r="L240" s="1"/>
      <c r="M240" s="2">
        <f t="shared" si="48"/>
        <v>-3.7648339351279542E-3</v>
      </c>
      <c r="N240" s="2">
        <f t="shared" si="49"/>
        <v>1.6741158589246755E-2</v>
      </c>
      <c r="O240" s="2">
        <f t="shared" si="50"/>
        <v>2.421727528494122E-3</v>
      </c>
      <c r="P240" s="2">
        <f t="shared" si="51"/>
        <v>-2.7515102295947945E-3</v>
      </c>
      <c r="Q240" s="2">
        <f t="shared" si="52"/>
        <v>7.409552280725264E-3</v>
      </c>
    </row>
    <row r="241" spans="1:17" ht="28.5" customHeight="1">
      <c r="A241" s="87">
        <v>44637</v>
      </c>
      <c r="B241" s="88">
        <v>2874.4499510000001</v>
      </c>
      <c r="C241" s="88">
        <v>2290.6083979999999</v>
      </c>
      <c r="D241" s="88">
        <v>1472</v>
      </c>
      <c r="E241" s="88">
        <v>911.59997599999997</v>
      </c>
      <c r="F241" s="88">
        <v>1781.150024</v>
      </c>
      <c r="G241" s="2">
        <f t="shared" si="43"/>
        <v>8.5789301754386153E-3</v>
      </c>
      <c r="H241" s="2">
        <f t="shared" si="44"/>
        <v>3.2600379987973216E-2</v>
      </c>
      <c r="I241" s="2">
        <f t="shared" si="45"/>
        <v>1.7277125086385625E-2</v>
      </c>
      <c r="J241" s="2">
        <f t="shared" si="46"/>
        <v>2.5191142260128484E-2</v>
      </c>
      <c r="K241" s="2">
        <f t="shared" si="47"/>
        <v>1.144237592277117E-2</v>
      </c>
      <c r="L241" s="1"/>
      <c r="M241" s="2">
        <f t="shared" si="48"/>
        <v>8.5423402731782203E-3</v>
      </c>
      <c r="N241" s="2">
        <f t="shared" si="49"/>
        <v>3.2080261454795915E-2</v>
      </c>
      <c r="O241" s="2">
        <f t="shared" si="50"/>
        <v>1.7129572657337739E-2</v>
      </c>
      <c r="P241" s="2">
        <f t="shared" si="51"/>
        <v>2.4879075458874213E-2</v>
      </c>
      <c r="Q241" s="2">
        <f t="shared" si="52"/>
        <v>1.1377407068389358E-2</v>
      </c>
    </row>
    <row r="242" spans="1:17" ht="28.5" customHeight="1">
      <c r="A242" s="87">
        <v>44641</v>
      </c>
      <c r="B242" s="88">
        <v>2891.3500979999999</v>
      </c>
      <c r="C242" s="88">
        <v>2277.4094239999999</v>
      </c>
      <c r="D242" s="88">
        <v>1487</v>
      </c>
      <c r="E242" s="88">
        <v>913.79998799999998</v>
      </c>
      <c r="F242" s="88">
        <v>1805</v>
      </c>
      <c r="G242" s="2">
        <f t="shared" si="43"/>
        <v>5.8794368620404738E-3</v>
      </c>
      <c r="H242" s="2">
        <f t="shared" si="44"/>
        <v>-5.7622132231438311E-3</v>
      </c>
      <c r="I242" s="2">
        <f t="shared" si="45"/>
        <v>1.0190217391304348E-2</v>
      </c>
      <c r="J242" s="2">
        <f t="shared" si="46"/>
        <v>2.4133524110580003E-3</v>
      </c>
      <c r="K242" s="2">
        <f t="shared" si="47"/>
        <v>1.3390211761297413E-2</v>
      </c>
      <c r="L242" s="1"/>
      <c r="M242" s="2">
        <f t="shared" si="48"/>
        <v>5.8622204221542963E-3</v>
      </c>
      <c r="N242" s="2">
        <f t="shared" si="49"/>
        <v>-5.7788788250961098E-3</v>
      </c>
      <c r="O242" s="2">
        <f t="shared" si="50"/>
        <v>1.0138647171333613E-2</v>
      </c>
      <c r="P242" s="2">
        <f t="shared" si="51"/>
        <v>2.4104449530022902E-3</v>
      </c>
      <c r="Q242" s="2">
        <f t="shared" si="52"/>
        <v>1.3301355202385701E-2</v>
      </c>
    </row>
    <row r="243" spans="1:17" ht="28.5" customHeight="1">
      <c r="A243" s="87">
        <v>44642</v>
      </c>
      <c r="B243" s="88">
        <v>2919.8000489999999</v>
      </c>
      <c r="C243" s="88">
        <v>2336.250732</v>
      </c>
      <c r="D243" s="88">
        <v>1481.3000489999999</v>
      </c>
      <c r="E243" s="88">
        <v>914.09997599999997</v>
      </c>
      <c r="F243" s="88">
        <v>1756.3000489999999</v>
      </c>
      <c r="G243" s="2">
        <f t="shared" si="43"/>
        <v>9.8396769798577526E-3</v>
      </c>
      <c r="H243" s="2">
        <f t="shared" si="44"/>
        <v>2.583694762123722E-2</v>
      </c>
      <c r="I243" s="2">
        <f t="shared" si="45"/>
        <v>-3.8331882985877981E-3</v>
      </c>
      <c r="J243" s="2">
        <f t="shared" si="46"/>
        <v>3.2828628139573235E-4</v>
      </c>
      <c r="K243" s="2">
        <f t="shared" si="47"/>
        <v>-2.6980582271468174E-2</v>
      </c>
      <c r="L243" s="1"/>
      <c r="M243" s="2">
        <f t="shared" si="48"/>
        <v>9.7915825898220003E-3</v>
      </c>
      <c r="N243" s="2">
        <f t="shared" si="49"/>
        <v>2.5508813672248283E-2</v>
      </c>
      <c r="O243" s="2">
        <f t="shared" si="50"/>
        <v>-3.8405537930970156E-3</v>
      </c>
      <c r="P243" s="2">
        <f t="shared" si="51"/>
        <v>3.2823240724497074E-4</v>
      </c>
      <c r="Q243" s="2">
        <f t="shared" si="52"/>
        <v>-2.7351240439730209E-2</v>
      </c>
    </row>
    <row r="244" spans="1:17" ht="28.5" customHeight="1">
      <c r="A244" s="87">
        <v>44643</v>
      </c>
      <c r="B244" s="88">
        <v>2951.8000489999999</v>
      </c>
      <c r="C244" s="88">
        <v>2343.680664</v>
      </c>
      <c r="D244" s="88">
        <v>1507</v>
      </c>
      <c r="E244" s="88">
        <v>900.79998799999998</v>
      </c>
      <c r="F244" s="88">
        <v>1780</v>
      </c>
      <c r="G244" s="2">
        <f t="shared" si="43"/>
        <v>1.0959654586950108E-2</v>
      </c>
      <c r="H244" s="2">
        <f t="shared" si="44"/>
        <v>3.1802802234499237E-3</v>
      </c>
      <c r="I244" s="2">
        <f t="shared" si="45"/>
        <v>1.7349591676142622E-2</v>
      </c>
      <c r="J244" s="2">
        <f t="shared" si="46"/>
        <v>-1.4549817688650706E-2</v>
      </c>
      <c r="K244" s="2">
        <f t="shared" si="47"/>
        <v>1.3494249466937216E-2</v>
      </c>
      <c r="L244" s="1"/>
      <c r="M244" s="2">
        <f t="shared" si="48"/>
        <v>1.0900032799865299E-2</v>
      </c>
      <c r="N244" s="2">
        <f t="shared" si="49"/>
        <v>3.1752338287688317E-3</v>
      </c>
      <c r="O244" s="2">
        <f t="shared" si="50"/>
        <v>1.7200805959437356E-2</v>
      </c>
      <c r="P244" s="2">
        <f t="shared" si="51"/>
        <v>-1.4656704340505743E-2</v>
      </c>
      <c r="Q244" s="2">
        <f t="shared" si="52"/>
        <v>1.3404012958879774E-2</v>
      </c>
    </row>
    <row r="245" spans="1:17" ht="28.5" customHeight="1">
      <c r="A245" s="87">
        <v>44644</v>
      </c>
      <c r="B245" s="88">
        <v>2931.4499510000001</v>
      </c>
      <c r="C245" s="88">
        <v>2380.093018</v>
      </c>
      <c r="D245" s="88">
        <v>1466</v>
      </c>
      <c r="E245" s="88">
        <v>908.84997599999997</v>
      </c>
      <c r="F245" s="88">
        <v>1755</v>
      </c>
      <c r="G245" s="2">
        <f t="shared" si="43"/>
        <v>-6.8941316017980354E-3</v>
      </c>
      <c r="H245" s="2">
        <f t="shared" si="44"/>
        <v>1.5536397325501872E-2</v>
      </c>
      <c r="I245" s="2">
        <f t="shared" si="45"/>
        <v>-2.7206370272063702E-2</v>
      </c>
      <c r="J245" s="2">
        <f t="shared" si="46"/>
        <v>8.9364876856547933E-3</v>
      </c>
      <c r="K245" s="2">
        <f t="shared" si="47"/>
        <v>-1.4044943820224719E-2</v>
      </c>
      <c r="L245" s="1"/>
      <c r="M245" s="2">
        <f t="shared" si="48"/>
        <v>-6.9180059187980997E-3</v>
      </c>
      <c r="N245" s="2">
        <f t="shared" si="49"/>
        <v>1.5416943173944847E-2</v>
      </c>
      <c r="O245" s="2">
        <f t="shared" si="50"/>
        <v>-2.7583316179898697E-2</v>
      </c>
      <c r="P245" s="2">
        <f t="shared" si="51"/>
        <v>8.8967935881757026E-3</v>
      </c>
      <c r="Q245" s="2">
        <f t="shared" si="52"/>
        <v>-1.4144507386164625E-2</v>
      </c>
    </row>
    <row r="246" spans="1:17" ht="28.5" customHeight="1">
      <c r="A246" s="87">
        <v>44645</v>
      </c>
      <c r="B246" s="88">
        <v>2918.6000979999999</v>
      </c>
      <c r="C246" s="88">
        <v>2395.96875</v>
      </c>
      <c r="D246" s="88">
        <v>1451</v>
      </c>
      <c r="E246" s="88">
        <v>902.34997599999997</v>
      </c>
      <c r="F246" s="88">
        <v>1775.599976</v>
      </c>
      <c r="G246" s="2">
        <f t="shared" si="43"/>
        <v>-4.383446149444482E-3</v>
      </c>
      <c r="H246" s="2">
        <f t="shared" si="44"/>
        <v>6.6702149369525067E-3</v>
      </c>
      <c r="I246" s="2">
        <f t="shared" si="45"/>
        <v>-1.0231923601637109E-2</v>
      </c>
      <c r="J246" s="2">
        <f t="shared" si="46"/>
        <v>-7.151895441101932E-3</v>
      </c>
      <c r="K246" s="2">
        <f t="shared" si="47"/>
        <v>1.1737878062678045E-2</v>
      </c>
      <c r="L246" s="1"/>
      <c r="M246" s="2">
        <f t="shared" si="48"/>
        <v>-4.3930816175304808E-3</v>
      </c>
      <c r="N246" s="2">
        <f t="shared" si="49"/>
        <v>6.6480674842636176E-3</v>
      </c>
      <c r="O246" s="2">
        <f t="shared" si="50"/>
        <v>-1.0284629562409008E-2</v>
      </c>
      <c r="P246" s="2">
        <f t="shared" si="51"/>
        <v>-7.1775928420212175E-3</v>
      </c>
      <c r="Q246" s="2">
        <f t="shared" si="52"/>
        <v>1.1669523543356064E-2</v>
      </c>
    </row>
    <row r="247" spans="1:17" ht="28.5" customHeight="1">
      <c r="A247" s="87">
        <v>44648</v>
      </c>
      <c r="B247" s="88">
        <v>2955.0500489999999</v>
      </c>
      <c r="C247" s="88">
        <v>2420.0590820000002</v>
      </c>
      <c r="D247" s="88">
        <v>1430.900024</v>
      </c>
      <c r="E247" s="88">
        <v>905.90002400000003</v>
      </c>
      <c r="F247" s="88">
        <v>1752</v>
      </c>
      <c r="G247" s="2">
        <f t="shared" si="43"/>
        <v>1.2488847315868232E-2</v>
      </c>
      <c r="H247" s="2">
        <f t="shared" si="44"/>
        <v>1.0054526796311603E-2</v>
      </c>
      <c r="I247" s="2">
        <f t="shared" si="45"/>
        <v>-1.3852498966230165E-2</v>
      </c>
      <c r="J247" s="2">
        <f t="shared" si="46"/>
        <v>3.9342251836000054E-3</v>
      </c>
      <c r="K247" s="2">
        <f t="shared" si="47"/>
        <v>-1.3291268483324179E-2</v>
      </c>
      <c r="L247" s="1"/>
      <c r="M247" s="2">
        <f t="shared" si="48"/>
        <v>1.2411504941218239E-2</v>
      </c>
      <c r="N247" s="2">
        <f t="shared" si="49"/>
        <v>1.0004316322967664E-2</v>
      </c>
      <c r="O247" s="2">
        <f t="shared" si="50"/>
        <v>-1.3949340198838154E-2</v>
      </c>
      <c r="P247" s="2">
        <f t="shared" si="51"/>
        <v>3.9265063581439595E-3</v>
      </c>
      <c r="Q247" s="2">
        <f t="shared" si="52"/>
        <v>-1.3380387946985539E-2</v>
      </c>
    </row>
    <row r="248" spans="1:17" ht="28.5" customHeight="1">
      <c r="A248" s="87">
        <v>44649</v>
      </c>
      <c r="B248" s="88">
        <v>2983.8000489999999</v>
      </c>
      <c r="C248" s="88">
        <v>2420.6127929999998</v>
      </c>
      <c r="D248" s="88">
        <v>1441</v>
      </c>
      <c r="E248" s="88">
        <v>919.34997599999997</v>
      </c>
      <c r="F248" s="88">
        <v>1748.6999510000001</v>
      </c>
      <c r="G248" s="2">
        <f t="shared" si="43"/>
        <v>9.7291076371884486E-3</v>
      </c>
      <c r="H248" s="2">
        <f t="shared" si="44"/>
        <v>2.2880061239743168E-4</v>
      </c>
      <c r="I248" s="2">
        <f t="shared" si="45"/>
        <v>7.0584777626644096E-3</v>
      </c>
      <c r="J248" s="2">
        <f t="shared" si="46"/>
        <v>1.4847059988597526E-2</v>
      </c>
      <c r="K248" s="2">
        <f t="shared" si="47"/>
        <v>-1.8835896118721144E-3</v>
      </c>
      <c r="L248" s="1"/>
      <c r="M248" s="2">
        <f t="shared" si="48"/>
        <v>9.682084618154025E-3</v>
      </c>
      <c r="N248" s="2">
        <f t="shared" si="49"/>
        <v>2.2877444152913167E-4</v>
      </c>
      <c r="O248" s="2">
        <f t="shared" si="50"/>
        <v>7.0336833141722808E-3</v>
      </c>
      <c r="P248" s="2">
        <f t="shared" si="51"/>
        <v>1.4737921326217282E-2</v>
      </c>
      <c r="Q248" s="2">
        <f t="shared" si="52"/>
        <v>-1.8853657975387442E-3</v>
      </c>
    </row>
    <row r="249" spans="1:17" ht="28.5" customHeight="1">
      <c r="A249" s="87">
        <v>44650</v>
      </c>
      <c r="B249" s="88">
        <v>3091.3999020000001</v>
      </c>
      <c r="C249" s="88">
        <v>2467.1320799999999</v>
      </c>
      <c r="D249" s="88">
        <v>1472</v>
      </c>
      <c r="E249" s="88">
        <v>920.59997599999997</v>
      </c>
      <c r="F249" s="88">
        <v>1766.900024</v>
      </c>
      <c r="G249" s="2">
        <f t="shared" si="43"/>
        <v>3.6061348358802231E-2</v>
      </c>
      <c r="H249" s="2">
        <f t="shared" si="44"/>
        <v>1.9217979486238334E-2</v>
      </c>
      <c r="I249" s="2">
        <f t="shared" si="45"/>
        <v>2.1512838306731435E-2</v>
      </c>
      <c r="J249" s="2">
        <f t="shared" si="46"/>
        <v>1.3596563143870688E-3</v>
      </c>
      <c r="K249" s="2">
        <f t="shared" si="47"/>
        <v>1.0407773494585049E-2</v>
      </c>
      <c r="L249" s="1"/>
      <c r="M249" s="2">
        <f t="shared" si="48"/>
        <v>3.5426358646610222E-2</v>
      </c>
      <c r="N249" s="2">
        <f t="shared" si="49"/>
        <v>1.9035646463365984E-2</v>
      </c>
      <c r="O249" s="2">
        <f t="shared" si="50"/>
        <v>2.1284703289299364E-2</v>
      </c>
      <c r="P249" s="2">
        <f t="shared" si="51"/>
        <v>1.3587328187368939E-3</v>
      </c>
      <c r="Q249" s="2">
        <f t="shared" si="52"/>
        <v>1.0353985506918089E-2</v>
      </c>
    </row>
    <row r="250" spans="1:17" ht="28.5" customHeight="1">
      <c r="A250" s="87">
        <v>44651</v>
      </c>
      <c r="B250" s="88">
        <v>3092.8999020000001</v>
      </c>
      <c r="C250" s="88">
        <v>2431.8732909999999</v>
      </c>
      <c r="D250" s="88">
        <v>1471</v>
      </c>
      <c r="E250" s="88">
        <v>914.75</v>
      </c>
      <c r="F250" s="88">
        <v>1779.9499510000001</v>
      </c>
      <c r="G250" s="2">
        <f t="shared" si="43"/>
        <v>4.8521706914384188E-4</v>
      </c>
      <c r="H250" s="2">
        <f t="shared" si="44"/>
        <v>-1.4291407130501088E-2</v>
      </c>
      <c r="I250" s="2">
        <f t="shared" si="45"/>
        <v>-6.793478260869565E-4</v>
      </c>
      <c r="J250" s="2">
        <f t="shared" si="46"/>
        <v>-6.3545254752428648E-3</v>
      </c>
      <c r="K250" s="2">
        <f t="shared" si="47"/>
        <v>7.3857755519505415E-3</v>
      </c>
      <c r="L250" s="1"/>
      <c r="M250" s="2">
        <f t="shared" si="48"/>
        <v>4.8509938940701777E-4</v>
      </c>
      <c r="N250" s="2">
        <f t="shared" si="49"/>
        <v>-1.439451281856066E-2</v>
      </c>
      <c r="O250" s="2">
        <f t="shared" si="50"/>
        <v>-6.7957868738399067E-4</v>
      </c>
      <c r="P250" s="2">
        <f t="shared" si="51"/>
        <v>-6.3748014138700999E-3</v>
      </c>
      <c r="Q250" s="2">
        <f t="shared" si="52"/>
        <v>7.3586342693826787E-3</v>
      </c>
    </row>
    <row r="251" spans="1:17" ht="28.5" customHeight="1">
      <c r="A251" s="87">
        <v>44652</v>
      </c>
      <c r="B251" s="88">
        <v>3031</v>
      </c>
      <c r="C251" s="88">
        <v>2451.3486330000001</v>
      </c>
      <c r="D251" s="88">
        <v>1476.400024</v>
      </c>
      <c r="E251" s="88">
        <v>908.70001200000002</v>
      </c>
      <c r="F251" s="88">
        <v>1759</v>
      </c>
      <c r="G251" s="2">
        <f t="shared" si="43"/>
        <v>-2.0013548437171541E-2</v>
      </c>
      <c r="H251" s="2">
        <f t="shared" si="44"/>
        <v>8.0083703670234454E-3</v>
      </c>
      <c r="I251" s="2">
        <f t="shared" si="45"/>
        <v>3.6709884432359146E-3</v>
      </c>
      <c r="J251" s="2">
        <f t="shared" si="46"/>
        <v>-6.6138157966657389E-3</v>
      </c>
      <c r="K251" s="2">
        <f t="shared" si="47"/>
        <v>-1.1769966334295012E-2</v>
      </c>
      <c r="L251" s="1"/>
      <c r="M251" s="2">
        <f t="shared" si="48"/>
        <v>-2.0216532348974053E-2</v>
      </c>
      <c r="N251" s="2">
        <f t="shared" si="49"/>
        <v>7.9764735502385869E-3</v>
      </c>
      <c r="O251" s="2">
        <f t="shared" si="50"/>
        <v>3.6642668101631985E-3</v>
      </c>
      <c r="P251" s="2">
        <f t="shared" si="51"/>
        <v>-6.6357839923365291E-3</v>
      </c>
      <c r="Q251" s="2">
        <f t="shared" si="52"/>
        <v>-1.1839780737540459E-2</v>
      </c>
    </row>
    <row r="252" spans="1:17" ht="28.5" customHeight="1">
      <c r="A252" s="87">
        <v>44655</v>
      </c>
      <c r="B252" s="88">
        <v>2997.8000489999999</v>
      </c>
      <c r="C252" s="88">
        <v>2458.5942380000001</v>
      </c>
      <c r="D252" s="88">
        <v>1580</v>
      </c>
      <c r="E252" s="88">
        <v>926.04998799999998</v>
      </c>
      <c r="F252" s="88">
        <v>1784</v>
      </c>
      <c r="G252" s="2">
        <f t="shared" si="43"/>
        <v>-1.0953464533157393E-2</v>
      </c>
      <c r="H252" s="2">
        <f t="shared" si="44"/>
        <v>2.955762759511192E-3</v>
      </c>
      <c r="I252" s="2">
        <f t="shared" si="45"/>
        <v>7.0170668054662655E-2</v>
      </c>
      <c r="J252" s="2">
        <f t="shared" si="46"/>
        <v>1.9093183416839184E-2</v>
      </c>
      <c r="K252" s="2">
        <f t="shared" si="47"/>
        <v>1.4212620807276862E-2</v>
      </c>
      <c r="L252" s="1"/>
      <c r="M252" s="2">
        <f t="shared" si="48"/>
        <v>-1.1013895415987998E-2</v>
      </c>
      <c r="N252" s="2">
        <f t="shared" si="49"/>
        <v>2.9514030814359279E-3</v>
      </c>
      <c r="O252" s="2">
        <f t="shared" si="50"/>
        <v>6.7818138609411743E-2</v>
      </c>
      <c r="P252" s="2">
        <f t="shared" si="51"/>
        <v>1.8913196003567202E-2</v>
      </c>
      <c r="Q252" s="2">
        <f t="shared" si="52"/>
        <v>1.4112568402396466E-2</v>
      </c>
    </row>
    <row r="253" spans="1:17" ht="28.5" customHeight="1">
      <c r="A253" s="87">
        <v>44656</v>
      </c>
      <c r="B253" s="88">
        <v>2997.6499020000001</v>
      </c>
      <c r="C253" s="88">
        <v>2423.8432619999999</v>
      </c>
      <c r="D253" s="88">
        <v>1666.6999510000001</v>
      </c>
      <c r="E253" s="88">
        <v>929.09997599999997</v>
      </c>
      <c r="F253" s="88">
        <v>1840</v>
      </c>
      <c r="G253" s="2">
        <f t="shared" si="43"/>
        <v>-5.0085728716269529E-5</v>
      </c>
      <c r="H253" s="2">
        <f t="shared" si="44"/>
        <v>-1.4134490133788502E-2</v>
      </c>
      <c r="I253" s="2">
        <f t="shared" si="45"/>
        <v>5.4873386708860793E-2</v>
      </c>
      <c r="J253" s="2">
        <f t="shared" si="46"/>
        <v>3.2935457475541641E-3</v>
      </c>
      <c r="K253" s="2">
        <f t="shared" si="47"/>
        <v>3.1390134529147982E-2</v>
      </c>
      <c r="L253" s="1"/>
      <c r="M253" s="2">
        <f t="shared" si="48"/>
        <v>-5.0086983048224964E-5</v>
      </c>
      <c r="N253" s="2">
        <f t="shared" si="49"/>
        <v>-1.4235333412799452E-2</v>
      </c>
      <c r="O253" s="2">
        <f t="shared" si="50"/>
        <v>5.3420747127705587E-2</v>
      </c>
      <c r="P253" s="2">
        <f t="shared" si="51"/>
        <v>3.2881339052697419E-3</v>
      </c>
      <c r="Q253" s="2">
        <f t="shared" si="52"/>
        <v>3.0907537463076704E-2</v>
      </c>
    </row>
    <row r="254" spans="1:17" ht="28.5" customHeight="1">
      <c r="A254" s="87">
        <v>44657</v>
      </c>
      <c r="B254" s="88">
        <v>2992.8999020000001</v>
      </c>
      <c r="C254" s="88">
        <v>2417.3823240000002</v>
      </c>
      <c r="D254" s="88">
        <v>1587.6999510000001</v>
      </c>
      <c r="E254" s="88">
        <v>928.09997599999997</v>
      </c>
      <c r="F254" s="88">
        <v>1833</v>
      </c>
      <c r="G254" s="2">
        <f t="shared" si="43"/>
        <v>-1.5845746352270325E-3</v>
      </c>
      <c r="H254" s="2">
        <f t="shared" si="44"/>
        <v>-2.6655758238544529E-3</v>
      </c>
      <c r="I254" s="2">
        <f t="shared" si="45"/>
        <v>-4.7399053412463921E-2</v>
      </c>
      <c r="J254" s="2">
        <f t="shared" si="46"/>
        <v>-1.0763104357243037E-3</v>
      </c>
      <c r="K254" s="2">
        <f t="shared" si="47"/>
        <v>-3.8043478260869567E-3</v>
      </c>
      <c r="L254" s="1"/>
      <c r="M254" s="2">
        <f t="shared" si="48"/>
        <v>-1.5858314014162991E-3</v>
      </c>
      <c r="N254" s="2">
        <f t="shared" si="49"/>
        <v>-2.6691347969727626E-3</v>
      </c>
      <c r="O254" s="2">
        <f t="shared" si="50"/>
        <v>-4.8559196927506126E-2</v>
      </c>
      <c r="P254" s="2">
        <f t="shared" si="51"/>
        <v>-1.076890073752304E-3</v>
      </c>
      <c r="Q254" s="2">
        <f t="shared" si="52"/>
        <v>-3.8116027633262944E-3</v>
      </c>
    </row>
    <row r="255" spans="1:17" ht="28.5" customHeight="1">
      <c r="A255" s="87">
        <v>44658</v>
      </c>
      <c r="B255" s="88">
        <v>2918.9499510000001</v>
      </c>
      <c r="C255" s="88">
        <v>2374.7397460000002</v>
      </c>
      <c r="D255" s="88">
        <v>1541.3000489999999</v>
      </c>
      <c r="E255" s="88">
        <v>930.95001200000002</v>
      </c>
      <c r="F255" s="88">
        <v>1849.900024</v>
      </c>
      <c r="G255" s="2">
        <f t="shared" si="43"/>
        <v>-2.4708461165234136E-2</v>
      </c>
      <c r="H255" s="2">
        <f t="shared" si="44"/>
        <v>-1.7639980890337623E-2</v>
      </c>
      <c r="I255" s="2">
        <f t="shared" si="45"/>
        <v>-2.9224603786613148E-2</v>
      </c>
      <c r="J255" s="2">
        <f t="shared" si="46"/>
        <v>3.0708286539165319E-3</v>
      </c>
      <c r="K255" s="2">
        <f t="shared" si="47"/>
        <v>9.2198712493180741E-3</v>
      </c>
      <c r="L255" s="1"/>
      <c r="M255" s="2">
        <f t="shared" si="48"/>
        <v>-2.5018838490619658E-2</v>
      </c>
      <c r="N255" s="2">
        <f t="shared" si="49"/>
        <v>-1.779741957777085E-2</v>
      </c>
      <c r="O255" s="2">
        <f t="shared" si="50"/>
        <v>-2.9660149277193307E-2</v>
      </c>
      <c r="P255" s="2">
        <f t="shared" si="51"/>
        <v>3.0661232900553704E-3</v>
      </c>
      <c r="Q255" s="2">
        <f t="shared" si="52"/>
        <v>9.1776276913126294E-3</v>
      </c>
    </row>
    <row r="256" spans="1:17" ht="28.5" customHeight="1">
      <c r="A256" s="87">
        <v>44659</v>
      </c>
      <c r="B256" s="88">
        <v>2887.0500489999999</v>
      </c>
      <c r="C256" s="88">
        <v>2414.2441410000001</v>
      </c>
      <c r="D256" s="88">
        <v>1512.099976</v>
      </c>
      <c r="E256" s="88">
        <v>924.59997599999997</v>
      </c>
      <c r="F256" s="88">
        <v>1835.400024</v>
      </c>
      <c r="G256" s="2">
        <f t="shared" si="43"/>
        <v>-1.0928553944226264E-2</v>
      </c>
      <c r="H256" s="2">
        <f t="shared" si="44"/>
        <v>1.6635252375145924E-2</v>
      </c>
      <c r="I256" s="2">
        <f t="shared" si="45"/>
        <v>-1.8945093149737503E-2</v>
      </c>
      <c r="J256" s="2">
        <f t="shared" si="46"/>
        <v>-6.8210278942453526E-3</v>
      </c>
      <c r="K256" s="2">
        <f t="shared" si="47"/>
        <v>-7.8382614259590935E-3</v>
      </c>
      <c r="L256" s="1"/>
      <c r="M256" s="2">
        <f t="shared" si="48"/>
        <v>-1.0988709265146579E-2</v>
      </c>
      <c r="N256" s="2">
        <f t="shared" si="49"/>
        <v>1.649840217068203E-2</v>
      </c>
      <c r="O256" s="2">
        <f t="shared" si="50"/>
        <v>-1.9126850697361312E-2</v>
      </c>
      <c r="P256" s="2">
        <f t="shared" si="51"/>
        <v>-6.8443974351656946E-3</v>
      </c>
      <c r="Q256" s="2">
        <f t="shared" si="52"/>
        <v>-7.8691420699362417E-3</v>
      </c>
    </row>
    <row r="257" spans="1:17" ht="28.5" customHeight="1">
      <c r="A257" s="87">
        <v>44662</v>
      </c>
      <c r="B257" s="88">
        <v>2875.6999510000001</v>
      </c>
      <c r="C257" s="88">
        <v>2409.2138669999999</v>
      </c>
      <c r="D257" s="88">
        <v>1506</v>
      </c>
      <c r="E257" s="88">
        <v>925.40002400000003</v>
      </c>
      <c r="F257" s="88">
        <v>1820.25</v>
      </c>
      <c r="G257" s="2">
        <f t="shared" si="43"/>
        <v>-3.9313824864003555E-3</v>
      </c>
      <c r="H257" s="2">
        <f t="shared" si="44"/>
        <v>-2.0835813224409894E-3</v>
      </c>
      <c r="I257" s="2">
        <f t="shared" si="45"/>
        <v>-4.0341089192636624E-3</v>
      </c>
      <c r="J257" s="2">
        <f t="shared" si="46"/>
        <v>8.6529095908181245E-4</v>
      </c>
      <c r="K257" s="2">
        <f t="shared" si="47"/>
        <v>-8.2543444491096022E-3</v>
      </c>
      <c r="L257" s="1"/>
      <c r="M257" s="2">
        <f t="shared" si="48"/>
        <v>-3.9391306846150486E-3</v>
      </c>
      <c r="N257" s="2">
        <f t="shared" si="49"/>
        <v>-2.0857549978825049E-3</v>
      </c>
      <c r="O257" s="2">
        <f t="shared" si="50"/>
        <v>-4.0422678868183405E-3</v>
      </c>
      <c r="P257" s="2">
        <f t="shared" si="51"/>
        <v>8.6491681067583091E-4</v>
      </c>
      <c r="Q257" s="2">
        <f t="shared" si="52"/>
        <v>-8.2886001862608819E-3</v>
      </c>
    </row>
    <row r="258" spans="1:17" ht="28.5" customHeight="1">
      <c r="A258" s="87">
        <v>44663</v>
      </c>
      <c r="B258" s="88">
        <v>2803</v>
      </c>
      <c r="C258" s="88">
        <v>2363.8483890000002</v>
      </c>
      <c r="D258" s="88">
        <v>1484</v>
      </c>
      <c r="E258" s="88">
        <v>921.29998799999998</v>
      </c>
      <c r="F258" s="88">
        <v>1780</v>
      </c>
      <c r="G258" s="2">
        <f t="shared" si="43"/>
        <v>-2.5280784587668567E-2</v>
      </c>
      <c r="H258" s="2">
        <f t="shared" si="44"/>
        <v>-1.8829992065623333E-2</v>
      </c>
      <c r="I258" s="2">
        <f t="shared" si="45"/>
        <v>-1.4608233731739707E-2</v>
      </c>
      <c r="J258" s="2">
        <f t="shared" si="46"/>
        <v>-4.430555320582146E-3</v>
      </c>
      <c r="K258" s="2">
        <f t="shared" si="47"/>
        <v>-2.2112347205054252E-2</v>
      </c>
      <c r="L258" s="1"/>
      <c r="M258" s="2">
        <f t="shared" si="48"/>
        <v>-2.5605833652181064E-2</v>
      </c>
      <c r="N258" s="2">
        <f t="shared" si="49"/>
        <v>-1.9009533784933041E-2</v>
      </c>
      <c r="O258" s="2">
        <f t="shared" si="50"/>
        <v>-1.4715984632513116E-2</v>
      </c>
      <c r="P258" s="2">
        <f t="shared" si="51"/>
        <v>-4.4403993178168052E-3</v>
      </c>
      <c r="Q258" s="2">
        <f t="shared" si="52"/>
        <v>-2.2360489988689655E-2</v>
      </c>
    </row>
    <row r="259" spans="1:17" ht="28.5" customHeight="1">
      <c r="A259" s="87">
        <v>44664</v>
      </c>
      <c r="B259" s="88">
        <v>2799.8500979999999</v>
      </c>
      <c r="C259" s="88">
        <v>2355.1721189999998</v>
      </c>
      <c r="D259" s="88">
        <v>1490</v>
      </c>
      <c r="E259" s="88">
        <v>936.75</v>
      </c>
      <c r="F259" s="88">
        <v>1754.1999510000001</v>
      </c>
      <c r="G259" s="2">
        <f t="shared" si="43"/>
        <v>-1.1237609703889087E-3</v>
      </c>
      <c r="H259" s="2">
        <f t="shared" si="44"/>
        <v>-3.6704003693192799E-3</v>
      </c>
      <c r="I259" s="2">
        <f t="shared" si="45"/>
        <v>4.0431266846361188E-3</v>
      </c>
      <c r="J259" s="2">
        <f t="shared" si="46"/>
        <v>1.6769795073523885E-2</v>
      </c>
      <c r="K259" s="2">
        <f t="shared" si="47"/>
        <v>-1.4494409550561766E-2</v>
      </c>
      <c r="L259" s="1"/>
      <c r="M259" s="2">
        <f t="shared" si="48"/>
        <v>-1.124392863190198E-3</v>
      </c>
      <c r="N259" s="2">
        <f t="shared" si="49"/>
        <v>-3.6771528166085689E-3</v>
      </c>
      <c r="O259" s="2">
        <f t="shared" si="50"/>
        <v>4.0349752121790821E-3</v>
      </c>
      <c r="P259" s="2">
        <f t="shared" si="51"/>
        <v>1.6630734583983793E-2</v>
      </c>
      <c r="Q259" s="2">
        <f t="shared" si="52"/>
        <v>-1.460047970181089E-2</v>
      </c>
    </row>
    <row r="260" spans="1:17" ht="28.5" customHeight="1">
      <c r="A260" s="87">
        <v>44669</v>
      </c>
      <c r="B260" s="88">
        <v>2715.1499020000001</v>
      </c>
      <c r="C260" s="88">
        <v>2347.9726559999999</v>
      </c>
      <c r="D260" s="88">
        <v>1418.849976</v>
      </c>
      <c r="E260" s="88">
        <v>927.5</v>
      </c>
      <c r="F260" s="88">
        <v>1746.3000489999999</v>
      </c>
      <c r="G260" s="2">
        <f t="shared" ref="G260:G323" si="53">(B260-B259)/B259</f>
        <v>-3.0251689567417615E-2</v>
      </c>
      <c r="H260" s="2">
        <f t="shared" ref="H260:H323" si="54">(C260-C259)/C259</f>
        <v>-3.0568733987292604E-3</v>
      </c>
      <c r="I260" s="2">
        <f t="shared" ref="I260:I323" si="55">(D260-D259)/D259</f>
        <v>-4.7751693959731563E-2</v>
      </c>
      <c r="J260" s="2">
        <f t="shared" ref="J260:J323" si="56">(E260-E259)/E259</f>
        <v>-9.8745663197224443E-3</v>
      </c>
      <c r="K260" s="2">
        <f t="shared" ref="K260:K323" si="57">(F260-F259)/F259</f>
        <v>-4.503421628473247E-3</v>
      </c>
      <c r="L260" s="1"/>
      <c r="M260" s="2">
        <f t="shared" ref="M260:M323" si="58">LN((B260/B259))</f>
        <v>-3.0718714934697244E-2</v>
      </c>
      <c r="N260" s="2">
        <f t="shared" ref="N260:N323" si="59">LN((C260/C259))</f>
        <v>-3.0615551797262006E-3</v>
      </c>
      <c r="O260" s="2">
        <f t="shared" ref="O260:O323" si="60">LN((D260/D259))</f>
        <v>-4.8929452527323079E-2</v>
      </c>
      <c r="P260" s="2">
        <f t="shared" ref="P260:P323" si="61">LN((E260/E259))</f>
        <v>-9.9236431922065989E-3</v>
      </c>
      <c r="Q260" s="2">
        <f t="shared" ref="Q260:Q323" si="62">LN((F260/F259))</f>
        <v>-4.5135925791954887E-3</v>
      </c>
    </row>
    <row r="261" spans="1:17" ht="28.5" customHeight="1">
      <c r="A261" s="87">
        <v>44670</v>
      </c>
      <c r="B261" s="88">
        <v>2706.3500979999999</v>
      </c>
      <c r="C261" s="88">
        <v>2437.4575199999999</v>
      </c>
      <c r="D261" s="88">
        <v>1380.900024</v>
      </c>
      <c r="E261" s="88">
        <v>922</v>
      </c>
      <c r="F261" s="88">
        <v>1748.3000489999999</v>
      </c>
      <c r="G261" s="2">
        <f t="shared" si="53"/>
        <v>-3.2410011666457973E-3</v>
      </c>
      <c r="H261" s="2">
        <f t="shared" si="54"/>
        <v>3.8111544345003655E-2</v>
      </c>
      <c r="I261" s="2">
        <f t="shared" si="55"/>
        <v>-2.6746980048579807E-2</v>
      </c>
      <c r="J261" s="2">
        <f t="shared" si="56"/>
        <v>-5.9299191374663071E-3</v>
      </c>
      <c r="K261" s="2">
        <f t="shared" si="57"/>
        <v>1.1452785568810346E-3</v>
      </c>
      <c r="L261" s="1"/>
      <c r="M261" s="2">
        <f t="shared" si="58"/>
        <v>-3.2462645865037067E-3</v>
      </c>
      <c r="N261" s="2">
        <f t="shared" si="59"/>
        <v>3.74032398035321E-2</v>
      </c>
      <c r="O261" s="2">
        <f t="shared" si="60"/>
        <v>-2.711118954090681E-2</v>
      </c>
      <c r="P261" s="2">
        <f t="shared" si="61"/>
        <v>-5.9475709249963912E-3</v>
      </c>
      <c r="Q261" s="2">
        <f t="shared" si="62"/>
        <v>1.1446232257047472E-3</v>
      </c>
    </row>
    <row r="262" spans="1:17" ht="28.5" customHeight="1">
      <c r="A262" s="87">
        <v>44671</v>
      </c>
      <c r="B262" s="88">
        <v>2674.1999510000001</v>
      </c>
      <c r="C262" s="88">
        <v>2509.1284179999998</v>
      </c>
      <c r="D262" s="88">
        <v>1354.4499510000001</v>
      </c>
      <c r="E262" s="88">
        <v>923.5</v>
      </c>
      <c r="F262" s="88">
        <v>1709.9499510000001</v>
      </c>
      <c r="G262" s="2">
        <f t="shared" si="53"/>
        <v>-1.1879522543575896E-2</v>
      </c>
      <c r="H262" s="2">
        <f t="shared" si="54"/>
        <v>2.9403957776462031E-2</v>
      </c>
      <c r="I262" s="2">
        <f t="shared" si="55"/>
        <v>-1.9154227344701655E-2</v>
      </c>
      <c r="J262" s="2">
        <f t="shared" si="56"/>
        <v>1.6268980477223427E-3</v>
      </c>
      <c r="K262" s="2">
        <f t="shared" si="57"/>
        <v>-2.1935650017247062E-2</v>
      </c>
      <c r="L262" s="1"/>
      <c r="M262" s="2">
        <f t="shared" si="58"/>
        <v>-1.1950647923069097E-2</v>
      </c>
      <c r="N262" s="2">
        <f t="shared" si="59"/>
        <v>2.89799529702005E-2</v>
      </c>
      <c r="O262" s="2">
        <f t="shared" si="60"/>
        <v>-1.9340046194912187E-2</v>
      </c>
      <c r="P262" s="2">
        <f t="shared" si="61"/>
        <v>1.6255760827007953E-3</v>
      </c>
      <c r="Q262" s="2">
        <f t="shared" si="62"/>
        <v>-2.2179813583504907E-2</v>
      </c>
    </row>
    <row r="263" spans="1:17" ht="28.5" customHeight="1">
      <c r="A263" s="87">
        <v>44672</v>
      </c>
      <c r="B263" s="88">
        <v>2671</v>
      </c>
      <c r="C263" s="88">
        <v>2567.8774410000001</v>
      </c>
      <c r="D263" s="88">
        <v>1365</v>
      </c>
      <c r="E263" s="88">
        <v>944.09997599999997</v>
      </c>
      <c r="F263" s="88">
        <v>1702.9499510000001</v>
      </c>
      <c r="G263" s="2">
        <f t="shared" si="53"/>
        <v>-1.1966012484606674E-3</v>
      </c>
      <c r="H263" s="2">
        <f t="shared" si="54"/>
        <v>2.3414115666040139E-2</v>
      </c>
      <c r="I263" s="2">
        <f t="shared" si="55"/>
        <v>7.789175961954717E-3</v>
      </c>
      <c r="J263" s="2">
        <f t="shared" si="56"/>
        <v>2.2306416892257683E-2</v>
      </c>
      <c r="K263" s="2">
        <f t="shared" si="57"/>
        <v>-4.0936870672187292E-3</v>
      </c>
      <c r="L263" s="1"/>
      <c r="M263" s="2">
        <f t="shared" si="58"/>
        <v>-1.1973177473672586E-3</v>
      </c>
      <c r="N263" s="2">
        <f t="shared" si="59"/>
        <v>2.3144210205634674E-2</v>
      </c>
      <c r="O263" s="2">
        <f t="shared" si="60"/>
        <v>7.7589969426973184E-3</v>
      </c>
      <c r="P263" s="2">
        <f t="shared" si="61"/>
        <v>2.206126767814004E-2</v>
      </c>
      <c r="Q263" s="2">
        <f t="shared" si="62"/>
        <v>-4.1020891422710809E-3</v>
      </c>
    </row>
    <row r="264" spans="1:17" ht="28.5" customHeight="1">
      <c r="A264" s="87">
        <v>44673</v>
      </c>
      <c r="B264" s="88">
        <v>2687.3500979999999</v>
      </c>
      <c r="C264" s="88">
        <v>2546.3715820000002</v>
      </c>
      <c r="D264" s="88">
        <v>1360</v>
      </c>
      <c r="E264" s="88">
        <v>924.79998799999998</v>
      </c>
      <c r="F264" s="88">
        <v>1701</v>
      </c>
      <c r="G264" s="2">
        <f t="shared" si="53"/>
        <v>6.1213395731935186E-3</v>
      </c>
      <c r="H264" s="2">
        <f t="shared" si="54"/>
        <v>-8.3749553840174393E-3</v>
      </c>
      <c r="I264" s="2">
        <f t="shared" si="55"/>
        <v>-3.663003663003663E-3</v>
      </c>
      <c r="J264" s="2">
        <f t="shared" si="56"/>
        <v>-2.0442737517874891E-2</v>
      </c>
      <c r="K264" s="2">
        <f t="shared" si="57"/>
        <v>-1.1450430465410992E-3</v>
      </c>
      <c r="L264" s="1"/>
      <c r="M264" s="2">
        <f t="shared" si="58"/>
        <v>6.102680281963372E-3</v>
      </c>
      <c r="N264" s="2">
        <f t="shared" si="59"/>
        <v>-8.4102223671738297E-3</v>
      </c>
      <c r="O264" s="2">
        <f t="shared" si="60"/>
        <v>-3.6697288889624017E-3</v>
      </c>
      <c r="P264" s="2">
        <f t="shared" si="61"/>
        <v>-2.0654582375100185E-2</v>
      </c>
      <c r="Q264" s="2">
        <f t="shared" si="62"/>
        <v>-1.1456991091914111E-3</v>
      </c>
    </row>
    <row r="265" spans="1:17" ht="28.5" customHeight="1">
      <c r="A265" s="87">
        <v>44676</v>
      </c>
      <c r="B265" s="88">
        <v>2688.0500489999999</v>
      </c>
      <c r="C265" s="88">
        <v>2487.4841310000002</v>
      </c>
      <c r="D265" s="88">
        <v>1350</v>
      </c>
      <c r="E265" s="88">
        <v>900</v>
      </c>
      <c r="F265" s="88">
        <v>1675</v>
      </c>
      <c r="G265" s="2">
        <f t="shared" si="53"/>
        <v>2.6046141160430801E-4</v>
      </c>
      <c r="H265" s="2">
        <f t="shared" si="54"/>
        <v>-2.3126024267733934E-2</v>
      </c>
      <c r="I265" s="2">
        <f t="shared" si="55"/>
        <v>-7.3529411764705881E-3</v>
      </c>
      <c r="J265" s="2">
        <f t="shared" si="56"/>
        <v>-2.6816596368727446E-2</v>
      </c>
      <c r="K265" s="2">
        <f t="shared" si="57"/>
        <v>-1.5285126396237508E-2</v>
      </c>
      <c r="L265" s="1"/>
      <c r="M265" s="2">
        <f t="shared" si="58"/>
        <v>2.6042749741970252E-4</v>
      </c>
      <c r="N265" s="2">
        <f t="shared" si="59"/>
        <v>-2.3397626321580531E-2</v>
      </c>
      <c r="O265" s="2">
        <f t="shared" si="60"/>
        <v>-7.3801072976225337E-3</v>
      </c>
      <c r="P265" s="2">
        <f t="shared" si="61"/>
        <v>-2.7182721618023643E-2</v>
      </c>
      <c r="Q265" s="2">
        <f t="shared" si="62"/>
        <v>-1.5403148136694914E-2</v>
      </c>
    </row>
    <row r="266" spans="1:17" ht="28.5" customHeight="1">
      <c r="A266" s="87">
        <v>44677</v>
      </c>
      <c r="B266" s="88">
        <v>2710.5</v>
      </c>
      <c r="C266" s="88">
        <v>2561.9240719999998</v>
      </c>
      <c r="D266" s="88">
        <v>1372</v>
      </c>
      <c r="E266" s="88">
        <v>918.04998799999998</v>
      </c>
      <c r="F266" s="88">
        <v>1680</v>
      </c>
      <c r="G266" s="2">
        <f t="shared" si="53"/>
        <v>8.3517607897039773E-3</v>
      </c>
      <c r="H266" s="2">
        <f t="shared" si="54"/>
        <v>2.9925795333646546E-2</v>
      </c>
      <c r="I266" s="2">
        <f t="shared" si="55"/>
        <v>1.6296296296296295E-2</v>
      </c>
      <c r="J266" s="2">
        <f t="shared" si="56"/>
        <v>2.0055542222222205E-2</v>
      </c>
      <c r="K266" s="2">
        <f t="shared" si="57"/>
        <v>2.9850746268656717E-3</v>
      </c>
      <c r="L266" s="1"/>
      <c r="M266" s="2">
        <f t="shared" si="58"/>
        <v>8.3170778110490413E-3</v>
      </c>
      <c r="N266" s="2">
        <f t="shared" si="59"/>
        <v>2.9486756280904736E-2</v>
      </c>
      <c r="O266" s="2">
        <f t="shared" si="60"/>
        <v>1.616493685335536E-2</v>
      </c>
      <c r="P266" s="2">
        <f t="shared" si="61"/>
        <v>1.9857078972701607E-2</v>
      </c>
      <c r="Q266" s="2">
        <f t="shared" si="62"/>
        <v>2.9806281381377199E-3</v>
      </c>
    </row>
    <row r="267" spans="1:17" ht="28.5" customHeight="1">
      <c r="A267" s="87">
        <v>44678</v>
      </c>
      <c r="B267" s="88">
        <v>2670</v>
      </c>
      <c r="C267" s="88">
        <v>2564.41626</v>
      </c>
      <c r="D267" s="88">
        <v>1360</v>
      </c>
      <c r="E267" s="88">
        <v>906.09997599999997</v>
      </c>
      <c r="F267" s="88">
        <v>1675</v>
      </c>
      <c r="G267" s="2">
        <f t="shared" si="53"/>
        <v>-1.4941892639734366E-2</v>
      </c>
      <c r="H267" s="2">
        <f t="shared" si="54"/>
        <v>9.7277980531819972E-4</v>
      </c>
      <c r="I267" s="2">
        <f t="shared" si="55"/>
        <v>-8.7463556851311956E-3</v>
      </c>
      <c r="J267" s="2">
        <f t="shared" si="56"/>
        <v>-1.3016733463537735E-2</v>
      </c>
      <c r="K267" s="2">
        <f t="shared" si="57"/>
        <v>-2.976190476190476E-3</v>
      </c>
      <c r="L267" s="1"/>
      <c r="M267" s="2">
        <f t="shared" si="58"/>
        <v>-1.5054647306097627E-2</v>
      </c>
      <c r="N267" s="2">
        <f t="shared" si="59"/>
        <v>9.7230696166713138E-4</v>
      </c>
      <c r="O267" s="2">
        <f t="shared" si="60"/>
        <v>-8.7848295557328027E-3</v>
      </c>
      <c r="P267" s="2">
        <f t="shared" si="61"/>
        <v>-1.3102193556140519E-2</v>
      </c>
      <c r="Q267" s="2">
        <f t="shared" si="62"/>
        <v>-2.9806281381377893E-3</v>
      </c>
    </row>
    <row r="268" spans="1:17" ht="28.5" customHeight="1">
      <c r="A268" s="87">
        <v>44679</v>
      </c>
      <c r="B268" s="88">
        <v>2667.8000489999999</v>
      </c>
      <c r="C268" s="88">
        <v>2602.720703</v>
      </c>
      <c r="D268" s="88">
        <v>1372</v>
      </c>
      <c r="E268" s="88">
        <v>921</v>
      </c>
      <c r="F268" s="88">
        <v>1690</v>
      </c>
      <c r="G268" s="2">
        <f t="shared" si="53"/>
        <v>-8.239516853932792E-4</v>
      </c>
      <c r="H268" s="2">
        <f t="shared" si="54"/>
        <v>1.4936905368085599E-2</v>
      </c>
      <c r="I268" s="2">
        <f t="shared" si="55"/>
        <v>8.8235294117647058E-3</v>
      </c>
      <c r="J268" s="2">
        <f t="shared" si="56"/>
        <v>1.6444128015295337E-2</v>
      </c>
      <c r="K268" s="2">
        <f t="shared" si="57"/>
        <v>8.9552238805970154E-3</v>
      </c>
      <c r="L268" s="1"/>
      <c r="M268" s="2">
        <f t="shared" si="58"/>
        <v>-8.2429132015779155E-4</v>
      </c>
      <c r="N268" s="2">
        <f t="shared" si="59"/>
        <v>1.4826448362670724E-2</v>
      </c>
      <c r="O268" s="2">
        <f t="shared" si="60"/>
        <v>8.7848295557328114E-3</v>
      </c>
      <c r="P268" s="2">
        <f t="shared" si="61"/>
        <v>1.6310387514435035E-2</v>
      </c>
      <c r="Q268" s="2">
        <f t="shared" si="62"/>
        <v>8.9153636579523288E-3</v>
      </c>
    </row>
    <row r="269" spans="1:17" ht="28.5" customHeight="1">
      <c r="A269" s="87">
        <v>44680</v>
      </c>
      <c r="B269" s="88">
        <v>2694.5</v>
      </c>
      <c r="C269" s="88">
        <v>2575.3999020000001</v>
      </c>
      <c r="D269" s="88">
        <v>1380.349976</v>
      </c>
      <c r="E269" s="88">
        <v>928.65002400000003</v>
      </c>
      <c r="F269" s="88">
        <v>1731</v>
      </c>
      <c r="G269" s="2">
        <f t="shared" si="53"/>
        <v>1.0008227944222538E-2</v>
      </c>
      <c r="H269" s="2">
        <f t="shared" si="54"/>
        <v>-1.0497016052667042E-2</v>
      </c>
      <c r="I269" s="2">
        <f t="shared" si="55"/>
        <v>6.0859883381923973E-3</v>
      </c>
      <c r="J269" s="2">
        <f t="shared" si="56"/>
        <v>8.3062149837133878E-3</v>
      </c>
      <c r="K269" s="2">
        <f t="shared" si="57"/>
        <v>2.42603550295858E-2</v>
      </c>
      <c r="L269" s="1"/>
      <c r="M269" s="2">
        <f t="shared" si="58"/>
        <v>9.9584772994140407E-3</v>
      </c>
      <c r="N269" s="2">
        <f t="shared" si="59"/>
        <v>-1.0552498332812507E-2</v>
      </c>
      <c r="O269" s="2">
        <f t="shared" si="60"/>
        <v>6.0675435100069315E-3</v>
      </c>
      <c r="P269" s="2">
        <f t="shared" si="61"/>
        <v>8.2719082220107671E-3</v>
      </c>
      <c r="Q269" s="2">
        <f t="shared" si="62"/>
        <v>2.3970747259090194E-2</v>
      </c>
    </row>
    <row r="270" spans="1:17" ht="28.5" customHeight="1">
      <c r="A270" s="87">
        <v>44683</v>
      </c>
      <c r="B270" s="88">
        <v>2653</v>
      </c>
      <c r="C270" s="88">
        <v>2566.3544919999999</v>
      </c>
      <c r="D270" s="88">
        <v>1362.0500489999999</v>
      </c>
      <c r="E270" s="88">
        <v>923.40002400000003</v>
      </c>
      <c r="F270" s="88">
        <v>1668.599976</v>
      </c>
      <c r="G270" s="2">
        <f t="shared" si="53"/>
        <v>-1.5401744293932084E-2</v>
      </c>
      <c r="H270" s="2">
        <f t="shared" si="54"/>
        <v>-3.512235126271343E-3</v>
      </c>
      <c r="I270" s="2">
        <f t="shared" si="55"/>
        <v>-1.325745449935084E-2</v>
      </c>
      <c r="J270" s="2">
        <f t="shared" si="56"/>
        <v>-5.6533676458506181E-3</v>
      </c>
      <c r="K270" s="2">
        <f t="shared" si="57"/>
        <v>-3.6048540727902964E-2</v>
      </c>
      <c r="L270" s="1"/>
      <c r="M270" s="2">
        <f t="shared" si="58"/>
        <v>-1.5521583235811688E-2</v>
      </c>
      <c r="N270" s="2">
        <f t="shared" si="59"/>
        <v>-3.5184175042840961E-3</v>
      </c>
      <c r="O270" s="2">
        <f t="shared" si="60"/>
        <v>-1.3346119065488042E-2</v>
      </c>
      <c r="P270" s="2">
        <f t="shared" si="61"/>
        <v>-5.6694084135262106E-3</v>
      </c>
      <c r="Q270" s="2">
        <f t="shared" si="62"/>
        <v>-3.6714339091550578E-2</v>
      </c>
    </row>
    <row r="271" spans="1:17" ht="28.5" customHeight="1">
      <c r="A271" s="87">
        <v>44685</v>
      </c>
      <c r="B271" s="88">
        <v>2622.1999510000001</v>
      </c>
      <c r="C271" s="88">
        <v>2486.2380370000001</v>
      </c>
      <c r="D271" s="88">
        <v>1400</v>
      </c>
      <c r="E271" s="88">
        <v>900.90002400000003</v>
      </c>
      <c r="F271" s="88">
        <v>1679.5</v>
      </c>
      <c r="G271" s="2">
        <f t="shared" si="53"/>
        <v>-1.1609517150395758E-2</v>
      </c>
      <c r="H271" s="2">
        <f t="shared" si="54"/>
        <v>-3.1218000182649693E-2</v>
      </c>
      <c r="I271" s="2">
        <f t="shared" si="55"/>
        <v>2.7862376296570332E-2</v>
      </c>
      <c r="J271" s="2">
        <f t="shared" si="56"/>
        <v>-2.4366471101586195E-2</v>
      </c>
      <c r="K271" s="2">
        <f t="shared" si="57"/>
        <v>6.53243686730104E-3</v>
      </c>
      <c r="L271" s="1"/>
      <c r="M271" s="2">
        <f t="shared" si="58"/>
        <v>-1.1677433759037353E-2</v>
      </c>
      <c r="N271" s="2">
        <f t="shared" si="59"/>
        <v>-3.1715666790604148E-2</v>
      </c>
      <c r="O271" s="2">
        <f t="shared" si="60"/>
        <v>2.748128287300047E-2</v>
      </c>
      <c r="P271" s="2">
        <f t="shared" si="61"/>
        <v>-2.4668245766370809E-2</v>
      </c>
      <c r="Q271" s="2">
        <f t="shared" si="62"/>
        <v>6.5111929676886938E-3</v>
      </c>
    </row>
    <row r="272" spans="1:17" ht="28.5" customHeight="1">
      <c r="A272" s="87">
        <v>44686</v>
      </c>
      <c r="B272" s="88">
        <v>2642.3500979999999</v>
      </c>
      <c r="C272" s="88">
        <v>2437.5498050000001</v>
      </c>
      <c r="D272" s="88">
        <v>1375</v>
      </c>
      <c r="E272" s="88">
        <v>878.15002400000003</v>
      </c>
      <c r="F272" s="88">
        <v>1650.6999510000001</v>
      </c>
      <c r="G272" s="2">
        <f t="shared" si="53"/>
        <v>7.6844433592165194E-3</v>
      </c>
      <c r="H272" s="2">
        <f t="shared" si="54"/>
        <v>-1.9583093523397804E-2</v>
      </c>
      <c r="I272" s="2">
        <f t="shared" si="55"/>
        <v>-1.7857142857142856E-2</v>
      </c>
      <c r="J272" s="2">
        <f t="shared" si="56"/>
        <v>-2.5252524579797323E-2</v>
      </c>
      <c r="K272" s="2">
        <f t="shared" si="57"/>
        <v>-1.7147989877939831E-2</v>
      </c>
      <c r="L272" s="1"/>
      <c r="M272" s="2">
        <f t="shared" si="58"/>
        <v>7.6550684151012313E-3</v>
      </c>
      <c r="N272" s="2">
        <f t="shared" si="59"/>
        <v>-1.9777383008685197E-2</v>
      </c>
      <c r="O272" s="2">
        <f t="shared" si="60"/>
        <v>-1.8018505502678365E-2</v>
      </c>
      <c r="P272" s="2">
        <f t="shared" si="61"/>
        <v>-2.5576841099493566E-2</v>
      </c>
      <c r="Q272" s="2">
        <f t="shared" si="62"/>
        <v>-1.7296719383228892E-2</v>
      </c>
    </row>
    <row r="273" spans="1:17" ht="28.5" customHeight="1">
      <c r="A273" s="87">
        <v>44687</v>
      </c>
      <c r="B273" s="88">
        <v>2590.8000489999999</v>
      </c>
      <c r="C273" s="88">
        <v>2418.8591310000002</v>
      </c>
      <c r="D273" s="88">
        <v>1330</v>
      </c>
      <c r="E273" s="88">
        <v>883.29998799999998</v>
      </c>
      <c r="F273" s="88">
        <v>1616</v>
      </c>
      <c r="G273" s="2">
        <f t="shared" si="53"/>
        <v>-1.950916687346551E-2</v>
      </c>
      <c r="H273" s="2">
        <f t="shared" si="54"/>
        <v>-7.6678121454835024E-3</v>
      </c>
      <c r="I273" s="2">
        <f t="shared" si="55"/>
        <v>-3.272727272727273E-2</v>
      </c>
      <c r="J273" s="2">
        <f t="shared" si="56"/>
        <v>5.8645605639702789E-3</v>
      </c>
      <c r="K273" s="2">
        <f t="shared" si="57"/>
        <v>-2.1021355806655654E-2</v>
      </c>
      <c r="L273" s="1"/>
      <c r="M273" s="2">
        <f t="shared" si="58"/>
        <v>-1.9701982571964684E-2</v>
      </c>
      <c r="N273" s="2">
        <f t="shared" si="59"/>
        <v>-7.6973609638065765E-3</v>
      </c>
      <c r="O273" s="2">
        <f t="shared" si="60"/>
        <v>-3.327478888487221E-2</v>
      </c>
      <c r="P273" s="2">
        <f t="shared" si="61"/>
        <v>5.8474309677410182E-3</v>
      </c>
      <c r="Q273" s="2">
        <f t="shared" si="62"/>
        <v>-2.1245450588077884E-2</v>
      </c>
    </row>
    <row r="274" spans="1:17" ht="28.5" customHeight="1">
      <c r="A274" s="87">
        <v>44690</v>
      </c>
      <c r="B274" s="88">
        <v>2808.5500489999999</v>
      </c>
      <c r="C274" s="88">
        <v>2324.3901369999999</v>
      </c>
      <c r="D274" s="88">
        <v>1300</v>
      </c>
      <c r="E274" s="88">
        <v>885.40002400000003</v>
      </c>
      <c r="F274" s="88">
        <v>1607.5500489999999</v>
      </c>
      <c r="G274" s="2">
        <f t="shared" si="53"/>
        <v>8.4047396897358947E-2</v>
      </c>
      <c r="H274" s="2">
        <f t="shared" si="54"/>
        <v>-3.9055186302207313E-2</v>
      </c>
      <c r="I274" s="2">
        <f t="shared" si="55"/>
        <v>-2.2556390977443608E-2</v>
      </c>
      <c r="J274" s="2">
        <f t="shared" si="56"/>
        <v>2.3774889941468509E-3</v>
      </c>
      <c r="K274" s="2">
        <f t="shared" si="57"/>
        <v>-5.2289300742574601E-3</v>
      </c>
      <c r="L274" s="1"/>
      <c r="M274" s="2">
        <f t="shared" si="58"/>
        <v>8.0701626136639351E-2</v>
      </c>
      <c r="N274" s="2">
        <f t="shared" si="59"/>
        <v>-3.9838297573582163E-2</v>
      </c>
      <c r="O274" s="2">
        <f t="shared" si="60"/>
        <v>-2.2814677766171399E-2</v>
      </c>
      <c r="P274" s="2">
        <f t="shared" si="61"/>
        <v>2.3746672387647554E-3</v>
      </c>
      <c r="Q274" s="2">
        <f t="shared" si="62"/>
        <v>-5.2426487727584865E-3</v>
      </c>
    </row>
    <row r="275" spans="1:17" ht="28.5" customHeight="1">
      <c r="A275" s="87">
        <v>44691</v>
      </c>
      <c r="B275" s="88">
        <v>2668.5</v>
      </c>
      <c r="C275" s="88">
        <v>2284.1010740000002</v>
      </c>
      <c r="D275" s="88">
        <v>1315.0500489999999</v>
      </c>
      <c r="E275" s="88">
        <v>861.84997599999997</v>
      </c>
      <c r="F275" s="88">
        <v>1611</v>
      </c>
      <c r="G275" s="2">
        <f t="shared" si="53"/>
        <v>-4.9865605581736222E-2</v>
      </c>
      <c r="H275" s="2">
        <f t="shared" si="54"/>
        <v>-1.7333175854892951E-2</v>
      </c>
      <c r="I275" s="2">
        <f t="shared" si="55"/>
        <v>1.1576960769230727E-2</v>
      </c>
      <c r="J275" s="2">
        <f t="shared" si="56"/>
        <v>-2.6598201221643584E-2</v>
      </c>
      <c r="K275" s="2">
        <f t="shared" si="57"/>
        <v>2.1460924355954877E-3</v>
      </c>
      <c r="L275" s="1"/>
      <c r="M275" s="2">
        <f t="shared" si="58"/>
        <v>-5.1151836584478659E-2</v>
      </c>
      <c r="N275" s="2">
        <f t="shared" si="59"/>
        <v>-1.7485154084817552E-2</v>
      </c>
      <c r="O275" s="2">
        <f t="shared" si="60"/>
        <v>1.1510460514016012E-2</v>
      </c>
      <c r="P275" s="2">
        <f t="shared" si="61"/>
        <v>-2.6958333651106104E-2</v>
      </c>
      <c r="Q275" s="2">
        <f t="shared" si="62"/>
        <v>2.1437928686920214E-3</v>
      </c>
    </row>
    <row r="276" spans="1:17" ht="28.5" customHeight="1">
      <c r="A276" s="87">
        <v>44692</v>
      </c>
      <c r="B276" s="88">
        <v>2542.0500489999999</v>
      </c>
      <c r="C276" s="88">
        <v>2260.703125</v>
      </c>
      <c r="D276" s="88">
        <v>1353</v>
      </c>
      <c r="E276" s="88">
        <v>854.79998799999998</v>
      </c>
      <c r="F276" s="88">
        <v>1600.5</v>
      </c>
      <c r="G276" s="2">
        <f t="shared" si="53"/>
        <v>-4.7386153644369516E-2</v>
      </c>
      <c r="H276" s="2">
        <f t="shared" si="54"/>
        <v>-1.0243832580939522E-2</v>
      </c>
      <c r="I276" s="2">
        <f t="shared" si="55"/>
        <v>2.8858179982471571E-2</v>
      </c>
      <c r="J276" s="2">
        <f t="shared" si="56"/>
        <v>-8.1800640440001411E-3</v>
      </c>
      <c r="K276" s="2">
        <f t="shared" si="57"/>
        <v>-6.5176908752327747E-3</v>
      </c>
      <c r="L276" s="1"/>
      <c r="M276" s="2">
        <f t="shared" si="58"/>
        <v>-4.8545655390727853E-2</v>
      </c>
      <c r="N276" s="2">
        <f t="shared" si="59"/>
        <v>-1.0296661725530733E-2</v>
      </c>
      <c r="O276" s="2">
        <f t="shared" si="60"/>
        <v>2.8449624207143916E-2</v>
      </c>
      <c r="P276" s="2">
        <f t="shared" si="61"/>
        <v>-8.2137043467059474E-3</v>
      </c>
      <c r="Q276" s="2">
        <f t="shared" si="62"/>
        <v>-6.5390237670566514E-3</v>
      </c>
    </row>
    <row r="277" spans="1:17" ht="28.5" customHeight="1">
      <c r="A277" s="87">
        <v>44693</v>
      </c>
      <c r="B277" s="88">
        <v>2404</v>
      </c>
      <c r="C277" s="88">
        <v>2214.6455080000001</v>
      </c>
      <c r="D277" s="88">
        <v>1321.099976</v>
      </c>
      <c r="E277" s="88">
        <v>850</v>
      </c>
      <c r="F277" s="88">
        <v>1550</v>
      </c>
      <c r="G277" s="2">
        <f t="shared" si="53"/>
        <v>-5.430658182922344E-2</v>
      </c>
      <c r="H277" s="2">
        <f t="shared" si="54"/>
        <v>-2.0373138113833473E-2</v>
      </c>
      <c r="I277" s="2">
        <f t="shared" si="55"/>
        <v>-2.3577253510716947E-2</v>
      </c>
      <c r="J277" s="2">
        <f t="shared" si="56"/>
        <v>-5.615334660018719E-3</v>
      </c>
      <c r="K277" s="2">
        <f t="shared" si="57"/>
        <v>-3.1552639800062482E-2</v>
      </c>
      <c r="L277" s="1"/>
      <c r="M277" s="2">
        <f t="shared" si="58"/>
        <v>-5.5836844728173442E-2</v>
      </c>
      <c r="N277" s="2">
        <f t="shared" si="59"/>
        <v>-2.0583532999796466E-2</v>
      </c>
      <c r="O277" s="2">
        <f t="shared" si="60"/>
        <v>-2.3859644453159093E-2</v>
      </c>
      <c r="P277" s="2">
        <f t="shared" si="61"/>
        <v>-5.6311599222587652E-3</v>
      </c>
      <c r="Q277" s="2">
        <f t="shared" si="62"/>
        <v>-3.2061149496625474E-2</v>
      </c>
    </row>
    <row r="278" spans="1:17" ht="28.5" customHeight="1">
      <c r="A278" s="87">
        <v>44694</v>
      </c>
      <c r="B278" s="88">
        <v>2453.1499020000001</v>
      </c>
      <c r="C278" s="88">
        <v>2239.7509770000001</v>
      </c>
      <c r="D278" s="88">
        <v>1310.0500489999999</v>
      </c>
      <c r="E278" s="88">
        <v>882.5</v>
      </c>
      <c r="F278" s="88">
        <v>1530</v>
      </c>
      <c r="G278" s="2">
        <f t="shared" si="53"/>
        <v>2.0445050748752126E-2</v>
      </c>
      <c r="H278" s="2">
        <f t="shared" si="54"/>
        <v>1.133611176565784E-2</v>
      </c>
      <c r="I278" s="2">
        <f t="shared" si="55"/>
        <v>-8.3641868145791446E-3</v>
      </c>
      <c r="J278" s="2">
        <f t="shared" si="56"/>
        <v>3.8235294117647062E-2</v>
      </c>
      <c r="K278" s="2">
        <f t="shared" si="57"/>
        <v>-1.2903225806451613E-2</v>
      </c>
      <c r="L278" s="1"/>
      <c r="M278" s="2">
        <f t="shared" si="58"/>
        <v>2.0238856397910662E-2</v>
      </c>
      <c r="N278" s="2">
        <f t="shared" si="59"/>
        <v>1.127233955075679E-2</v>
      </c>
      <c r="O278" s="2">
        <f t="shared" si="60"/>
        <v>-8.3993629087258746E-3</v>
      </c>
      <c r="P278" s="2">
        <f t="shared" si="61"/>
        <v>3.7522439323089775E-2</v>
      </c>
      <c r="Q278" s="2">
        <f t="shared" si="62"/>
        <v>-1.298719552681119E-2</v>
      </c>
    </row>
    <row r="279" spans="1:17" ht="28.5" customHeight="1">
      <c r="A279" s="87">
        <v>44697</v>
      </c>
      <c r="B279" s="88">
        <v>2413.6000979999999</v>
      </c>
      <c r="C279" s="88">
        <v>2240.304932</v>
      </c>
      <c r="D279" s="88">
        <v>1299</v>
      </c>
      <c r="E279" s="88">
        <v>885.59997599999997</v>
      </c>
      <c r="F279" s="88">
        <v>1550</v>
      </c>
      <c r="G279" s="2">
        <f t="shared" si="53"/>
        <v>-1.612204943846119E-2</v>
      </c>
      <c r="H279" s="2">
        <f t="shared" si="54"/>
        <v>2.4732883507515925E-4</v>
      </c>
      <c r="I279" s="2">
        <f t="shared" si="55"/>
        <v>-8.4348296528325567E-3</v>
      </c>
      <c r="J279" s="2">
        <f t="shared" si="56"/>
        <v>3.5127206798866513E-3</v>
      </c>
      <c r="K279" s="2">
        <f t="shared" si="57"/>
        <v>1.3071895424836602E-2</v>
      </c>
      <c r="L279" s="1"/>
      <c r="M279" s="2">
        <f t="shared" si="58"/>
        <v>-1.6253423604910118E-2</v>
      </c>
      <c r="N279" s="2">
        <f t="shared" si="59"/>
        <v>2.4729825434095364E-4</v>
      </c>
      <c r="O279" s="2">
        <f t="shared" si="60"/>
        <v>-8.4706041383035904E-3</v>
      </c>
      <c r="P279" s="2">
        <f t="shared" si="61"/>
        <v>3.5065654867038505E-3</v>
      </c>
      <c r="Q279" s="2">
        <f t="shared" si="62"/>
        <v>1.2987195526811112E-2</v>
      </c>
    </row>
    <row r="280" spans="1:17" ht="28.5" customHeight="1">
      <c r="A280" s="87">
        <v>44698</v>
      </c>
      <c r="B280" s="88">
        <v>2456.5</v>
      </c>
      <c r="C280" s="88">
        <v>2334.4045409999999</v>
      </c>
      <c r="D280" s="88">
        <v>1312.599976</v>
      </c>
      <c r="E280" s="88">
        <v>891.75</v>
      </c>
      <c r="F280" s="88">
        <v>1545</v>
      </c>
      <c r="G280" s="2">
        <f t="shared" si="53"/>
        <v>1.7774237760243956E-2</v>
      </c>
      <c r="H280" s="2">
        <f t="shared" si="54"/>
        <v>4.2003036129547686E-2</v>
      </c>
      <c r="I280" s="2">
        <f t="shared" si="55"/>
        <v>1.0469573518090816E-2</v>
      </c>
      <c r="J280" s="2">
        <f t="shared" si="56"/>
        <v>6.9444717329125473E-3</v>
      </c>
      <c r="K280" s="2">
        <f t="shared" si="57"/>
        <v>-3.2258064516129032E-3</v>
      </c>
      <c r="L280" s="1"/>
      <c r="M280" s="2">
        <f t="shared" si="58"/>
        <v>1.7618123160604144E-2</v>
      </c>
      <c r="N280" s="2">
        <f t="shared" si="59"/>
        <v>4.1144857078895265E-2</v>
      </c>
      <c r="O280" s="2">
        <f t="shared" si="60"/>
        <v>1.0415147084701494E-2</v>
      </c>
      <c r="P280" s="2">
        <f t="shared" si="61"/>
        <v>6.9204699448452093E-3</v>
      </c>
      <c r="Q280" s="2">
        <f t="shared" si="62"/>
        <v>-3.2310205814464203E-3</v>
      </c>
    </row>
    <row r="281" spans="1:17" ht="28.5" customHeight="1">
      <c r="A281" s="87">
        <v>44699</v>
      </c>
      <c r="B281" s="88">
        <v>2520.6000979999999</v>
      </c>
      <c r="C281" s="88">
        <v>2342.89624</v>
      </c>
      <c r="D281" s="88">
        <v>1324.0500489999999</v>
      </c>
      <c r="E281" s="88">
        <v>899.15002400000003</v>
      </c>
      <c r="F281" s="88">
        <v>1623</v>
      </c>
      <c r="G281" s="2">
        <f t="shared" si="53"/>
        <v>2.609407612456743E-2</v>
      </c>
      <c r="H281" s="2">
        <f t="shared" si="54"/>
        <v>3.6376295757043569E-3</v>
      </c>
      <c r="I281" s="2">
        <f t="shared" si="55"/>
        <v>8.7232006775535519E-3</v>
      </c>
      <c r="J281" s="2">
        <f t="shared" si="56"/>
        <v>8.2983167928231353E-3</v>
      </c>
      <c r="K281" s="2">
        <f t="shared" si="57"/>
        <v>5.0485436893203881E-2</v>
      </c>
      <c r="L281" s="1"/>
      <c r="M281" s="2">
        <f t="shared" si="58"/>
        <v>2.5759434674319431E-2</v>
      </c>
      <c r="N281" s="2">
        <f t="shared" si="59"/>
        <v>3.631029402387174E-3</v>
      </c>
      <c r="O281" s="2">
        <f t="shared" si="60"/>
        <v>8.6853733867156661E-3</v>
      </c>
      <c r="P281" s="2">
        <f t="shared" si="61"/>
        <v>8.2640750640804103E-3</v>
      </c>
      <c r="Q281" s="2">
        <f t="shared" si="62"/>
        <v>4.9252378182745436E-2</v>
      </c>
    </row>
    <row r="282" spans="1:17" ht="28.5" customHeight="1">
      <c r="A282" s="87">
        <v>44700</v>
      </c>
      <c r="B282" s="88">
        <v>2458.3999020000001</v>
      </c>
      <c r="C282" s="88">
        <v>2288.900635</v>
      </c>
      <c r="D282" s="88">
        <v>1286.1999510000001</v>
      </c>
      <c r="E282" s="88">
        <v>884.59997599999997</v>
      </c>
      <c r="F282" s="88">
        <v>1550</v>
      </c>
      <c r="G282" s="2">
        <f t="shared" si="53"/>
        <v>-2.4676741086122018E-2</v>
      </c>
      <c r="H282" s="2">
        <f t="shared" si="54"/>
        <v>-2.3046519977342261E-2</v>
      </c>
      <c r="I282" s="2">
        <f t="shared" si="55"/>
        <v>-2.8586606698580992E-2</v>
      </c>
      <c r="J282" s="2">
        <f t="shared" si="56"/>
        <v>-1.6182002570908079E-2</v>
      </c>
      <c r="K282" s="2">
        <f t="shared" si="57"/>
        <v>-4.4978434996919288E-2</v>
      </c>
      <c r="L282" s="1"/>
      <c r="M282" s="2">
        <f t="shared" si="58"/>
        <v>-2.4986315330074043E-2</v>
      </c>
      <c r="N282" s="2">
        <f t="shared" si="59"/>
        <v>-2.3316243198212794E-2</v>
      </c>
      <c r="O282" s="2">
        <f t="shared" si="60"/>
        <v>-2.9003161537973682E-2</v>
      </c>
      <c r="P282" s="2">
        <f t="shared" si="61"/>
        <v>-1.6314360999761864E-2</v>
      </c>
      <c r="Q282" s="2">
        <f t="shared" si="62"/>
        <v>-4.6021357601298961E-2</v>
      </c>
    </row>
    <row r="283" spans="1:17" ht="28.5" customHeight="1">
      <c r="A283" s="87">
        <v>44701</v>
      </c>
      <c r="B283" s="88">
        <v>2473.1499020000001</v>
      </c>
      <c r="C283" s="88">
        <v>2422.3664549999999</v>
      </c>
      <c r="D283" s="88">
        <v>1303</v>
      </c>
      <c r="E283" s="88">
        <v>915.65002400000003</v>
      </c>
      <c r="F283" s="88">
        <v>1569.400024</v>
      </c>
      <c r="G283" s="2">
        <f t="shared" si="53"/>
        <v>5.9998375317214759E-3</v>
      </c>
      <c r="H283" s="2">
        <f t="shared" si="54"/>
        <v>5.8310010473652515E-2</v>
      </c>
      <c r="I283" s="2">
        <f t="shared" si="55"/>
        <v>1.306177082881878E-2</v>
      </c>
      <c r="J283" s="2">
        <f t="shared" si="56"/>
        <v>3.510066565952525E-2</v>
      </c>
      <c r="K283" s="2">
        <f t="shared" si="57"/>
        <v>1.2516144516129053E-2</v>
      </c>
      <c r="L283" s="1"/>
      <c r="M283" s="2">
        <f t="shared" si="58"/>
        <v>5.9819101782515169E-3</v>
      </c>
      <c r="N283" s="2">
        <f t="shared" si="59"/>
        <v>5.6673306085989417E-2</v>
      </c>
      <c r="O283" s="2">
        <f t="shared" si="60"/>
        <v>1.2977201520802025E-2</v>
      </c>
      <c r="P283" s="2">
        <f t="shared" si="61"/>
        <v>3.4498683494526332E-2</v>
      </c>
      <c r="Q283" s="2">
        <f t="shared" si="62"/>
        <v>1.2438465072548881E-2</v>
      </c>
    </row>
    <row r="284" spans="1:17" ht="28.5" customHeight="1">
      <c r="A284" s="87">
        <v>44704</v>
      </c>
      <c r="B284" s="88">
        <v>2436.3500979999999</v>
      </c>
      <c r="C284" s="88">
        <v>2406.1679690000001</v>
      </c>
      <c r="D284" s="88">
        <v>1314</v>
      </c>
      <c r="E284" s="88">
        <v>922.04998799999998</v>
      </c>
      <c r="F284" s="88">
        <v>1629</v>
      </c>
      <c r="G284" s="2">
        <f t="shared" si="53"/>
        <v>-1.4879730488734533E-2</v>
      </c>
      <c r="H284" s="2">
        <f t="shared" si="54"/>
        <v>-6.6870501639273135E-3</v>
      </c>
      <c r="I284" s="2">
        <f t="shared" si="55"/>
        <v>8.4420567920184195E-3</v>
      </c>
      <c r="J284" s="2">
        <f t="shared" si="56"/>
        <v>6.9895307511071E-3</v>
      </c>
      <c r="K284" s="2">
        <f t="shared" si="57"/>
        <v>3.7976280800668553E-2</v>
      </c>
      <c r="L284" s="1"/>
      <c r="M284" s="2">
        <f t="shared" si="58"/>
        <v>-1.499154423710629E-2</v>
      </c>
      <c r="N284" s="2">
        <f t="shared" si="59"/>
        <v>-6.7095086605965457E-3</v>
      </c>
      <c r="O284" s="2">
        <f t="shared" si="60"/>
        <v>8.4066219197107654E-3</v>
      </c>
      <c r="P284" s="2">
        <f t="shared" si="61"/>
        <v>6.9652172088037782E-3</v>
      </c>
      <c r="Q284" s="2">
        <f t="shared" si="62"/>
        <v>3.7272933616203881E-2</v>
      </c>
    </row>
    <row r="285" spans="1:17" ht="28.5" customHeight="1">
      <c r="A285" s="87">
        <v>44705</v>
      </c>
      <c r="B285" s="88">
        <v>2455.4499510000001</v>
      </c>
      <c r="C285" s="88">
        <v>2414.428711</v>
      </c>
      <c r="D285" s="88">
        <v>1300</v>
      </c>
      <c r="E285" s="88">
        <v>909.90002400000003</v>
      </c>
      <c r="F285" s="88">
        <v>1644.8000489999999</v>
      </c>
      <c r="G285" s="2">
        <f t="shared" si="53"/>
        <v>7.839535465645614E-3</v>
      </c>
      <c r="H285" s="2">
        <f t="shared" si="54"/>
        <v>3.4331526753026676E-3</v>
      </c>
      <c r="I285" s="2">
        <f t="shared" si="55"/>
        <v>-1.06544901065449E-2</v>
      </c>
      <c r="J285" s="2">
        <f t="shared" si="56"/>
        <v>-1.3177120718101409E-2</v>
      </c>
      <c r="K285" s="2">
        <f t="shared" si="57"/>
        <v>9.6992320441988602E-3</v>
      </c>
      <c r="L285" s="1"/>
      <c r="M285" s="2">
        <f t="shared" si="58"/>
        <v>7.8089659706397042E-3</v>
      </c>
      <c r="N285" s="2">
        <f t="shared" si="59"/>
        <v>3.4272728603485197E-3</v>
      </c>
      <c r="O285" s="2">
        <f t="shared" si="60"/>
        <v>-1.0711655594927772E-2</v>
      </c>
      <c r="P285" s="2">
        <f t="shared" si="61"/>
        <v>-1.3264709267479732E-2</v>
      </c>
      <c r="Q285" s="2">
        <f t="shared" si="62"/>
        <v>9.6524964496564024E-3</v>
      </c>
    </row>
    <row r="286" spans="1:17" ht="28.5" customHeight="1">
      <c r="A286" s="87">
        <v>44706</v>
      </c>
      <c r="B286" s="88">
        <v>2386</v>
      </c>
      <c r="C286" s="88">
        <v>2410.8752439999998</v>
      </c>
      <c r="D286" s="88">
        <v>1330</v>
      </c>
      <c r="E286" s="88">
        <v>911.20001200000002</v>
      </c>
      <c r="F286" s="88">
        <v>1633</v>
      </c>
      <c r="G286" s="2">
        <f t="shared" si="53"/>
        <v>-2.8284001867647946E-2</v>
      </c>
      <c r="H286" s="2">
        <f t="shared" si="54"/>
        <v>-1.47176306503099E-3</v>
      </c>
      <c r="I286" s="2">
        <f t="shared" si="55"/>
        <v>2.3076923076923078E-2</v>
      </c>
      <c r="J286" s="2">
        <f t="shared" si="56"/>
        <v>1.4287152057487853E-3</v>
      </c>
      <c r="K286" s="2">
        <f t="shared" si="57"/>
        <v>-7.1741540907504829E-3</v>
      </c>
      <c r="L286" s="1"/>
      <c r="M286" s="2">
        <f t="shared" si="58"/>
        <v>-2.8691700206871978E-2</v>
      </c>
      <c r="N286" s="2">
        <f t="shared" si="59"/>
        <v>-1.4728471721204785E-3</v>
      </c>
      <c r="O286" s="2">
        <f t="shared" si="60"/>
        <v>2.2814677766171264E-2</v>
      </c>
      <c r="P286" s="2">
        <f t="shared" si="61"/>
        <v>1.4276955632495506E-3</v>
      </c>
      <c r="Q286" s="2">
        <f t="shared" si="62"/>
        <v>-7.2000120812364355E-3</v>
      </c>
    </row>
    <row r="287" spans="1:17" ht="28.5" customHeight="1">
      <c r="A287" s="87">
        <v>44707</v>
      </c>
      <c r="B287" s="88">
        <v>2423.3500979999999</v>
      </c>
      <c r="C287" s="88">
        <v>2387.892578</v>
      </c>
      <c r="D287" s="88">
        <v>1342.150024</v>
      </c>
      <c r="E287" s="88">
        <v>899.95001200000002</v>
      </c>
      <c r="F287" s="88">
        <v>1575</v>
      </c>
      <c r="G287" s="2">
        <f t="shared" si="53"/>
        <v>1.5653854987426608E-2</v>
      </c>
      <c r="H287" s="2">
        <f t="shared" si="54"/>
        <v>-9.5329138482786978E-3</v>
      </c>
      <c r="I287" s="2">
        <f t="shared" si="55"/>
        <v>9.1353563909774664E-3</v>
      </c>
      <c r="J287" s="2">
        <f t="shared" si="56"/>
        <v>-1.2346356290434289E-2</v>
      </c>
      <c r="K287" s="2">
        <f t="shared" si="57"/>
        <v>-3.5517452541334968E-2</v>
      </c>
      <c r="L287" s="1"/>
      <c r="M287" s="2">
        <f t="shared" si="58"/>
        <v>1.553259719692167E-2</v>
      </c>
      <c r="N287" s="2">
        <f t="shared" si="59"/>
        <v>-9.5786429244467779E-3</v>
      </c>
      <c r="O287" s="2">
        <f t="shared" si="60"/>
        <v>9.0938814238245187E-3</v>
      </c>
      <c r="P287" s="2">
        <f t="shared" si="61"/>
        <v>-1.2423205742856939E-2</v>
      </c>
      <c r="Q287" s="2">
        <f t="shared" si="62"/>
        <v>-3.6163541710731689E-2</v>
      </c>
    </row>
    <row r="288" spans="1:17" ht="28.5" customHeight="1">
      <c r="A288" s="87">
        <v>44708</v>
      </c>
      <c r="B288" s="88">
        <v>2429.1499020000001</v>
      </c>
      <c r="C288" s="88">
        <v>2376.8164059999999</v>
      </c>
      <c r="D288" s="88">
        <v>1371.8000489999999</v>
      </c>
      <c r="E288" s="88">
        <v>903.90002400000003</v>
      </c>
      <c r="F288" s="88">
        <v>1575.1999510000001</v>
      </c>
      <c r="G288" s="2">
        <f t="shared" si="53"/>
        <v>2.3933000868454055E-3</v>
      </c>
      <c r="H288" s="2">
        <f t="shared" si="54"/>
        <v>-4.6384716389867861E-3</v>
      </c>
      <c r="I288" s="2">
        <f t="shared" si="55"/>
        <v>2.2091438713858647E-2</v>
      </c>
      <c r="J288" s="2">
        <f t="shared" si="56"/>
        <v>4.3891460051450224E-3</v>
      </c>
      <c r="K288" s="2">
        <f t="shared" si="57"/>
        <v>1.269530158730511E-4</v>
      </c>
      <c r="L288" s="1"/>
      <c r="M288" s="2">
        <f t="shared" si="58"/>
        <v>2.3904407055222537E-3</v>
      </c>
      <c r="N288" s="2">
        <f t="shared" si="59"/>
        <v>-4.649262730939554E-3</v>
      </c>
      <c r="O288" s="2">
        <f t="shared" si="60"/>
        <v>2.1850958145089052E-2</v>
      </c>
      <c r="P288" s="2">
        <f t="shared" si="61"/>
        <v>4.3795417964124497E-3</v>
      </c>
      <c r="Q288" s="2">
        <f t="shared" si="62"/>
        <v>1.2694495802080706E-4</v>
      </c>
    </row>
    <row r="289" spans="1:17" ht="28.5" customHeight="1">
      <c r="A289" s="87">
        <v>44711</v>
      </c>
      <c r="B289" s="88">
        <v>2558.8000489999999</v>
      </c>
      <c r="C289" s="88">
        <v>2459.6096189999998</v>
      </c>
      <c r="D289" s="88">
        <v>1410.25</v>
      </c>
      <c r="E289" s="88">
        <v>888.29998799999998</v>
      </c>
      <c r="F289" s="88">
        <v>1620</v>
      </c>
      <c r="G289" s="2">
        <f t="shared" si="53"/>
        <v>5.33726415538434E-2</v>
      </c>
      <c r="H289" s="2">
        <f t="shared" si="54"/>
        <v>3.4833659339862336E-2</v>
      </c>
      <c r="I289" s="2">
        <f t="shared" si="55"/>
        <v>2.8028830461136727E-2</v>
      </c>
      <c r="J289" s="2">
        <f t="shared" si="56"/>
        <v>-1.7258585668540754E-2</v>
      </c>
      <c r="K289" s="2">
        <f t="shared" si="57"/>
        <v>2.8440864901982176E-2</v>
      </c>
      <c r="L289" s="1"/>
      <c r="M289" s="2">
        <f t="shared" si="58"/>
        <v>5.1997056165278339E-2</v>
      </c>
      <c r="N289" s="2">
        <f t="shared" si="59"/>
        <v>3.4240698187534717E-2</v>
      </c>
      <c r="O289" s="2">
        <f t="shared" si="60"/>
        <v>2.7643211835372477E-2</v>
      </c>
      <c r="P289" s="2">
        <f t="shared" si="61"/>
        <v>-1.7409251089269138E-2</v>
      </c>
      <c r="Q289" s="2">
        <f t="shared" si="62"/>
        <v>2.8043932008675516E-2</v>
      </c>
    </row>
    <row r="290" spans="1:17" ht="28.5" customHeight="1">
      <c r="A290" s="87">
        <v>44712</v>
      </c>
      <c r="B290" s="88">
        <v>2554.6999510000001</v>
      </c>
      <c r="C290" s="88">
        <v>2429.9350589999999</v>
      </c>
      <c r="D290" s="88">
        <v>1395.900024</v>
      </c>
      <c r="E290" s="88">
        <v>860.59997599999997</v>
      </c>
      <c r="F290" s="88">
        <v>1660.5</v>
      </c>
      <c r="G290" s="2">
        <f t="shared" si="53"/>
        <v>-1.6023518530110397E-3</v>
      </c>
      <c r="H290" s="2">
        <f t="shared" si="54"/>
        <v>-1.206474384014837E-2</v>
      </c>
      <c r="I290" s="2">
        <f t="shared" si="55"/>
        <v>-1.0175483779471703E-2</v>
      </c>
      <c r="J290" s="2">
        <f t="shared" si="56"/>
        <v>-3.118317277293492E-2</v>
      </c>
      <c r="K290" s="2">
        <f t="shared" si="57"/>
        <v>2.5000000000000001E-2</v>
      </c>
      <c r="L290" s="1"/>
      <c r="M290" s="2">
        <f t="shared" si="58"/>
        <v>-1.6036369917545776E-3</v>
      </c>
      <c r="N290" s="2">
        <f t="shared" si="59"/>
        <v>-1.2138113584046047E-2</v>
      </c>
      <c r="O290" s="2">
        <f t="shared" si="60"/>
        <v>-1.0227607908164448E-2</v>
      </c>
      <c r="P290" s="2">
        <f t="shared" si="61"/>
        <v>-3.1679717749726992E-2</v>
      </c>
      <c r="Q290" s="2">
        <f t="shared" si="62"/>
        <v>2.4692612590371414E-2</v>
      </c>
    </row>
    <row r="291" spans="1:17" ht="28.5" customHeight="1">
      <c r="A291" s="87">
        <v>44713</v>
      </c>
      <c r="B291" s="88">
        <v>2585.9499510000001</v>
      </c>
      <c r="C291" s="88">
        <v>2430.7197270000001</v>
      </c>
      <c r="D291" s="88">
        <v>1380</v>
      </c>
      <c r="E291" s="88">
        <v>839.25</v>
      </c>
      <c r="F291" s="88">
        <v>1653.5500489999999</v>
      </c>
      <c r="G291" s="2">
        <f t="shared" si="53"/>
        <v>1.2232356284254691E-2</v>
      </c>
      <c r="H291" s="2">
        <f t="shared" si="54"/>
        <v>3.2291727183983069E-4</v>
      </c>
      <c r="I291" s="2">
        <f t="shared" si="55"/>
        <v>-1.1390517749572036E-2</v>
      </c>
      <c r="J291" s="2">
        <f t="shared" si="56"/>
        <v>-2.4808246102019378E-2</v>
      </c>
      <c r="K291" s="2">
        <f t="shared" si="57"/>
        <v>-4.1854567901234898E-3</v>
      </c>
      <c r="L291" s="1"/>
      <c r="M291" s="2">
        <f t="shared" si="58"/>
        <v>1.2158145582379723E-2</v>
      </c>
      <c r="N291" s="2">
        <f t="shared" si="59"/>
        <v>3.228651452789341E-4</v>
      </c>
      <c r="O291" s="2">
        <f t="shared" si="60"/>
        <v>-1.1455886560670672E-2</v>
      </c>
      <c r="P291" s="2">
        <f t="shared" si="61"/>
        <v>-2.512115665683419E-2</v>
      </c>
      <c r="Q291" s="2">
        <f t="shared" si="62"/>
        <v>-4.1942403317178608E-3</v>
      </c>
    </row>
    <row r="292" spans="1:17" ht="28.5" customHeight="1">
      <c r="A292" s="87">
        <v>44714</v>
      </c>
      <c r="B292" s="88">
        <v>2676.75</v>
      </c>
      <c r="C292" s="88">
        <v>2514.5280760000001</v>
      </c>
      <c r="D292" s="88">
        <v>1387.25</v>
      </c>
      <c r="E292" s="88">
        <v>859.54998799999998</v>
      </c>
      <c r="F292" s="88">
        <v>1632</v>
      </c>
      <c r="G292" s="2">
        <f t="shared" si="53"/>
        <v>3.5112840820792801E-2</v>
      </c>
      <c r="H292" s="2">
        <f t="shared" si="54"/>
        <v>3.4478820437038357E-2</v>
      </c>
      <c r="I292" s="2">
        <f t="shared" si="55"/>
        <v>5.2536231884057968E-3</v>
      </c>
      <c r="J292" s="2">
        <f t="shared" si="56"/>
        <v>2.4188249031873679E-2</v>
      </c>
      <c r="K292" s="2">
        <f t="shared" si="57"/>
        <v>-1.3032595543771137E-2</v>
      </c>
      <c r="L292" s="1"/>
      <c r="M292" s="2">
        <f t="shared" si="58"/>
        <v>3.4510445722170623E-2</v>
      </c>
      <c r="N292" s="2">
        <f t="shared" si="59"/>
        <v>3.3897744757572082E-2</v>
      </c>
      <c r="O292" s="2">
        <f t="shared" si="60"/>
        <v>5.2398710547601713E-3</v>
      </c>
      <c r="P292" s="2">
        <f t="shared" si="61"/>
        <v>2.3900346666564661E-2</v>
      </c>
      <c r="Q292" s="2">
        <f t="shared" si="62"/>
        <v>-1.3118264961031072E-2</v>
      </c>
    </row>
    <row r="293" spans="1:17" ht="28.5" customHeight="1">
      <c r="A293" s="87">
        <v>44715</v>
      </c>
      <c r="B293" s="88">
        <v>2697.6999510000001</v>
      </c>
      <c r="C293" s="88">
        <v>2565.477539</v>
      </c>
      <c r="D293" s="88">
        <v>1398.3000489999999</v>
      </c>
      <c r="E293" s="88">
        <v>865.09997599999997</v>
      </c>
      <c r="F293" s="88">
        <v>1657.9499510000001</v>
      </c>
      <c r="G293" s="2">
        <f t="shared" si="53"/>
        <v>7.8266371532642407E-3</v>
      </c>
      <c r="H293" s="2">
        <f t="shared" si="54"/>
        <v>2.0262037829797498E-2</v>
      </c>
      <c r="I293" s="2">
        <f t="shared" si="55"/>
        <v>7.9654344927013471E-3</v>
      </c>
      <c r="J293" s="2">
        <f t="shared" si="56"/>
        <v>6.4568530946218627E-3</v>
      </c>
      <c r="K293" s="2">
        <f t="shared" si="57"/>
        <v>1.5900705269607879E-2</v>
      </c>
      <c r="L293" s="1"/>
      <c r="M293" s="2">
        <f t="shared" si="58"/>
        <v>7.7961679065984861E-3</v>
      </c>
      <c r="N293" s="2">
        <f t="shared" si="59"/>
        <v>2.00594941362029E-2</v>
      </c>
      <c r="O293" s="2">
        <f t="shared" si="60"/>
        <v>7.9338778833453697E-3</v>
      </c>
      <c r="P293" s="2">
        <f t="shared" si="61"/>
        <v>6.4360969171616857E-3</v>
      </c>
      <c r="Q293" s="2">
        <f t="shared" si="62"/>
        <v>1.5775613346450942E-2</v>
      </c>
    </row>
    <row r="294" spans="1:17" ht="28.5" customHeight="1">
      <c r="A294" s="87">
        <v>44718</v>
      </c>
      <c r="B294" s="88">
        <v>2712.5500489999999</v>
      </c>
      <c r="C294" s="88">
        <v>2554.4477539999998</v>
      </c>
      <c r="D294" s="88">
        <v>1376.3000489999999</v>
      </c>
      <c r="E294" s="88">
        <v>859.79998799999998</v>
      </c>
      <c r="F294" s="88">
        <v>1652.150024</v>
      </c>
      <c r="G294" s="2">
        <f t="shared" si="53"/>
        <v>5.5047256068990044E-3</v>
      </c>
      <c r="H294" s="2">
        <f t="shared" si="54"/>
        <v>-4.2993106867345579E-3</v>
      </c>
      <c r="I294" s="2">
        <f t="shared" si="55"/>
        <v>-1.573338999432446E-2</v>
      </c>
      <c r="J294" s="2">
        <f t="shared" si="56"/>
        <v>-6.1264456675929734E-3</v>
      </c>
      <c r="K294" s="2">
        <f t="shared" si="57"/>
        <v>-3.4982521616540793E-3</v>
      </c>
      <c r="L294" s="1"/>
      <c r="M294" s="2">
        <f t="shared" si="58"/>
        <v>5.4896299777545616E-3</v>
      </c>
      <c r="N294" s="2">
        <f t="shared" si="59"/>
        <v>-4.3085792982250825E-3</v>
      </c>
      <c r="O294" s="2">
        <f t="shared" si="60"/>
        <v>-1.5858473501166946E-2</v>
      </c>
      <c r="P294" s="2">
        <f t="shared" si="61"/>
        <v>-6.1452893384237924E-3</v>
      </c>
      <c r="Q294" s="2">
        <f t="shared" si="62"/>
        <v>-3.5043853535595411E-3</v>
      </c>
    </row>
    <row r="295" spans="1:17" ht="28.5" customHeight="1">
      <c r="A295" s="87">
        <v>44719</v>
      </c>
      <c r="B295" s="88">
        <v>2665</v>
      </c>
      <c r="C295" s="88">
        <v>2559.2473140000002</v>
      </c>
      <c r="D295" s="88">
        <v>1362</v>
      </c>
      <c r="E295" s="88">
        <v>848.25</v>
      </c>
      <c r="F295" s="88">
        <v>1630</v>
      </c>
      <c r="G295" s="2">
        <f t="shared" si="53"/>
        <v>-1.7529648537740194E-2</v>
      </c>
      <c r="H295" s="2">
        <f t="shared" si="54"/>
        <v>1.878903176815721E-3</v>
      </c>
      <c r="I295" s="2">
        <f t="shared" si="55"/>
        <v>-1.0390211793126184E-2</v>
      </c>
      <c r="J295" s="2">
        <f t="shared" si="56"/>
        <v>-1.3433342825308326E-2</v>
      </c>
      <c r="K295" s="2">
        <f t="shared" si="57"/>
        <v>-1.3406787324539015E-2</v>
      </c>
      <c r="L295" s="1"/>
      <c r="M295" s="2">
        <f t="shared" si="58"/>
        <v>-1.7685112322787574E-2</v>
      </c>
      <c r="N295" s="2">
        <f t="shared" si="59"/>
        <v>1.8771402461471806E-3</v>
      </c>
      <c r="O295" s="2">
        <f t="shared" si="60"/>
        <v>-1.0444566878731361E-2</v>
      </c>
      <c r="P295" s="2">
        <f t="shared" si="61"/>
        <v>-1.3524386441107355E-2</v>
      </c>
      <c r="Q295" s="2">
        <f t="shared" si="62"/>
        <v>-1.3497469716135786E-2</v>
      </c>
    </row>
    <row r="296" spans="1:17" ht="28.5" customHeight="1">
      <c r="A296" s="87">
        <v>44720</v>
      </c>
      <c r="B296" s="88">
        <v>2604.8000489999999</v>
      </c>
      <c r="C296" s="88">
        <v>2514.2973630000001</v>
      </c>
      <c r="D296" s="88">
        <v>1373.3000489999999</v>
      </c>
      <c r="E296" s="88">
        <v>847.25</v>
      </c>
      <c r="F296" s="88">
        <v>1595</v>
      </c>
      <c r="G296" s="2">
        <f t="shared" si="53"/>
        <v>-2.258909981238276E-2</v>
      </c>
      <c r="H296" s="2">
        <f t="shared" si="54"/>
        <v>-1.7563738664140707E-2</v>
      </c>
      <c r="I296" s="2">
        <f t="shared" si="55"/>
        <v>8.2966585903083302E-3</v>
      </c>
      <c r="J296" s="2">
        <f t="shared" si="56"/>
        <v>-1.1788977306218685E-3</v>
      </c>
      <c r="K296" s="2">
        <f t="shared" si="57"/>
        <v>-2.1472392638036811E-2</v>
      </c>
      <c r="L296" s="1"/>
      <c r="M296" s="2">
        <f t="shared" si="58"/>
        <v>-2.2848141980298903E-2</v>
      </c>
      <c r="N296" s="2">
        <f t="shared" si="59"/>
        <v>-1.7719811301539972E-2</v>
      </c>
      <c r="O296" s="2">
        <f t="shared" si="60"/>
        <v>8.2624305072555686E-3</v>
      </c>
      <c r="P296" s="2">
        <f t="shared" si="61"/>
        <v>-1.179593177178794E-3</v>
      </c>
      <c r="Q296" s="2">
        <f t="shared" si="62"/>
        <v>-2.170627858186306E-2</v>
      </c>
    </row>
    <row r="297" spans="1:17" ht="28.5" customHeight="1">
      <c r="A297" s="87">
        <v>44721</v>
      </c>
      <c r="B297" s="88">
        <v>2576.8000489999999</v>
      </c>
      <c r="C297" s="88">
        <v>2583.2453609999998</v>
      </c>
      <c r="D297" s="88">
        <v>1362.25</v>
      </c>
      <c r="E297" s="88">
        <v>858.84997599999997</v>
      </c>
      <c r="F297" s="88">
        <v>1556.1999510000001</v>
      </c>
      <c r="G297" s="2">
        <f t="shared" si="53"/>
        <v>-1.0749385547174488E-2</v>
      </c>
      <c r="H297" s="2">
        <f t="shared" si="54"/>
        <v>2.7422372156383493E-2</v>
      </c>
      <c r="I297" s="2">
        <f t="shared" si="55"/>
        <v>-8.0463471970646846E-3</v>
      </c>
      <c r="J297" s="2">
        <f t="shared" si="56"/>
        <v>1.3691326054883411E-2</v>
      </c>
      <c r="K297" s="2">
        <f t="shared" si="57"/>
        <v>-2.4326049529780531E-2</v>
      </c>
      <c r="L297" s="1"/>
      <c r="M297" s="2">
        <f t="shared" si="58"/>
        <v>-1.0807577586823604E-2</v>
      </c>
      <c r="N297" s="2">
        <f t="shared" si="59"/>
        <v>2.7053114321426139E-2</v>
      </c>
      <c r="O297" s="2">
        <f t="shared" si="60"/>
        <v>-8.0788937535054457E-3</v>
      </c>
      <c r="P297" s="2">
        <f t="shared" si="61"/>
        <v>1.3598446651529096E-2</v>
      </c>
      <c r="Q297" s="2">
        <f t="shared" si="62"/>
        <v>-2.4626815523071093E-2</v>
      </c>
    </row>
    <row r="298" spans="1:17" ht="28.5" customHeight="1">
      <c r="A298" s="87">
        <v>44722</v>
      </c>
      <c r="B298" s="88">
        <v>2520.6000979999999</v>
      </c>
      <c r="C298" s="88">
        <v>2505.251953</v>
      </c>
      <c r="D298" s="88">
        <v>1360.099976</v>
      </c>
      <c r="E298" s="88">
        <v>845.70001200000002</v>
      </c>
      <c r="F298" s="88">
        <v>1570</v>
      </c>
      <c r="G298" s="2">
        <f t="shared" si="53"/>
        <v>-2.1809977464805636E-2</v>
      </c>
      <c r="H298" s="2">
        <f t="shared" si="54"/>
        <v>-3.0192024798530094E-2</v>
      </c>
      <c r="I298" s="2">
        <f t="shared" si="55"/>
        <v>-1.5782888603413693E-3</v>
      </c>
      <c r="J298" s="2">
        <f t="shared" si="56"/>
        <v>-1.5311130427277272E-2</v>
      </c>
      <c r="K298" s="2">
        <f t="shared" si="57"/>
        <v>8.8677865534773706E-3</v>
      </c>
      <c r="L298" s="1"/>
      <c r="M298" s="2">
        <f t="shared" si="58"/>
        <v>-2.2051330749800032E-2</v>
      </c>
      <c r="N298" s="2">
        <f t="shared" si="59"/>
        <v>-3.0657190791935036E-2</v>
      </c>
      <c r="O298" s="2">
        <f t="shared" si="60"/>
        <v>-1.5795356702615598E-3</v>
      </c>
      <c r="P298" s="2">
        <f t="shared" si="61"/>
        <v>-1.5429556161084443E-2</v>
      </c>
      <c r="Q298" s="2">
        <f t="shared" si="62"/>
        <v>8.8286986464798951E-3</v>
      </c>
    </row>
    <row r="299" spans="1:17" ht="28.5" customHeight="1">
      <c r="A299" s="87">
        <v>44725</v>
      </c>
      <c r="B299" s="88">
        <v>2466.1499020000001</v>
      </c>
      <c r="C299" s="88">
        <v>2457.8557129999999</v>
      </c>
      <c r="D299" s="88">
        <v>1323.599976</v>
      </c>
      <c r="E299" s="88">
        <v>829.5</v>
      </c>
      <c r="F299" s="88">
        <v>1560.150024</v>
      </c>
      <c r="G299" s="2">
        <f t="shared" si="53"/>
        <v>-2.1602076443305678E-2</v>
      </c>
      <c r="H299" s="2">
        <f t="shared" si="54"/>
        <v>-1.8918751841803288E-2</v>
      </c>
      <c r="I299" s="2">
        <f t="shared" si="55"/>
        <v>-2.6836262513102199E-2</v>
      </c>
      <c r="J299" s="2">
        <f t="shared" si="56"/>
        <v>-1.915574289952832E-2</v>
      </c>
      <c r="K299" s="2">
        <f t="shared" si="57"/>
        <v>-6.2738700636942478E-3</v>
      </c>
      <c r="L299" s="1"/>
      <c r="M299" s="2">
        <f t="shared" si="58"/>
        <v>-2.1838816896080727E-2</v>
      </c>
      <c r="N299" s="2">
        <f t="shared" si="59"/>
        <v>-1.9100001074445427E-2</v>
      </c>
      <c r="O299" s="2">
        <f t="shared" si="60"/>
        <v>-2.7202929877855581E-2</v>
      </c>
      <c r="P299" s="2">
        <f t="shared" si="61"/>
        <v>-1.934159134710622E-2</v>
      </c>
      <c r="Q299" s="2">
        <f t="shared" si="62"/>
        <v>-6.2936334919658204E-3</v>
      </c>
    </row>
    <row r="300" spans="1:17" ht="28.5" customHeight="1">
      <c r="A300" s="87">
        <v>44726</v>
      </c>
      <c r="B300" s="88">
        <v>2470.75</v>
      </c>
      <c r="C300" s="88">
        <v>2425.7353520000001</v>
      </c>
      <c r="D300" s="88">
        <v>1311.25</v>
      </c>
      <c r="E300" s="88">
        <v>825.04998799999998</v>
      </c>
      <c r="F300" s="88">
        <v>1532.0500489999999</v>
      </c>
      <c r="G300" s="2">
        <f t="shared" si="53"/>
        <v>1.8652953724626789E-3</v>
      </c>
      <c r="H300" s="2">
        <f t="shared" si="54"/>
        <v>-1.3068448579023555E-2</v>
      </c>
      <c r="I300" s="2">
        <f t="shared" si="55"/>
        <v>-9.3305955152117419E-3</v>
      </c>
      <c r="J300" s="2">
        <f t="shared" si="56"/>
        <v>-5.3646919831223808E-3</v>
      </c>
      <c r="K300" s="2">
        <f t="shared" si="57"/>
        <v>-1.8011072376203793E-2</v>
      </c>
      <c r="L300" s="1"/>
      <c r="M300" s="2">
        <f t="shared" si="58"/>
        <v>1.8635578693516075E-3</v>
      </c>
      <c r="N300" s="2">
        <f t="shared" si="59"/>
        <v>-1.3154592084209929E-2</v>
      </c>
      <c r="O300" s="2">
        <f t="shared" si="60"/>
        <v>-9.3743982045837223E-3</v>
      </c>
      <c r="P300" s="2">
        <f t="shared" si="61"/>
        <v>-5.3791336162584196E-3</v>
      </c>
      <c r="Q300" s="2">
        <f t="shared" si="62"/>
        <v>-1.8175246023421302E-2</v>
      </c>
    </row>
    <row r="301" spans="1:17" ht="28.5" customHeight="1">
      <c r="A301" s="87">
        <v>44727</v>
      </c>
      <c r="B301" s="88">
        <v>2510.1499020000001</v>
      </c>
      <c r="C301" s="88">
        <v>2396.3840329999998</v>
      </c>
      <c r="D301" s="88">
        <v>1301.650024</v>
      </c>
      <c r="E301" s="88">
        <v>822.29998799999998</v>
      </c>
      <c r="F301" s="88">
        <v>1547.9499510000001</v>
      </c>
      <c r="G301" s="2">
        <f t="shared" si="53"/>
        <v>1.5946535262572139E-2</v>
      </c>
      <c r="H301" s="2">
        <f t="shared" si="54"/>
        <v>-1.2099967531825099E-2</v>
      </c>
      <c r="I301" s="2">
        <f t="shared" si="55"/>
        <v>-7.3212400381315306E-3</v>
      </c>
      <c r="J301" s="2">
        <f t="shared" si="56"/>
        <v>-3.3331313738531928E-3</v>
      </c>
      <c r="K301" s="2">
        <f t="shared" si="57"/>
        <v>1.0378187064044218E-2</v>
      </c>
      <c r="L301" s="1"/>
      <c r="M301" s="2">
        <f t="shared" si="58"/>
        <v>1.5820724998604454E-2</v>
      </c>
      <c r="N301" s="2">
        <f t="shared" si="59"/>
        <v>-1.2173768065857569E-2</v>
      </c>
      <c r="O301" s="2">
        <f t="shared" si="60"/>
        <v>-7.348171845978484E-3</v>
      </c>
      <c r="P301" s="2">
        <f t="shared" si="61"/>
        <v>-3.3386986306052232E-3</v>
      </c>
      <c r="Q301" s="2">
        <f t="shared" si="62"/>
        <v>1.0324703404686157E-2</v>
      </c>
    </row>
    <row r="302" spans="1:17" ht="28.5" customHeight="1">
      <c r="A302" s="87">
        <v>44728</v>
      </c>
      <c r="B302" s="88">
        <v>2526.3999020000001</v>
      </c>
      <c r="C302" s="88">
        <v>2362.8791500000002</v>
      </c>
      <c r="D302" s="88">
        <v>1310</v>
      </c>
      <c r="E302" s="88">
        <v>814.59997599999997</v>
      </c>
      <c r="F302" s="88">
        <v>1568.400024</v>
      </c>
      <c r="G302" s="2">
        <f t="shared" si="53"/>
        <v>6.4737169629003289E-3</v>
      </c>
      <c r="H302" s="2">
        <f t="shared" si="54"/>
        <v>-1.3981433083601093E-2</v>
      </c>
      <c r="I302" s="2">
        <f t="shared" si="55"/>
        <v>6.4149163339161661E-3</v>
      </c>
      <c r="J302" s="2">
        <f t="shared" si="56"/>
        <v>-9.3639938129246522E-3</v>
      </c>
      <c r="K302" s="2">
        <f t="shared" si="57"/>
        <v>1.3211068605150254E-2</v>
      </c>
      <c r="L302" s="1"/>
      <c r="M302" s="2">
        <f t="shared" si="58"/>
        <v>6.4528524561054809E-3</v>
      </c>
      <c r="N302" s="2">
        <f t="shared" si="59"/>
        <v>-1.4080094012779005E-2</v>
      </c>
      <c r="O302" s="2">
        <f t="shared" si="60"/>
        <v>6.3944283306688618E-3</v>
      </c>
      <c r="P302" s="2">
        <f t="shared" si="61"/>
        <v>-9.4081116316365558E-3</v>
      </c>
      <c r="Q302" s="2">
        <f t="shared" si="62"/>
        <v>1.3124563488742559E-2</v>
      </c>
    </row>
    <row r="303" spans="1:17" ht="28.5" customHeight="1">
      <c r="A303" s="87">
        <v>44729</v>
      </c>
      <c r="B303" s="88">
        <v>2497.8999020000001</v>
      </c>
      <c r="C303" s="88">
        <v>2390.5690920000002</v>
      </c>
      <c r="D303" s="88">
        <v>1275</v>
      </c>
      <c r="E303" s="88">
        <v>793.40002400000003</v>
      </c>
      <c r="F303" s="88">
        <v>1522</v>
      </c>
      <c r="G303" s="2">
        <f t="shared" si="53"/>
        <v>-1.1280874408456971E-2</v>
      </c>
      <c r="H303" s="2">
        <f t="shared" si="54"/>
        <v>1.1718729669268093E-2</v>
      </c>
      <c r="I303" s="2">
        <f t="shared" si="55"/>
        <v>-2.6717557251908396E-2</v>
      </c>
      <c r="J303" s="2">
        <f t="shared" si="56"/>
        <v>-2.6024984808003408E-2</v>
      </c>
      <c r="K303" s="2">
        <f t="shared" si="57"/>
        <v>-2.9584304571523029E-2</v>
      </c>
      <c r="L303" s="1"/>
      <c r="M303" s="2">
        <f t="shared" si="58"/>
        <v>-1.1344986085360083E-2</v>
      </c>
      <c r="N303" s="2">
        <f t="shared" si="59"/>
        <v>1.1650597124734189E-2</v>
      </c>
      <c r="O303" s="2">
        <f t="shared" si="60"/>
        <v>-2.7080958602670697E-2</v>
      </c>
      <c r="P303" s="2">
        <f t="shared" si="61"/>
        <v>-2.6369627422210745E-2</v>
      </c>
      <c r="Q303" s="2">
        <f t="shared" si="62"/>
        <v>-3.003074729876418E-2</v>
      </c>
    </row>
    <row r="304" spans="1:17" ht="28.5" customHeight="1">
      <c r="A304" s="87">
        <v>44732</v>
      </c>
      <c r="B304" s="88">
        <v>2407.3999020000001</v>
      </c>
      <c r="C304" s="88">
        <v>2347.234375</v>
      </c>
      <c r="D304" s="88">
        <v>1304.6999510000001</v>
      </c>
      <c r="E304" s="88">
        <v>805.29998799999998</v>
      </c>
      <c r="F304" s="88">
        <v>1490</v>
      </c>
      <c r="G304" s="2">
        <f t="shared" si="53"/>
        <v>-3.6230434985620973E-2</v>
      </c>
      <c r="H304" s="2">
        <f t="shared" si="54"/>
        <v>-1.8127364377385741E-2</v>
      </c>
      <c r="I304" s="2">
        <f t="shared" si="55"/>
        <v>2.3294079215686318E-2</v>
      </c>
      <c r="J304" s="2">
        <f t="shared" si="56"/>
        <v>1.4998693773671922E-2</v>
      </c>
      <c r="K304" s="2">
        <f t="shared" si="57"/>
        <v>-2.1024967148488831E-2</v>
      </c>
      <c r="L304" s="1"/>
      <c r="M304" s="2">
        <f t="shared" si="58"/>
        <v>-3.6903053387827053E-2</v>
      </c>
      <c r="N304" s="2">
        <f t="shared" si="59"/>
        <v>-1.8293677997949682E-2</v>
      </c>
      <c r="O304" s="2">
        <f t="shared" si="60"/>
        <v>2.302691312264888E-2</v>
      </c>
      <c r="P304" s="2">
        <f t="shared" si="61"/>
        <v>1.4887325570431842E-2</v>
      </c>
      <c r="Q304" s="2">
        <f t="shared" si="62"/>
        <v>-2.1249139482126273E-2</v>
      </c>
    </row>
    <row r="305" spans="1:17" ht="28.5" customHeight="1">
      <c r="A305" s="87">
        <v>44733</v>
      </c>
      <c r="B305" s="88">
        <v>2488.4499510000001</v>
      </c>
      <c r="C305" s="88">
        <v>2385.1235350000002</v>
      </c>
      <c r="D305" s="88">
        <v>1336.900024</v>
      </c>
      <c r="E305" s="88">
        <v>817.45001200000002</v>
      </c>
      <c r="F305" s="88">
        <v>1480</v>
      </c>
      <c r="G305" s="2">
        <f t="shared" si="53"/>
        <v>3.3667048392195184E-2</v>
      </c>
      <c r="H305" s="2">
        <f t="shared" si="54"/>
        <v>1.6142043761607817E-2</v>
      </c>
      <c r="I305" s="2">
        <f t="shared" si="55"/>
        <v>2.4680059944295937E-2</v>
      </c>
      <c r="J305" s="2">
        <f t="shared" si="56"/>
        <v>1.508757504166265E-2</v>
      </c>
      <c r="K305" s="2">
        <f t="shared" si="57"/>
        <v>-6.7114093959731542E-3</v>
      </c>
      <c r="L305" s="1"/>
      <c r="M305" s="2">
        <f t="shared" si="58"/>
        <v>3.3112720742809201E-2</v>
      </c>
      <c r="N305" s="2">
        <f t="shared" si="59"/>
        <v>1.6013146236199163E-2</v>
      </c>
      <c r="O305" s="2">
        <f t="shared" si="60"/>
        <v>2.4380427225879905E-2</v>
      </c>
      <c r="P305" s="2">
        <f t="shared" si="61"/>
        <v>1.4974889600998216E-2</v>
      </c>
      <c r="Q305" s="2">
        <f t="shared" si="62"/>
        <v>-6.7340321813440683E-3</v>
      </c>
    </row>
    <row r="306" spans="1:17" ht="28.5" customHeight="1">
      <c r="A306" s="87">
        <v>44734</v>
      </c>
      <c r="B306" s="88">
        <v>2535.25</v>
      </c>
      <c r="C306" s="88">
        <v>2312.6679690000001</v>
      </c>
      <c r="D306" s="88">
        <v>1332.25</v>
      </c>
      <c r="E306" s="88">
        <v>809.29998799999998</v>
      </c>
      <c r="F306" s="88">
        <v>1490</v>
      </c>
      <c r="G306" s="2">
        <f t="shared" si="53"/>
        <v>1.8806907883034994E-2</v>
      </c>
      <c r="H306" s="2">
        <f t="shared" si="54"/>
        <v>-3.0378118758532181E-2</v>
      </c>
      <c r="I306" s="2">
        <f t="shared" si="55"/>
        <v>-3.4782137157026711E-3</v>
      </c>
      <c r="J306" s="2">
        <f t="shared" si="56"/>
        <v>-9.9700579611711228E-3</v>
      </c>
      <c r="K306" s="2">
        <f t="shared" si="57"/>
        <v>6.7567567567567571E-3</v>
      </c>
      <c r="L306" s="1"/>
      <c r="M306" s="2">
        <f t="shared" si="58"/>
        <v>1.863224451148059E-2</v>
      </c>
      <c r="N306" s="2">
        <f t="shared" si="59"/>
        <v>-3.0849096634732003E-2</v>
      </c>
      <c r="O306" s="2">
        <f t="shared" si="60"/>
        <v>-3.4842767641635416E-3</v>
      </c>
      <c r="P306" s="2">
        <f t="shared" si="61"/>
        <v>-1.002009182719108E-2</v>
      </c>
      <c r="Q306" s="2">
        <f t="shared" si="62"/>
        <v>6.7340321813441194E-3</v>
      </c>
    </row>
    <row r="307" spans="1:17" ht="28.5" customHeight="1">
      <c r="A307" s="87">
        <v>44735</v>
      </c>
      <c r="B307" s="88">
        <v>2471.3500979999999</v>
      </c>
      <c r="C307" s="88">
        <v>2275.1479490000002</v>
      </c>
      <c r="D307" s="88">
        <v>1330.5</v>
      </c>
      <c r="E307" s="88">
        <v>824.90002400000003</v>
      </c>
      <c r="F307" s="88">
        <v>1481.5</v>
      </c>
      <c r="G307" s="2">
        <f t="shared" si="53"/>
        <v>-2.5204576274529183E-2</v>
      </c>
      <c r="H307" s="2">
        <f t="shared" si="54"/>
        <v>-1.6223695101473482E-2</v>
      </c>
      <c r="I307" s="2">
        <f t="shared" si="55"/>
        <v>-1.3135672734096453E-3</v>
      </c>
      <c r="J307" s="2">
        <f t="shared" si="56"/>
        <v>1.9275962228236243E-2</v>
      </c>
      <c r="K307" s="2">
        <f t="shared" si="57"/>
        <v>-5.704697986577181E-3</v>
      </c>
      <c r="L307" s="1"/>
      <c r="M307" s="2">
        <f t="shared" si="58"/>
        <v>-2.5527651819997551E-2</v>
      </c>
      <c r="N307" s="2">
        <f t="shared" si="59"/>
        <v>-1.6356740194011739E-2</v>
      </c>
      <c r="O307" s="2">
        <f t="shared" si="60"/>
        <v>-1.3144307591478209E-3</v>
      </c>
      <c r="P307" s="2">
        <f t="shared" si="61"/>
        <v>1.9092534287094166E-2</v>
      </c>
      <c r="Q307" s="2">
        <f t="shared" si="62"/>
        <v>-5.7210319258848459E-3</v>
      </c>
    </row>
    <row r="308" spans="1:17" ht="28.5" customHeight="1">
      <c r="A308" s="87">
        <v>44736</v>
      </c>
      <c r="B308" s="88">
        <v>2467.4499510000001</v>
      </c>
      <c r="C308" s="88">
        <v>2307.5454100000002</v>
      </c>
      <c r="D308" s="88">
        <v>1338.5500489999999</v>
      </c>
      <c r="E308" s="88">
        <v>824.59997599999997</v>
      </c>
      <c r="F308" s="88">
        <v>1501.75</v>
      </c>
      <c r="G308" s="2">
        <f t="shared" si="53"/>
        <v>-1.5781442714879297E-3</v>
      </c>
      <c r="H308" s="2">
        <f t="shared" si="54"/>
        <v>1.423971615307028E-2</v>
      </c>
      <c r="I308" s="2">
        <f t="shared" si="55"/>
        <v>6.0503938369033785E-3</v>
      </c>
      <c r="J308" s="2">
        <f t="shared" si="56"/>
        <v>-3.6373862440336246E-4</v>
      </c>
      <c r="K308" s="2">
        <f t="shared" si="57"/>
        <v>1.3668579142760715E-2</v>
      </c>
      <c r="L308" s="1"/>
      <c r="M308" s="2">
        <f t="shared" si="58"/>
        <v>-1.5793908528548837E-3</v>
      </c>
      <c r="N308" s="2">
        <f t="shared" si="59"/>
        <v>1.4139283691980935E-2</v>
      </c>
      <c r="O308" s="2">
        <f t="shared" si="60"/>
        <v>6.0321637001611332E-3</v>
      </c>
      <c r="P308" s="2">
        <f t="shared" si="61"/>
        <v>-3.6380479334270302E-4</v>
      </c>
      <c r="Q308" s="2">
        <f t="shared" si="62"/>
        <v>1.3576006716650813E-2</v>
      </c>
    </row>
    <row r="309" spans="1:17" ht="28.5" customHeight="1">
      <c r="A309" s="87">
        <v>44739</v>
      </c>
      <c r="B309" s="88">
        <v>2544.8500979999999</v>
      </c>
      <c r="C309" s="88">
        <v>2300.7150879999999</v>
      </c>
      <c r="D309" s="88">
        <v>1370</v>
      </c>
      <c r="E309" s="88">
        <v>835.65002400000003</v>
      </c>
      <c r="F309" s="88">
        <v>1524</v>
      </c>
      <c r="G309" s="2">
        <f t="shared" si="53"/>
        <v>3.136847698516898E-2</v>
      </c>
      <c r="H309" s="2">
        <f t="shared" si="54"/>
        <v>-2.9599946204310018E-3</v>
      </c>
      <c r="I309" s="2">
        <f t="shared" si="55"/>
        <v>2.3495536101541807E-2</v>
      </c>
      <c r="J309" s="2">
        <f t="shared" si="56"/>
        <v>1.3400495175372236E-2</v>
      </c>
      <c r="K309" s="2">
        <f t="shared" si="57"/>
        <v>1.4816047944065257E-2</v>
      </c>
      <c r="L309" s="1"/>
      <c r="M309" s="2">
        <f t="shared" si="58"/>
        <v>3.0886538841270936E-2</v>
      </c>
      <c r="N309" s="2">
        <f t="shared" si="59"/>
        <v>-2.9643840684757997E-3</v>
      </c>
      <c r="O309" s="2">
        <f t="shared" si="60"/>
        <v>2.3223764704265699E-2</v>
      </c>
      <c r="P309" s="2">
        <f t="shared" si="61"/>
        <v>1.3311502687313312E-2</v>
      </c>
      <c r="Q309" s="2">
        <f t="shared" si="62"/>
        <v>1.4707362516320842E-2</v>
      </c>
    </row>
    <row r="310" spans="1:17" ht="28.5" customHeight="1">
      <c r="A310" s="87">
        <v>44740</v>
      </c>
      <c r="B310" s="88">
        <v>2630.3999020000001</v>
      </c>
      <c r="C310" s="88">
        <v>2333.0661620000001</v>
      </c>
      <c r="D310" s="88">
        <v>1344</v>
      </c>
      <c r="E310" s="88">
        <v>828.59997599999997</v>
      </c>
      <c r="F310" s="88">
        <v>1530</v>
      </c>
      <c r="G310" s="2">
        <f t="shared" si="53"/>
        <v>3.3616834275320931E-2</v>
      </c>
      <c r="H310" s="2">
        <f t="shared" si="54"/>
        <v>1.4061312575701314E-2</v>
      </c>
      <c r="I310" s="2">
        <f t="shared" si="55"/>
        <v>-1.8978102189781021E-2</v>
      </c>
      <c r="J310" s="2">
        <f t="shared" si="56"/>
        <v>-8.4366035990206117E-3</v>
      </c>
      <c r="K310" s="2">
        <f t="shared" si="57"/>
        <v>3.937007874015748E-3</v>
      </c>
      <c r="L310" s="1"/>
      <c r="M310" s="2">
        <f t="shared" si="58"/>
        <v>3.306414094464484E-2</v>
      </c>
      <c r="N310" s="2">
        <f t="shared" si="59"/>
        <v>1.3963369391981045E-2</v>
      </c>
      <c r="O310" s="2">
        <f t="shared" si="60"/>
        <v>-1.9160497739075744E-2</v>
      </c>
      <c r="P310" s="2">
        <f t="shared" si="61"/>
        <v>-8.4723931763092952E-3</v>
      </c>
      <c r="Q310" s="2">
        <f t="shared" si="62"/>
        <v>3.929278139889557E-3</v>
      </c>
    </row>
    <row r="311" spans="1:17" ht="28.5" customHeight="1">
      <c r="A311" s="87">
        <v>44741</v>
      </c>
      <c r="B311" s="88">
        <v>2676.4499510000001</v>
      </c>
      <c r="C311" s="88">
        <v>2381.477539</v>
      </c>
      <c r="D311" s="88">
        <v>1331.25</v>
      </c>
      <c r="E311" s="88">
        <v>838.70001200000002</v>
      </c>
      <c r="F311" s="88">
        <v>1531.25</v>
      </c>
      <c r="G311" s="2">
        <f t="shared" si="53"/>
        <v>1.7506862346286668E-2</v>
      </c>
      <c r="H311" s="2">
        <f t="shared" si="54"/>
        <v>2.0750108928972541E-2</v>
      </c>
      <c r="I311" s="2">
        <f t="shared" si="55"/>
        <v>-9.4866071428571421E-3</v>
      </c>
      <c r="J311" s="2">
        <f t="shared" si="56"/>
        <v>1.2189278653804892E-2</v>
      </c>
      <c r="K311" s="2">
        <f t="shared" si="57"/>
        <v>8.1699346405228761E-4</v>
      </c>
      <c r="L311" s="1"/>
      <c r="M311" s="2">
        <f t="shared" si="58"/>
        <v>1.7355382632544988E-2</v>
      </c>
      <c r="N311" s="2">
        <f t="shared" si="59"/>
        <v>2.0537757932186096E-2</v>
      </c>
      <c r="O311" s="2">
        <f t="shared" si="60"/>
        <v>-9.5318916253595617E-3</v>
      </c>
      <c r="P311" s="2">
        <f t="shared" si="61"/>
        <v>1.2115587619440663E-2</v>
      </c>
      <c r="Q311" s="2">
        <f t="shared" si="62"/>
        <v>8.1665990655596524E-4</v>
      </c>
    </row>
    <row r="312" spans="1:17" ht="28.5" customHeight="1">
      <c r="A312" s="87">
        <v>44742</v>
      </c>
      <c r="B312" s="88">
        <v>2728.5500489999999</v>
      </c>
      <c r="C312" s="88">
        <v>2395.7841800000001</v>
      </c>
      <c r="D312" s="88">
        <v>1336</v>
      </c>
      <c r="E312" s="88">
        <v>830.59997599999997</v>
      </c>
      <c r="F312" s="88">
        <v>1549.0500489999999</v>
      </c>
      <c r="G312" s="2">
        <f t="shared" si="53"/>
        <v>1.9466120777088983E-2</v>
      </c>
      <c r="H312" s="2">
        <f t="shared" si="54"/>
        <v>6.0074641753739113E-3</v>
      </c>
      <c r="I312" s="2">
        <f t="shared" si="55"/>
        <v>3.5680751173708921E-3</v>
      </c>
      <c r="J312" s="2">
        <f t="shared" si="56"/>
        <v>-9.6578465292785111E-3</v>
      </c>
      <c r="K312" s="2">
        <f t="shared" si="57"/>
        <v>1.1624521795918332E-2</v>
      </c>
      <c r="L312" s="1"/>
      <c r="M312" s="2">
        <f t="shared" si="58"/>
        <v>1.9279079265970313E-2</v>
      </c>
      <c r="N312" s="2">
        <f t="shared" si="59"/>
        <v>5.9894913074513764E-3</v>
      </c>
      <c r="O312" s="2">
        <f t="shared" si="60"/>
        <v>3.5617246388556846E-3</v>
      </c>
      <c r="P312" s="2">
        <f t="shared" si="61"/>
        <v>-9.7047859963452655E-3</v>
      </c>
      <c r="Q312" s="2">
        <f t="shared" si="62"/>
        <v>1.1557476124775789E-2</v>
      </c>
    </row>
    <row r="313" spans="1:17" ht="28.5" customHeight="1">
      <c r="A313" s="87">
        <v>44743</v>
      </c>
      <c r="B313" s="88">
        <v>2735.25</v>
      </c>
      <c r="C313" s="88">
        <v>2223.2292480000001</v>
      </c>
      <c r="D313" s="88">
        <v>1343.9499510000001</v>
      </c>
      <c r="E313" s="88">
        <v>829.25</v>
      </c>
      <c r="F313" s="88">
        <v>1560.9499510000001</v>
      </c>
      <c r="G313" s="2">
        <f t="shared" si="53"/>
        <v>2.4554986640085838E-3</v>
      </c>
      <c r="H313" s="2">
        <f t="shared" si="54"/>
        <v>-7.2024405804365907E-2</v>
      </c>
      <c r="I313" s="2">
        <f t="shared" si="55"/>
        <v>5.9505621257485448E-3</v>
      </c>
      <c r="J313" s="2">
        <f t="shared" si="56"/>
        <v>-1.6253022381497995E-3</v>
      </c>
      <c r="K313" s="2">
        <f t="shared" si="57"/>
        <v>7.6820642481385129E-3</v>
      </c>
      <c r="L313" s="1"/>
      <c r="M313" s="2">
        <f t="shared" si="58"/>
        <v>2.4524888532148604E-3</v>
      </c>
      <c r="N313" s="2">
        <f t="shared" si="59"/>
        <v>-7.4749845899923534E-2</v>
      </c>
      <c r="O313" s="2">
        <f t="shared" si="60"/>
        <v>5.9329274538353263E-3</v>
      </c>
      <c r="P313" s="2">
        <f t="shared" si="61"/>
        <v>-1.6266244747160771E-3</v>
      </c>
      <c r="Q313" s="2">
        <f t="shared" si="62"/>
        <v>7.6527074439637806E-3</v>
      </c>
    </row>
    <row r="314" spans="1:17" ht="28.5" customHeight="1">
      <c r="A314" s="87">
        <v>44746</v>
      </c>
      <c r="B314" s="88">
        <v>2678.25</v>
      </c>
      <c r="C314" s="88">
        <v>2227.8442380000001</v>
      </c>
      <c r="D314" s="88">
        <v>1353.6999510000001</v>
      </c>
      <c r="E314" s="88">
        <v>829.40002400000003</v>
      </c>
      <c r="F314" s="88">
        <v>1572.099976</v>
      </c>
      <c r="G314" s="2">
        <f t="shared" si="53"/>
        <v>-2.0839045791061148E-2</v>
      </c>
      <c r="H314" s="2">
        <f t="shared" si="54"/>
        <v>2.0758048249642468E-3</v>
      </c>
      <c r="I314" s="2">
        <f t="shared" si="55"/>
        <v>7.254734443604291E-3</v>
      </c>
      <c r="J314" s="2">
        <f t="shared" si="56"/>
        <v>1.8091528489602696E-4</v>
      </c>
      <c r="K314" s="2">
        <f t="shared" si="57"/>
        <v>7.1431021813715499E-3</v>
      </c>
      <c r="L314" s="1"/>
      <c r="M314" s="2">
        <f t="shared" si="58"/>
        <v>-2.1059243214231738E-2</v>
      </c>
      <c r="N314" s="2">
        <f t="shared" si="59"/>
        <v>2.0736533190184145E-3</v>
      </c>
      <c r="O314" s="2">
        <f t="shared" si="60"/>
        <v>7.2285454442240138E-3</v>
      </c>
      <c r="P314" s="2">
        <f t="shared" si="61"/>
        <v>1.8089892169932789E-4</v>
      </c>
      <c r="Q314" s="2">
        <f t="shared" si="62"/>
        <v>7.1177110694869211E-3</v>
      </c>
    </row>
    <row r="315" spans="1:17" ht="28.5" customHeight="1">
      <c r="A315" s="87">
        <v>44747</v>
      </c>
      <c r="B315" s="88">
        <v>2620.1000979999999</v>
      </c>
      <c r="C315" s="88">
        <v>2245.8889159999999</v>
      </c>
      <c r="D315" s="88">
        <v>1364</v>
      </c>
      <c r="E315" s="88">
        <v>835.79998799999998</v>
      </c>
      <c r="F315" s="88">
        <v>1584</v>
      </c>
      <c r="G315" s="2">
        <f t="shared" si="53"/>
        <v>-2.1711902174927699E-2</v>
      </c>
      <c r="H315" s="2">
        <f t="shared" si="54"/>
        <v>8.0996138294654636E-3</v>
      </c>
      <c r="I315" s="2">
        <f t="shared" si="55"/>
        <v>7.6088124199096942E-3</v>
      </c>
      <c r="J315" s="2">
        <f t="shared" si="56"/>
        <v>7.7163778813683203E-3</v>
      </c>
      <c r="K315" s="2">
        <f t="shared" si="57"/>
        <v>7.5695084165563467E-3</v>
      </c>
      <c r="L315" s="1"/>
      <c r="M315" s="2">
        <f t="shared" si="58"/>
        <v>-2.1951073773819108E-2</v>
      </c>
      <c r="N315" s="2">
        <f t="shared" si="59"/>
        <v>8.0669880099992416E-3</v>
      </c>
      <c r="O315" s="2">
        <f t="shared" si="60"/>
        <v>7.5800114087568975E-3</v>
      </c>
      <c r="P315" s="2">
        <f t="shared" si="61"/>
        <v>7.686758907451823E-3</v>
      </c>
      <c r="Q315" s="2">
        <f t="shared" si="62"/>
        <v>7.541003443107536E-3</v>
      </c>
    </row>
    <row r="316" spans="1:17" ht="28.5" customHeight="1">
      <c r="A316" s="87">
        <v>44748</v>
      </c>
      <c r="B316" s="88">
        <v>2609.8500979999999</v>
      </c>
      <c r="C316" s="88">
        <v>2226.1367190000001</v>
      </c>
      <c r="D316" s="88">
        <v>1348</v>
      </c>
      <c r="E316" s="88">
        <v>837.70001200000002</v>
      </c>
      <c r="F316" s="88">
        <v>1565.5500489999999</v>
      </c>
      <c r="G316" s="2">
        <f t="shared" si="53"/>
        <v>-3.9120642786984088E-3</v>
      </c>
      <c r="H316" s="2">
        <f t="shared" si="54"/>
        <v>-8.794823670611053E-3</v>
      </c>
      <c r="I316" s="2">
        <f t="shared" si="55"/>
        <v>-1.1730205278592375E-2</v>
      </c>
      <c r="J316" s="2">
        <f t="shared" si="56"/>
        <v>2.2732998651347558E-3</v>
      </c>
      <c r="K316" s="2">
        <f t="shared" si="57"/>
        <v>-1.1647696338383874E-2</v>
      </c>
      <c r="L316" s="1"/>
      <c r="M316" s="2">
        <f t="shared" si="58"/>
        <v>-3.9197364179634712E-3</v>
      </c>
      <c r="N316" s="2">
        <f t="shared" si="59"/>
        <v>-8.8337263953390515E-3</v>
      </c>
      <c r="O316" s="2">
        <f t="shared" si="60"/>
        <v>-1.1799546931155055E-2</v>
      </c>
      <c r="P316" s="2">
        <f t="shared" si="61"/>
        <v>2.2707198283878956E-3</v>
      </c>
      <c r="Q316" s="2">
        <f t="shared" si="62"/>
        <v>-1.1716062141296774E-2</v>
      </c>
    </row>
    <row r="317" spans="1:17" ht="28.5" customHeight="1">
      <c r="A317" s="87">
        <v>44749</v>
      </c>
      <c r="B317" s="88">
        <v>2694.6999510000001</v>
      </c>
      <c r="C317" s="88">
        <v>2204.2155760000001</v>
      </c>
      <c r="D317" s="88">
        <v>1380</v>
      </c>
      <c r="E317" s="88">
        <v>849.45001200000002</v>
      </c>
      <c r="F317" s="88">
        <v>1565.900024</v>
      </c>
      <c r="G317" s="2">
        <f t="shared" si="53"/>
        <v>3.2511389472147441E-2</v>
      </c>
      <c r="H317" s="2">
        <f t="shared" si="54"/>
        <v>-9.8471683310839934E-3</v>
      </c>
      <c r="I317" s="2">
        <f t="shared" si="55"/>
        <v>2.3738872403560832E-2</v>
      </c>
      <c r="J317" s="2">
        <f t="shared" si="56"/>
        <v>1.4026500933128792E-2</v>
      </c>
      <c r="K317" s="2">
        <f t="shared" si="57"/>
        <v>2.2354762801970687E-4</v>
      </c>
      <c r="L317" s="1"/>
      <c r="M317" s="2">
        <f t="shared" si="58"/>
        <v>3.1994076757970287E-2</v>
      </c>
      <c r="N317" s="2">
        <f t="shared" si="59"/>
        <v>-9.8959723450134079E-3</v>
      </c>
      <c r="O317" s="2">
        <f t="shared" si="60"/>
        <v>2.3461486678997966E-2</v>
      </c>
      <c r="P317" s="2">
        <f t="shared" si="61"/>
        <v>1.392903987001053E-2</v>
      </c>
      <c r="Q317" s="2">
        <f t="shared" si="62"/>
        <v>2.2352264497188385E-4</v>
      </c>
    </row>
    <row r="318" spans="1:17" ht="28.5" customHeight="1">
      <c r="A318" s="87">
        <v>44750</v>
      </c>
      <c r="B318" s="88">
        <v>2671.8500979999999</v>
      </c>
      <c r="C318" s="88">
        <v>2207.2614749999998</v>
      </c>
      <c r="D318" s="88">
        <v>1410</v>
      </c>
      <c r="E318" s="88">
        <v>857.70001200000002</v>
      </c>
      <c r="F318" s="88">
        <v>1621</v>
      </c>
      <c r="G318" s="2">
        <f t="shared" si="53"/>
        <v>-8.4795537223061185E-3</v>
      </c>
      <c r="H318" s="2">
        <f t="shared" si="54"/>
        <v>1.3818516814617301E-3</v>
      </c>
      <c r="I318" s="2">
        <f t="shared" si="55"/>
        <v>2.1739130434782608E-2</v>
      </c>
      <c r="J318" s="2">
        <f t="shared" si="56"/>
        <v>9.7121665588957573E-3</v>
      </c>
      <c r="K318" s="2">
        <f t="shared" si="57"/>
        <v>3.5187416281692301E-2</v>
      </c>
      <c r="L318" s="1"/>
      <c r="M318" s="2">
        <f t="shared" si="58"/>
        <v>-8.5157096739458052E-3</v>
      </c>
      <c r="N318" s="2">
        <f t="shared" si="59"/>
        <v>1.3808978030713966E-3</v>
      </c>
      <c r="O318" s="2">
        <f t="shared" si="60"/>
        <v>2.1506205220963682E-2</v>
      </c>
      <c r="P318" s="2">
        <f t="shared" si="61"/>
        <v>9.6653066325700816E-3</v>
      </c>
      <c r="Q318" s="2">
        <f t="shared" si="62"/>
        <v>3.4582488857629767E-2</v>
      </c>
    </row>
    <row r="319" spans="1:17" ht="28.5" customHeight="1">
      <c r="A319" s="87">
        <v>44753</v>
      </c>
      <c r="B319" s="88">
        <v>2653.8000489999999</v>
      </c>
      <c r="C319" s="88">
        <v>2237.2590329999998</v>
      </c>
      <c r="D319" s="88">
        <v>1394</v>
      </c>
      <c r="E319" s="88">
        <v>857.25</v>
      </c>
      <c r="F319" s="88">
        <v>1684.9499510000001</v>
      </c>
      <c r="G319" s="2">
        <f t="shared" si="53"/>
        <v>-6.7556368575883872E-3</v>
      </c>
      <c r="H319" s="2">
        <f t="shared" si="54"/>
        <v>1.3590396217104287E-2</v>
      </c>
      <c r="I319" s="2">
        <f t="shared" si="55"/>
        <v>-1.1347517730496455E-2</v>
      </c>
      <c r="J319" s="2">
        <f t="shared" si="56"/>
        <v>-5.2467295523369445E-4</v>
      </c>
      <c r="K319" s="2">
        <f t="shared" si="57"/>
        <v>3.9450925971622489E-2</v>
      </c>
      <c r="L319" s="1"/>
      <c r="M319" s="2">
        <f t="shared" si="58"/>
        <v>-6.7785594684843615E-3</v>
      </c>
      <c r="N319" s="2">
        <f t="shared" si="59"/>
        <v>1.349887505597455E-2</v>
      </c>
      <c r="O319" s="2">
        <f t="shared" si="60"/>
        <v>-1.1412392051744786E-2</v>
      </c>
      <c r="P319" s="2">
        <f t="shared" si="61"/>
        <v>-5.2481064425194846E-4</v>
      </c>
      <c r="Q319" s="2">
        <f t="shared" si="62"/>
        <v>3.8692617939029811E-2</v>
      </c>
    </row>
    <row r="320" spans="1:17" ht="28.5" customHeight="1">
      <c r="A320" s="87">
        <v>44754</v>
      </c>
      <c r="B320" s="88">
        <v>2654.1000979999999</v>
      </c>
      <c r="C320" s="88">
        <v>2234.0744629999999</v>
      </c>
      <c r="D320" s="88">
        <v>1405.25</v>
      </c>
      <c r="E320" s="88">
        <v>851.59997599999997</v>
      </c>
      <c r="F320" s="88">
        <v>1655</v>
      </c>
      <c r="G320" s="2">
        <f t="shared" si="53"/>
        <v>1.1306390627018354E-4</v>
      </c>
      <c r="H320" s="2">
        <f t="shared" si="54"/>
        <v>-1.4234248037562373E-3</v>
      </c>
      <c r="I320" s="2">
        <f t="shared" si="55"/>
        <v>8.0703012912482063E-3</v>
      </c>
      <c r="J320" s="2">
        <f t="shared" si="56"/>
        <v>-6.5908708078157253E-3</v>
      </c>
      <c r="K320" s="2">
        <f t="shared" si="57"/>
        <v>-1.7774979596411795E-2</v>
      </c>
      <c r="L320" s="1"/>
      <c r="M320" s="2">
        <f t="shared" si="58"/>
        <v>1.1305751502837411E-4</v>
      </c>
      <c r="N320" s="2">
        <f t="shared" si="59"/>
        <v>-1.4244388352214646E-3</v>
      </c>
      <c r="O320" s="2">
        <f t="shared" si="60"/>
        <v>8.0379105617151541E-3</v>
      </c>
      <c r="P320" s="2">
        <f t="shared" si="61"/>
        <v>-6.6126865059509456E-3</v>
      </c>
      <c r="Q320" s="2">
        <f t="shared" si="62"/>
        <v>-1.7934851863542694E-2</v>
      </c>
    </row>
    <row r="321" spans="1:17" ht="28.5" customHeight="1">
      <c r="A321" s="87">
        <v>44755</v>
      </c>
      <c r="B321" s="88">
        <v>2767.4499510000001</v>
      </c>
      <c r="C321" s="88">
        <v>2194.4777829999998</v>
      </c>
      <c r="D321" s="88">
        <v>1390</v>
      </c>
      <c r="E321" s="88">
        <v>860.15002400000003</v>
      </c>
      <c r="F321" s="88">
        <v>1664</v>
      </c>
      <c r="G321" s="2">
        <f t="shared" si="53"/>
        <v>4.2707452173870564E-2</v>
      </c>
      <c r="H321" s="2">
        <f t="shared" si="54"/>
        <v>-1.7723975031176079E-2</v>
      </c>
      <c r="I321" s="2">
        <f t="shared" si="55"/>
        <v>-1.0852161537093044E-2</v>
      </c>
      <c r="J321" s="2">
        <f t="shared" si="56"/>
        <v>1.0039981494785835E-2</v>
      </c>
      <c r="K321" s="2">
        <f t="shared" si="57"/>
        <v>5.4380664652567976E-3</v>
      </c>
      <c r="L321" s="1"/>
      <c r="M321" s="2">
        <f t="shared" si="58"/>
        <v>4.1820649784965407E-2</v>
      </c>
      <c r="N321" s="2">
        <f t="shared" si="59"/>
        <v>-1.7882925634877787E-2</v>
      </c>
      <c r="O321" s="2">
        <f t="shared" si="60"/>
        <v>-1.0911475757446882E-2</v>
      </c>
      <c r="P321" s="2">
        <f t="shared" si="61"/>
        <v>9.9899157080791563E-3</v>
      </c>
      <c r="Q321" s="2">
        <f t="shared" si="62"/>
        <v>5.4233335699907358E-3</v>
      </c>
    </row>
    <row r="322" spans="1:17" ht="28.5" customHeight="1">
      <c r="A322" s="87">
        <v>44756</v>
      </c>
      <c r="B322" s="88">
        <v>2744.3500979999999</v>
      </c>
      <c r="C322" s="88">
        <v>2212.5686040000001</v>
      </c>
      <c r="D322" s="88">
        <v>1362</v>
      </c>
      <c r="E322" s="88">
        <v>879.90002400000003</v>
      </c>
      <c r="F322" s="88">
        <v>1651.849976</v>
      </c>
      <c r="G322" s="2">
        <f t="shared" si="53"/>
        <v>-8.3469813037280703E-3</v>
      </c>
      <c r="H322" s="2">
        <f t="shared" si="54"/>
        <v>8.2437931885866959E-3</v>
      </c>
      <c r="I322" s="2">
        <f t="shared" si="55"/>
        <v>-2.0143884892086329E-2</v>
      </c>
      <c r="J322" s="2">
        <f t="shared" si="56"/>
        <v>2.2961110793388757E-2</v>
      </c>
      <c r="K322" s="2">
        <f t="shared" si="57"/>
        <v>-7.3016971153846335E-3</v>
      </c>
      <c r="L322" s="1"/>
      <c r="M322" s="2">
        <f t="shared" si="58"/>
        <v>-8.3820124244444027E-3</v>
      </c>
      <c r="N322" s="2">
        <f t="shared" si="59"/>
        <v>8.2099987281784321E-3</v>
      </c>
      <c r="O322" s="2">
        <f t="shared" si="60"/>
        <v>-2.0349539415279727E-2</v>
      </c>
      <c r="P322" s="2">
        <f t="shared" si="61"/>
        <v>2.2701471382183463E-2</v>
      </c>
      <c r="Q322" s="2">
        <f t="shared" si="62"/>
        <v>-7.3284849833535328E-3</v>
      </c>
    </row>
    <row r="323" spans="1:17" ht="28.5" customHeight="1">
      <c r="A323" s="87">
        <v>44757</v>
      </c>
      <c r="B323" s="88">
        <v>2738.8999020000001</v>
      </c>
      <c r="C323" s="88">
        <v>2216.860596</v>
      </c>
      <c r="D323" s="88">
        <v>1353</v>
      </c>
      <c r="E323" s="88">
        <v>878.40002400000003</v>
      </c>
      <c r="F323" s="88">
        <v>1653.900024</v>
      </c>
      <c r="G323" s="2">
        <f t="shared" si="53"/>
        <v>-1.9859696486872131E-3</v>
      </c>
      <c r="H323" s="2">
        <f t="shared" si="54"/>
        <v>1.9398232408435352E-3</v>
      </c>
      <c r="I323" s="2">
        <f t="shared" si="55"/>
        <v>-6.6079295154185024E-3</v>
      </c>
      <c r="J323" s="2">
        <f t="shared" si="56"/>
        <v>-1.70473912840807E-3</v>
      </c>
      <c r="K323" s="2">
        <f t="shared" si="57"/>
        <v>1.2410618577870542E-3</v>
      </c>
      <c r="L323" s="1"/>
      <c r="M323" s="2">
        <f t="shared" si="58"/>
        <v>-1.9879443012431643E-3</v>
      </c>
      <c r="N323" s="2">
        <f t="shared" si="59"/>
        <v>1.9379442133358516E-3</v>
      </c>
      <c r="O323" s="2">
        <f t="shared" si="60"/>
        <v>-6.6298585386696885E-3</v>
      </c>
      <c r="P323" s="2">
        <f t="shared" si="61"/>
        <v>-1.706193849671289E-3</v>
      </c>
      <c r="Q323" s="2">
        <f t="shared" si="62"/>
        <v>1.2402923771026874E-3</v>
      </c>
    </row>
    <row r="324" spans="1:17" ht="28.5" customHeight="1">
      <c r="A324" s="87">
        <v>44760</v>
      </c>
      <c r="B324" s="88">
        <v>2781.6999510000001</v>
      </c>
      <c r="C324" s="88">
        <v>2235.7360840000001</v>
      </c>
      <c r="D324" s="88">
        <v>1348</v>
      </c>
      <c r="E324" s="88">
        <v>882.79998799999998</v>
      </c>
      <c r="F324" s="88">
        <v>1696.0500489999999</v>
      </c>
      <c r="G324" s="2">
        <f t="shared" ref="G324:G387" si="63">(B324-B323)/B323</f>
        <v>1.5626729903033872E-2</v>
      </c>
      <c r="H324" s="2">
        <f t="shared" ref="H324:H387" si="64">(C324-C323)/C323</f>
        <v>8.5145128358806964E-3</v>
      </c>
      <c r="I324" s="2">
        <f t="shared" ref="I324:I387" si="65">(D324-D323)/D323</f>
        <v>-3.6954915003695491E-3</v>
      </c>
      <c r="J324" s="2">
        <f t="shared" ref="J324:J387" si="66">(E324-E323)/E323</f>
        <v>5.009066347657516E-3</v>
      </c>
      <c r="K324" s="2">
        <f t="shared" ref="K324:K387" si="67">(F324-F323)/F323</f>
        <v>2.5485231506351264E-2</v>
      </c>
      <c r="L324" s="1"/>
      <c r="M324" s="2">
        <f t="shared" ref="M324:M387" si="68">LN((B324/B323))</f>
        <v>1.550588982365576E-2</v>
      </c>
      <c r="N324" s="2">
        <f t="shared" ref="N324:N387" si="69">LN((C324/C323))</f>
        <v>8.4784688250775352E-3</v>
      </c>
      <c r="O324" s="2">
        <f t="shared" ref="O324:O387" si="70">LN((D324/D323))</f>
        <v>-3.7023366985356656E-3</v>
      </c>
      <c r="P324" s="2">
        <f t="shared" ref="P324:P387" si="71">LN((E324/E323))</f>
        <v>4.9965627117980783E-3</v>
      </c>
      <c r="Q324" s="2">
        <f t="shared" ref="Q324:Q387" si="72">LN((F324/F323))</f>
        <v>2.5165897165118033E-2</v>
      </c>
    </row>
    <row r="325" spans="1:17" ht="28.5" customHeight="1">
      <c r="A325" s="87">
        <v>44761</v>
      </c>
      <c r="B325" s="88">
        <v>2717.3500979999999</v>
      </c>
      <c r="C325" s="88">
        <v>2249.4426269999999</v>
      </c>
      <c r="D325" s="88">
        <v>1337</v>
      </c>
      <c r="E325" s="88">
        <v>875.29998799999998</v>
      </c>
      <c r="F325" s="88">
        <v>1719.9499510000001</v>
      </c>
      <c r="G325" s="2">
        <f t="shared" si="63"/>
        <v>-2.3133283292062785E-2</v>
      </c>
      <c r="H325" s="2">
        <f t="shared" si="64"/>
        <v>6.1306623344724717E-3</v>
      </c>
      <c r="I325" s="2">
        <f t="shared" si="65"/>
        <v>-8.1602373887240363E-3</v>
      </c>
      <c r="J325" s="2">
        <f t="shared" si="66"/>
        <v>-8.4956956297557173E-3</v>
      </c>
      <c r="K325" s="2">
        <f t="shared" si="67"/>
        <v>1.4091507508337752E-2</v>
      </c>
      <c r="L325" s="1"/>
      <c r="M325" s="2">
        <f t="shared" si="68"/>
        <v>-2.3405057220017542E-2</v>
      </c>
      <c r="N325" s="2">
        <f t="shared" si="69"/>
        <v>6.1119462797312374E-3</v>
      </c>
      <c r="O325" s="2">
        <f t="shared" si="70"/>
        <v>-8.1937143703091977E-3</v>
      </c>
      <c r="P325" s="2">
        <f t="shared" si="71"/>
        <v>-8.531989760661482E-3</v>
      </c>
      <c r="Q325" s="2">
        <f t="shared" si="72"/>
        <v>1.3993145188301175E-2</v>
      </c>
    </row>
    <row r="326" spans="1:17" ht="28.5" customHeight="1">
      <c r="A326" s="87">
        <v>44762</v>
      </c>
      <c r="B326" s="88">
        <v>2681.1000979999999</v>
      </c>
      <c r="C326" s="88">
        <v>2310.2680660000001</v>
      </c>
      <c r="D326" s="88">
        <v>1359.900024</v>
      </c>
      <c r="E326" s="88">
        <v>867.5</v>
      </c>
      <c r="F326" s="88">
        <v>1740.349976</v>
      </c>
      <c r="G326" s="2">
        <f t="shared" si="63"/>
        <v>-1.3340202289973752E-2</v>
      </c>
      <c r="H326" s="2">
        <f t="shared" si="64"/>
        <v>2.7040226885502242E-2</v>
      </c>
      <c r="I326" s="2">
        <f t="shared" si="65"/>
        <v>1.7127916230366514E-2</v>
      </c>
      <c r="J326" s="2">
        <f t="shared" si="66"/>
        <v>-8.9112168478631178E-3</v>
      </c>
      <c r="K326" s="2">
        <f t="shared" si="67"/>
        <v>1.1860824780476367E-2</v>
      </c>
      <c r="L326" s="1"/>
      <c r="M326" s="2">
        <f t="shared" si="68"/>
        <v>-1.3429982136752835E-2</v>
      </c>
      <c r="N326" s="2">
        <f t="shared" si="69"/>
        <v>2.6681099493347328E-2</v>
      </c>
      <c r="O326" s="2">
        <f t="shared" si="70"/>
        <v>1.6982887161326517E-2</v>
      </c>
      <c r="P326" s="2">
        <f t="shared" si="71"/>
        <v>-8.9511592077926565E-3</v>
      </c>
      <c r="Q326" s="2">
        <f t="shared" si="72"/>
        <v>1.1791036487376906E-2</v>
      </c>
    </row>
    <row r="327" spans="1:17" ht="28.5" customHeight="1">
      <c r="A327" s="87">
        <v>44763</v>
      </c>
      <c r="B327" s="88">
        <v>2678.3999020000001</v>
      </c>
      <c r="C327" s="88">
        <v>2294.8540039999998</v>
      </c>
      <c r="D327" s="88">
        <v>1360.5500489999999</v>
      </c>
      <c r="E327" s="88">
        <v>869.65002400000003</v>
      </c>
      <c r="F327" s="88">
        <v>1726.900024</v>
      </c>
      <c r="G327" s="2">
        <f t="shared" si="63"/>
        <v>-1.0071224129281943E-3</v>
      </c>
      <c r="H327" s="2">
        <f t="shared" si="64"/>
        <v>-6.6719798567307408E-3</v>
      </c>
      <c r="I327" s="2">
        <f t="shared" si="65"/>
        <v>4.7799469705716701E-4</v>
      </c>
      <c r="J327" s="2">
        <f t="shared" si="66"/>
        <v>2.4784138328530609E-3</v>
      </c>
      <c r="K327" s="2">
        <f t="shared" si="67"/>
        <v>-7.7283030341478509E-3</v>
      </c>
      <c r="L327" s="1"/>
      <c r="M327" s="2">
        <f t="shared" si="68"/>
        <v>-1.0076299014695315E-3</v>
      </c>
      <c r="N327" s="2">
        <f t="shared" si="69"/>
        <v>-6.6943370141595415E-3</v>
      </c>
      <c r="O327" s="2">
        <f t="shared" si="70"/>
        <v>4.7788049398287948E-4</v>
      </c>
      <c r="P327" s="2">
        <f t="shared" si="71"/>
        <v>2.4753476304569602E-3</v>
      </c>
      <c r="Q327" s="2">
        <f t="shared" si="72"/>
        <v>-7.7583211273392011E-3</v>
      </c>
    </row>
    <row r="328" spans="1:17" ht="28.5" customHeight="1">
      <c r="A328" s="87">
        <v>44764</v>
      </c>
      <c r="B328" s="88">
        <v>2682.5500489999999</v>
      </c>
      <c r="C328" s="88">
        <v>2310.360596</v>
      </c>
      <c r="D328" s="88">
        <v>1366</v>
      </c>
      <c r="E328" s="88">
        <v>874.5</v>
      </c>
      <c r="F328" s="88">
        <v>1765.5</v>
      </c>
      <c r="G328" s="2">
        <f t="shared" si="63"/>
        <v>1.5494874372198335E-3</v>
      </c>
      <c r="H328" s="2">
        <f t="shared" si="64"/>
        <v>6.7571148199282935E-3</v>
      </c>
      <c r="I328" s="2">
        <f t="shared" si="65"/>
        <v>4.0056968165233997E-3</v>
      </c>
      <c r="J328" s="2">
        <f t="shared" si="66"/>
        <v>5.5769284955484227E-3</v>
      </c>
      <c r="K328" s="2">
        <f t="shared" si="67"/>
        <v>2.235217758037391E-2</v>
      </c>
      <c r="L328" s="1"/>
      <c r="M328" s="2">
        <f t="shared" si="68"/>
        <v>1.5482882201822239E-3</v>
      </c>
      <c r="N328" s="2">
        <f t="shared" si="69"/>
        <v>6.7343878413438961E-3</v>
      </c>
      <c r="O328" s="2">
        <f t="shared" si="70"/>
        <v>3.9976953734829294E-3</v>
      </c>
      <c r="P328" s="2">
        <f t="shared" si="71"/>
        <v>5.561435007185608E-3</v>
      </c>
      <c r="Q328" s="2">
        <f t="shared" si="72"/>
        <v>2.2106028880081011E-2</v>
      </c>
    </row>
    <row r="329" spans="1:17" ht="28.5" customHeight="1">
      <c r="A329" s="87">
        <v>44767</v>
      </c>
      <c r="B329" s="88">
        <v>2664.3000489999999</v>
      </c>
      <c r="C329" s="88">
        <v>2234.0283199999999</v>
      </c>
      <c r="D329" s="88">
        <v>1395</v>
      </c>
      <c r="E329" s="88">
        <v>868.34997599999997</v>
      </c>
      <c r="F329" s="88">
        <v>1765</v>
      </c>
      <c r="G329" s="2">
        <f t="shared" si="63"/>
        <v>-6.8032281473381006E-3</v>
      </c>
      <c r="H329" s="2">
        <f t="shared" si="64"/>
        <v>-3.303911784686623E-2</v>
      </c>
      <c r="I329" s="2">
        <f t="shared" si="65"/>
        <v>2.12298682284041E-2</v>
      </c>
      <c r="J329" s="2">
        <f t="shared" si="66"/>
        <v>-7.0326174957118697E-3</v>
      </c>
      <c r="K329" s="2">
        <f t="shared" si="67"/>
        <v>-2.8320589068252618E-4</v>
      </c>
      <c r="L329" s="1"/>
      <c r="M329" s="2">
        <f t="shared" si="68"/>
        <v>-6.8264756024391301E-3</v>
      </c>
      <c r="N329" s="2">
        <f t="shared" si="69"/>
        <v>-3.3597237135978751E-2</v>
      </c>
      <c r="O329" s="2">
        <f t="shared" si="70"/>
        <v>2.1007654124730536E-2</v>
      </c>
      <c r="P329" s="2">
        <f t="shared" si="71"/>
        <v>-7.0574629041587917E-3</v>
      </c>
      <c r="Q329" s="2">
        <f t="shared" si="72"/>
        <v>-2.8324600104396745E-4</v>
      </c>
    </row>
    <row r="330" spans="1:17" ht="28.5" customHeight="1">
      <c r="A330" s="87">
        <v>44768</v>
      </c>
      <c r="B330" s="88">
        <v>2693.3000489999999</v>
      </c>
      <c r="C330" s="88">
        <v>2235.0437010000001</v>
      </c>
      <c r="D330" s="88">
        <v>1396</v>
      </c>
      <c r="E330" s="88">
        <v>867.65002400000003</v>
      </c>
      <c r="F330" s="88">
        <v>1780.75</v>
      </c>
      <c r="G330" s="2">
        <f t="shared" si="63"/>
        <v>1.0884659935687296E-2</v>
      </c>
      <c r="H330" s="2">
        <f t="shared" si="64"/>
        <v>4.5450677187483518E-4</v>
      </c>
      <c r="I330" s="2">
        <f t="shared" si="65"/>
        <v>7.1684587813620072E-4</v>
      </c>
      <c r="J330" s="2">
        <f t="shared" si="66"/>
        <v>-8.0607130689888944E-4</v>
      </c>
      <c r="K330" s="2">
        <f t="shared" si="67"/>
        <v>8.9235127478753534E-3</v>
      </c>
      <c r="L330" s="1"/>
      <c r="M330" s="2">
        <f t="shared" si="68"/>
        <v>1.0825848402225448E-2</v>
      </c>
      <c r="N330" s="2">
        <f t="shared" si="69"/>
        <v>4.544035149581501E-4</v>
      </c>
      <c r="O330" s="2">
        <f t="shared" si="70"/>
        <v>7.1658906685171894E-4</v>
      </c>
      <c r="P330" s="2">
        <f t="shared" si="71"/>
        <v>-8.0639635706229588E-4</v>
      </c>
      <c r="Q330" s="2">
        <f t="shared" si="72"/>
        <v>8.8839334910659814E-3</v>
      </c>
    </row>
    <row r="331" spans="1:17" ht="28.5" customHeight="1">
      <c r="A331" s="87">
        <v>44769</v>
      </c>
      <c r="B331" s="88">
        <v>2675.4499510000001</v>
      </c>
      <c r="C331" s="88">
        <v>2232.9208979999999</v>
      </c>
      <c r="D331" s="88">
        <v>1388.900024</v>
      </c>
      <c r="E331" s="88">
        <v>894</v>
      </c>
      <c r="F331" s="88">
        <v>1754</v>
      </c>
      <c r="G331" s="2">
        <f t="shared" si="63"/>
        <v>-6.6275935377595541E-3</v>
      </c>
      <c r="H331" s="2">
        <f t="shared" si="64"/>
        <v>-9.4978142890468859E-4</v>
      </c>
      <c r="I331" s="2">
        <f t="shared" si="65"/>
        <v>-5.0859426934097207E-3</v>
      </c>
      <c r="J331" s="2">
        <f t="shared" si="66"/>
        <v>3.0369360077376048E-2</v>
      </c>
      <c r="K331" s="2">
        <f t="shared" si="67"/>
        <v>-1.5021760494173803E-2</v>
      </c>
      <c r="L331" s="1"/>
      <c r="M331" s="2">
        <f t="shared" si="68"/>
        <v>-6.6496535597401814E-3</v>
      </c>
      <c r="N331" s="2">
        <f t="shared" si="69"/>
        <v>-9.5023275708406413E-4</v>
      </c>
      <c r="O331" s="2">
        <f t="shared" si="70"/>
        <v>-5.0989201202828209E-3</v>
      </c>
      <c r="P331" s="2">
        <f t="shared" si="71"/>
        <v>2.9917339976078452E-2</v>
      </c>
      <c r="Q331" s="2">
        <f t="shared" si="72"/>
        <v>-1.5135729926334848E-2</v>
      </c>
    </row>
    <row r="332" spans="1:17" ht="28.5" customHeight="1">
      <c r="A332" s="87">
        <v>44770</v>
      </c>
      <c r="B332" s="88">
        <v>2673.5500489999999</v>
      </c>
      <c r="C332" s="88">
        <v>2267.9025879999999</v>
      </c>
      <c r="D332" s="88">
        <v>1415.0500489999999</v>
      </c>
      <c r="E332" s="88">
        <v>894.84997599999997</v>
      </c>
      <c r="F332" s="88">
        <v>1805</v>
      </c>
      <c r="G332" s="2">
        <f t="shared" si="63"/>
        <v>-7.1012429116455223E-4</v>
      </c>
      <c r="H332" s="2">
        <f t="shared" si="64"/>
        <v>1.5666336425680258E-2</v>
      </c>
      <c r="I332" s="2">
        <f t="shared" si="65"/>
        <v>1.8827867051717982E-2</v>
      </c>
      <c r="J332" s="2">
        <f t="shared" si="66"/>
        <v>9.5075615212524564E-4</v>
      </c>
      <c r="K332" s="2">
        <f t="shared" si="67"/>
        <v>2.9076396807297605E-2</v>
      </c>
      <c r="L332" s="1"/>
      <c r="M332" s="2">
        <f t="shared" si="68"/>
        <v>-7.1037654884896473E-4</v>
      </c>
      <c r="N332" s="2">
        <f t="shared" si="69"/>
        <v>1.5544886188392861E-2</v>
      </c>
      <c r="O332" s="2">
        <f t="shared" si="70"/>
        <v>1.8652816567809226E-2</v>
      </c>
      <c r="P332" s="2">
        <f t="shared" si="71"/>
        <v>9.5030446976525785E-4</v>
      </c>
      <c r="Q332" s="2">
        <f t="shared" si="72"/>
        <v>2.8661697834852905E-2</v>
      </c>
    </row>
    <row r="333" spans="1:17" ht="28.5" customHeight="1">
      <c r="A333" s="87">
        <v>44771</v>
      </c>
      <c r="B333" s="88">
        <v>2691.8999020000001</v>
      </c>
      <c r="C333" s="88">
        <v>2316.2214359999998</v>
      </c>
      <c r="D333" s="88">
        <v>1438</v>
      </c>
      <c r="E333" s="88">
        <v>943.20001200000002</v>
      </c>
      <c r="F333" s="88">
        <v>1814.9499510000001</v>
      </c>
      <c r="G333" s="2">
        <f t="shared" si="63"/>
        <v>6.8634783952758417E-3</v>
      </c>
      <c r="H333" s="2">
        <f t="shared" si="64"/>
        <v>2.1305521787252306E-2</v>
      </c>
      <c r="I333" s="2">
        <f t="shared" si="65"/>
        <v>1.6218472990562085E-2</v>
      </c>
      <c r="J333" s="2">
        <f t="shared" si="66"/>
        <v>5.4031443590271767E-2</v>
      </c>
      <c r="K333" s="2">
        <f t="shared" si="67"/>
        <v>5.5124382271468453E-3</v>
      </c>
      <c r="L333" s="1"/>
      <c r="M333" s="2">
        <f t="shared" si="68"/>
        <v>6.8400319490818243E-3</v>
      </c>
      <c r="N333" s="2">
        <f t="shared" si="69"/>
        <v>2.1081732213416398E-2</v>
      </c>
      <c r="O333" s="2">
        <f t="shared" si="70"/>
        <v>1.6088358511147816E-2</v>
      </c>
      <c r="P333" s="2">
        <f t="shared" si="71"/>
        <v>5.2622282302527933E-2</v>
      </c>
      <c r="Q333" s="2">
        <f t="shared" si="72"/>
        <v>5.49730034515523E-3</v>
      </c>
    </row>
    <row r="334" spans="1:17" ht="28.5" customHeight="1">
      <c r="A334" s="87">
        <v>44774</v>
      </c>
      <c r="B334" s="88">
        <v>2758.6999510000001</v>
      </c>
      <c r="C334" s="88">
        <v>2376.585693</v>
      </c>
      <c r="D334" s="88">
        <v>1439</v>
      </c>
      <c r="E334" s="88">
        <v>918.70001200000002</v>
      </c>
      <c r="F334" s="88">
        <v>1808</v>
      </c>
      <c r="G334" s="2">
        <f t="shared" si="63"/>
        <v>2.4815205405806333E-2</v>
      </c>
      <c r="H334" s="2">
        <f t="shared" si="64"/>
        <v>2.6061522470082255E-2</v>
      </c>
      <c r="I334" s="2">
        <f t="shared" si="65"/>
        <v>6.9541029207232264E-4</v>
      </c>
      <c r="J334" s="2">
        <f t="shared" si="66"/>
        <v>-2.5975402553323972E-2</v>
      </c>
      <c r="K334" s="2">
        <f t="shared" si="67"/>
        <v>-3.8292796978620681E-3</v>
      </c>
      <c r="L334" s="1"/>
      <c r="M334" s="2">
        <f t="shared" si="68"/>
        <v>2.4512308927673622E-2</v>
      </c>
      <c r="N334" s="2">
        <f t="shared" si="69"/>
        <v>2.5727708371976469E-2</v>
      </c>
      <c r="O334" s="2">
        <f t="shared" si="70"/>
        <v>6.9516860637592541E-4</v>
      </c>
      <c r="P334" s="2">
        <f t="shared" si="71"/>
        <v>-2.6318721606451385E-2</v>
      </c>
      <c r="Q334" s="2">
        <f t="shared" si="72"/>
        <v>-3.8366301600148054E-3</v>
      </c>
    </row>
    <row r="335" spans="1:17" ht="28.5" customHeight="1">
      <c r="A335" s="87">
        <v>44775</v>
      </c>
      <c r="B335" s="88">
        <v>2787.1499020000001</v>
      </c>
      <c r="C335" s="88">
        <v>2385.6311040000001</v>
      </c>
      <c r="D335" s="88">
        <v>1442</v>
      </c>
      <c r="E335" s="88">
        <v>917.25</v>
      </c>
      <c r="F335" s="88">
        <v>1809</v>
      </c>
      <c r="G335" s="2">
        <f t="shared" si="63"/>
        <v>1.0312810927367163E-2</v>
      </c>
      <c r="H335" s="2">
        <f t="shared" si="64"/>
        <v>3.8060529551458755E-3</v>
      </c>
      <c r="I335" s="2">
        <f t="shared" si="65"/>
        <v>2.0847810979847115E-3</v>
      </c>
      <c r="J335" s="2">
        <f t="shared" si="66"/>
        <v>-1.5783302286492351E-3</v>
      </c>
      <c r="K335" s="2">
        <f t="shared" si="67"/>
        <v>5.5309734513274336E-4</v>
      </c>
      <c r="L335" s="1"/>
      <c r="M335" s="2">
        <f t="shared" si="68"/>
        <v>1.0259996691225352E-2</v>
      </c>
      <c r="N335" s="2">
        <f t="shared" si="69"/>
        <v>3.7988282615056507E-3</v>
      </c>
      <c r="O335" s="2">
        <f t="shared" si="70"/>
        <v>2.0826109575265684E-3</v>
      </c>
      <c r="P335" s="2">
        <f t="shared" si="71"/>
        <v>-1.5795771039646591E-3</v>
      </c>
      <c r="Q335" s="2">
        <f t="shared" si="72"/>
        <v>5.5294444317323139E-4</v>
      </c>
    </row>
    <row r="336" spans="1:17" ht="28.5" customHeight="1">
      <c r="A336" s="87">
        <v>44776</v>
      </c>
      <c r="B336" s="88">
        <v>2869.3999020000001</v>
      </c>
      <c r="C336" s="88">
        <v>2405.6601559999999</v>
      </c>
      <c r="D336" s="88">
        <v>1424.9499510000001</v>
      </c>
      <c r="E336" s="88">
        <v>897</v>
      </c>
      <c r="F336" s="88">
        <v>1793.0500489999999</v>
      </c>
      <c r="G336" s="2">
        <f t="shared" si="63"/>
        <v>2.951043284072347E-2</v>
      </c>
      <c r="H336" s="2">
        <f t="shared" si="64"/>
        <v>8.3957037474976948E-3</v>
      </c>
      <c r="I336" s="2">
        <f t="shared" si="65"/>
        <v>-1.1823889736477076E-2</v>
      </c>
      <c r="J336" s="2">
        <f t="shared" si="66"/>
        <v>-2.2076860179885527E-2</v>
      </c>
      <c r="K336" s="2">
        <f t="shared" si="67"/>
        <v>-8.8169988944168352E-3</v>
      </c>
      <c r="L336" s="1"/>
      <c r="M336" s="2">
        <f t="shared" si="68"/>
        <v>2.9083381325300223E-2</v>
      </c>
      <c r="N336" s="2">
        <f t="shared" si="69"/>
        <v>8.360655857952301E-3</v>
      </c>
      <c r="O336" s="2">
        <f t="shared" si="70"/>
        <v>-1.1894347864202187E-2</v>
      </c>
      <c r="P336" s="2">
        <f t="shared" si="71"/>
        <v>-2.232420117659531E-2</v>
      </c>
      <c r="Q336" s="2">
        <f t="shared" si="72"/>
        <v>-8.8560986270332324E-3</v>
      </c>
    </row>
    <row r="337" spans="1:17" ht="28.5" customHeight="1">
      <c r="A337" s="87">
        <v>44777</v>
      </c>
      <c r="B337" s="88">
        <v>2913.6999510000001</v>
      </c>
      <c r="C337" s="88">
        <v>2373.8627929999998</v>
      </c>
      <c r="D337" s="88">
        <v>1440</v>
      </c>
      <c r="E337" s="88">
        <v>918.5</v>
      </c>
      <c r="F337" s="88">
        <v>1793.8000489999999</v>
      </c>
      <c r="G337" s="2">
        <f t="shared" si="63"/>
        <v>1.5438785290653413E-2</v>
      </c>
      <c r="H337" s="2">
        <f t="shared" si="64"/>
        <v>-1.3217728580944305E-2</v>
      </c>
      <c r="I337" s="2">
        <f t="shared" si="65"/>
        <v>1.056180884769892E-2</v>
      </c>
      <c r="J337" s="2">
        <f t="shared" si="66"/>
        <v>2.3968784838350056E-2</v>
      </c>
      <c r="K337" s="2">
        <f t="shared" si="67"/>
        <v>4.1828168735071378E-4</v>
      </c>
      <c r="L337" s="1"/>
      <c r="M337" s="2">
        <f t="shared" si="68"/>
        <v>1.5320819857659127E-2</v>
      </c>
      <c r="N337" s="2">
        <f t="shared" si="69"/>
        <v>-1.3305860216882339E-2</v>
      </c>
      <c r="O337" s="2">
        <f t="shared" si="70"/>
        <v>1.0506422589354044E-2</v>
      </c>
      <c r="P337" s="2">
        <f t="shared" si="71"/>
        <v>2.3686042596384245E-2</v>
      </c>
      <c r="Q337" s="2">
        <f t="shared" si="72"/>
        <v>4.181942319522991E-4</v>
      </c>
    </row>
    <row r="338" spans="1:17" ht="28.5" customHeight="1">
      <c r="A338" s="87">
        <v>44778</v>
      </c>
      <c r="B338" s="88">
        <v>2929.6000979999999</v>
      </c>
      <c r="C338" s="88">
        <v>2338.8811040000001</v>
      </c>
      <c r="D338" s="88">
        <v>1433</v>
      </c>
      <c r="E338" s="88">
        <v>915.95001200000002</v>
      </c>
      <c r="F338" s="88">
        <v>1782.9499510000001</v>
      </c>
      <c r="G338" s="2">
        <f t="shared" si="63"/>
        <v>5.4570296418280147E-3</v>
      </c>
      <c r="H338" s="2">
        <f t="shared" si="64"/>
        <v>-1.4736188251129363E-2</v>
      </c>
      <c r="I338" s="2">
        <f t="shared" si="65"/>
        <v>-4.8611111111111112E-3</v>
      </c>
      <c r="J338" s="2">
        <f t="shared" si="66"/>
        <v>-2.7762525857375994E-3</v>
      </c>
      <c r="K338" s="2">
        <f t="shared" si="67"/>
        <v>-6.0486663527791491E-3</v>
      </c>
      <c r="L338" s="1"/>
      <c r="M338" s="2">
        <f t="shared" si="68"/>
        <v>5.4421940034447653E-3</v>
      </c>
      <c r="N338" s="2">
        <f t="shared" si="69"/>
        <v>-1.4845844483211319E-2</v>
      </c>
      <c r="O338" s="2">
        <f t="shared" si="70"/>
        <v>-4.8729647418744373E-3</v>
      </c>
      <c r="P338" s="2">
        <f t="shared" si="71"/>
        <v>-2.780113522560382E-3</v>
      </c>
      <c r="Q338" s="2">
        <f t="shared" si="72"/>
        <v>-6.0670336376083718E-3</v>
      </c>
    </row>
    <row r="339" spans="1:17" ht="28.5" customHeight="1">
      <c r="A339" s="87">
        <v>44781</v>
      </c>
      <c r="B339" s="88">
        <v>3089.1000979999999</v>
      </c>
      <c r="C339" s="88">
        <v>2369.4785160000001</v>
      </c>
      <c r="D339" s="88">
        <v>1428</v>
      </c>
      <c r="E339" s="88">
        <v>910.40002400000003</v>
      </c>
      <c r="F339" s="88">
        <v>1796.400024</v>
      </c>
      <c r="G339" s="2">
        <f t="shared" si="63"/>
        <v>5.4444290914957505E-2</v>
      </c>
      <c r="H339" s="2">
        <f t="shared" si="64"/>
        <v>1.3082072426713691E-2</v>
      </c>
      <c r="I339" s="2">
        <f t="shared" si="65"/>
        <v>-3.4891835310537334E-3</v>
      </c>
      <c r="J339" s="2">
        <f t="shared" si="66"/>
        <v>-6.0592695314031888E-3</v>
      </c>
      <c r="K339" s="2">
        <f t="shared" si="67"/>
        <v>7.5437187636457521E-3</v>
      </c>
      <c r="L339" s="1"/>
      <c r="M339" s="2">
        <f t="shared" si="68"/>
        <v>5.3013889683353251E-2</v>
      </c>
      <c r="N339" s="2">
        <f t="shared" si="69"/>
        <v>1.2997241162077514E-2</v>
      </c>
      <c r="O339" s="2">
        <f t="shared" si="70"/>
        <v>-3.4952849286421844E-3</v>
      </c>
      <c r="P339" s="2">
        <f t="shared" si="71"/>
        <v>-6.0777013985151293E-3</v>
      </c>
      <c r="Q339" s="2">
        <f t="shared" si="72"/>
        <v>7.5154072110307371E-3</v>
      </c>
    </row>
    <row r="340" spans="1:17" ht="28.5" customHeight="1">
      <c r="A340" s="87">
        <v>44783</v>
      </c>
      <c r="B340" s="88">
        <v>3137.5</v>
      </c>
      <c r="C340" s="88">
        <v>2383.6467290000001</v>
      </c>
      <c r="D340" s="88">
        <v>1461.349976</v>
      </c>
      <c r="E340" s="88">
        <v>919.70001200000002</v>
      </c>
      <c r="F340" s="88">
        <v>1830</v>
      </c>
      <c r="G340" s="2">
        <f t="shared" si="63"/>
        <v>1.5667961692577084E-2</v>
      </c>
      <c r="H340" s="2">
        <f t="shared" si="64"/>
        <v>5.9794646392986846E-3</v>
      </c>
      <c r="I340" s="2">
        <f t="shared" si="65"/>
        <v>2.3354324929971967E-2</v>
      </c>
      <c r="J340" s="2">
        <f t="shared" si="66"/>
        <v>1.0215276532110443E-2</v>
      </c>
      <c r="K340" s="2">
        <f t="shared" si="67"/>
        <v>1.8704061206358549E-2</v>
      </c>
      <c r="L340" s="1"/>
      <c r="M340" s="2">
        <f t="shared" si="68"/>
        <v>1.5546486384774469E-2</v>
      </c>
      <c r="N340" s="2">
        <f t="shared" si="69"/>
        <v>5.9616585858008999E-3</v>
      </c>
      <c r="O340" s="2">
        <f t="shared" si="70"/>
        <v>2.3085785681492797E-2</v>
      </c>
      <c r="P340" s="2">
        <f t="shared" si="71"/>
        <v>1.0163453222279944E-2</v>
      </c>
      <c r="Q340" s="2">
        <f t="shared" si="72"/>
        <v>1.8531291261830205E-2</v>
      </c>
    </row>
    <row r="341" spans="1:17" ht="28.5" customHeight="1">
      <c r="A341" s="87">
        <v>44784</v>
      </c>
      <c r="B341" s="88">
        <v>3111.5</v>
      </c>
      <c r="C341" s="88">
        <v>2391.5844729999999</v>
      </c>
      <c r="D341" s="88">
        <v>1486.5</v>
      </c>
      <c r="E341" s="88">
        <v>921.04998799999998</v>
      </c>
      <c r="F341" s="88">
        <v>1870.0500489999999</v>
      </c>
      <c r="G341" s="2">
        <f t="shared" si="63"/>
        <v>-8.2868525896414337E-3</v>
      </c>
      <c r="H341" s="2">
        <f t="shared" si="64"/>
        <v>3.3300840696850755E-3</v>
      </c>
      <c r="I341" s="2">
        <f t="shared" si="65"/>
        <v>1.7210130641559632E-2</v>
      </c>
      <c r="J341" s="2">
        <f t="shared" si="66"/>
        <v>1.4678438429768877E-3</v>
      </c>
      <c r="K341" s="2">
        <f t="shared" si="67"/>
        <v>2.1885272677595598E-2</v>
      </c>
      <c r="L341" s="1"/>
      <c r="M341" s="2">
        <f t="shared" si="68"/>
        <v>-8.3213794307667767E-3</v>
      </c>
      <c r="N341" s="2">
        <f t="shared" si="69"/>
        <v>3.3245516186783727E-3</v>
      </c>
      <c r="O341" s="2">
        <f t="shared" si="70"/>
        <v>1.7063713857129934E-2</v>
      </c>
      <c r="P341" s="2">
        <f t="shared" si="71"/>
        <v>1.4667676132326659E-3</v>
      </c>
      <c r="Q341" s="2">
        <f t="shared" si="72"/>
        <v>2.164922782613456E-2</v>
      </c>
    </row>
    <row r="342" spans="1:17" ht="28.5" customHeight="1">
      <c r="A342" s="87">
        <v>44785</v>
      </c>
      <c r="B342" s="88">
        <v>3071.6999510000001</v>
      </c>
      <c r="C342" s="88">
        <v>2430.258057</v>
      </c>
      <c r="D342" s="88">
        <v>1485</v>
      </c>
      <c r="E342" s="88">
        <v>913.45001200000002</v>
      </c>
      <c r="F342" s="88">
        <v>1865</v>
      </c>
      <c r="G342" s="2">
        <f t="shared" si="63"/>
        <v>-1.2791273983609174E-2</v>
      </c>
      <c r="H342" s="2">
        <f t="shared" si="64"/>
        <v>1.6170695384841678E-2</v>
      </c>
      <c r="I342" s="2">
        <f t="shared" si="65"/>
        <v>-1.0090817356205853E-3</v>
      </c>
      <c r="J342" s="2">
        <f t="shared" si="66"/>
        <v>-8.2514261972933978E-3</v>
      </c>
      <c r="K342" s="2">
        <f t="shared" si="67"/>
        <v>-2.7004886862255014E-3</v>
      </c>
      <c r="L342" s="1"/>
      <c r="M342" s="2">
        <f t="shared" si="68"/>
        <v>-1.2873786712470553E-2</v>
      </c>
      <c r="N342" s="2">
        <f t="shared" si="69"/>
        <v>1.6041342313194564E-2</v>
      </c>
      <c r="O342" s="2">
        <f t="shared" si="70"/>
        <v>-1.0095912013523254E-3</v>
      </c>
      <c r="P342" s="2">
        <f t="shared" si="71"/>
        <v>-8.2856576500306145E-3</v>
      </c>
      <c r="Q342" s="2">
        <f t="shared" si="72"/>
        <v>-2.7041415836853403E-3</v>
      </c>
    </row>
    <row r="343" spans="1:17" ht="28.5" customHeight="1">
      <c r="A343" s="87">
        <v>44789</v>
      </c>
      <c r="B343" s="88">
        <v>3268.6999510000001</v>
      </c>
      <c r="C343" s="88">
        <v>2447.1489259999998</v>
      </c>
      <c r="D343" s="88">
        <v>1494.8000489999999</v>
      </c>
      <c r="E343" s="88">
        <v>914.59997599999997</v>
      </c>
      <c r="F343" s="88">
        <v>1860</v>
      </c>
      <c r="G343" s="2">
        <f t="shared" si="63"/>
        <v>6.4133868262707797E-2</v>
      </c>
      <c r="H343" s="2">
        <f t="shared" si="64"/>
        <v>6.9502368077119141E-3</v>
      </c>
      <c r="I343" s="2">
        <f t="shared" si="65"/>
        <v>6.5993595959595586E-3</v>
      </c>
      <c r="J343" s="2">
        <f t="shared" si="66"/>
        <v>1.2589238435523219E-3</v>
      </c>
      <c r="K343" s="2">
        <f t="shared" si="67"/>
        <v>-2.6809651474530832E-3</v>
      </c>
      <c r="L343" s="1"/>
      <c r="M343" s="2">
        <f t="shared" si="68"/>
        <v>6.2161199041658392E-2</v>
      </c>
      <c r="N343" s="2">
        <f t="shared" si="69"/>
        <v>6.9261952439632728E-3</v>
      </c>
      <c r="O343" s="2">
        <f t="shared" si="70"/>
        <v>6.5776791548332377E-3</v>
      </c>
      <c r="P343" s="2">
        <f t="shared" si="71"/>
        <v>1.2581320633879903E-3</v>
      </c>
      <c r="Q343" s="2">
        <f t="shared" si="72"/>
        <v>-2.6845653706689871E-3</v>
      </c>
    </row>
    <row r="344" spans="1:17" ht="28.5" customHeight="1">
      <c r="A344" s="87">
        <v>44790</v>
      </c>
      <c r="B344" s="88">
        <v>3269.4499510000001</v>
      </c>
      <c r="C344" s="88">
        <v>2459.9326169999999</v>
      </c>
      <c r="D344" s="88">
        <v>1500</v>
      </c>
      <c r="E344" s="88">
        <v>920.79998799999998</v>
      </c>
      <c r="F344" s="88">
        <v>1861.4499510000001</v>
      </c>
      <c r="G344" s="2">
        <f t="shared" si="63"/>
        <v>2.2944901986814389E-4</v>
      </c>
      <c r="H344" s="2">
        <f t="shared" si="64"/>
        <v>5.2239121469798483E-3</v>
      </c>
      <c r="I344" s="2">
        <f t="shared" si="65"/>
        <v>3.478693356665829E-3</v>
      </c>
      <c r="J344" s="2">
        <f t="shared" si="66"/>
        <v>6.7789330447128888E-3</v>
      </c>
      <c r="K344" s="2">
        <f t="shared" si="67"/>
        <v>7.7954354838712656E-4</v>
      </c>
      <c r="L344" s="1"/>
      <c r="M344" s="2">
        <f t="shared" si="68"/>
        <v>2.2942270046774841E-4</v>
      </c>
      <c r="N344" s="2">
        <f t="shared" si="69"/>
        <v>5.2103148514146798E-3</v>
      </c>
      <c r="O344" s="2">
        <f t="shared" si="70"/>
        <v>3.4726566986680216E-3</v>
      </c>
      <c r="P344" s="2">
        <f t="shared" si="71"/>
        <v>6.7560593925521635E-3</v>
      </c>
      <c r="Q344" s="2">
        <f t="shared" si="72"/>
        <v>7.7923986212932934E-4</v>
      </c>
    </row>
    <row r="345" spans="1:17" ht="28.5" customHeight="1">
      <c r="A345" s="87">
        <v>44791</v>
      </c>
      <c r="B345" s="88">
        <v>3287</v>
      </c>
      <c r="C345" s="88">
        <v>2456.3791500000002</v>
      </c>
      <c r="D345" s="88">
        <v>1500</v>
      </c>
      <c r="E345" s="88">
        <v>916.75</v>
      </c>
      <c r="F345" s="88">
        <v>1857</v>
      </c>
      <c r="G345" s="2">
        <f t="shared" si="63"/>
        <v>5.3678903983931771E-3</v>
      </c>
      <c r="H345" s="2">
        <f t="shared" si="64"/>
        <v>-1.4445383485070184E-3</v>
      </c>
      <c r="I345" s="2">
        <f t="shared" si="65"/>
        <v>0</v>
      </c>
      <c r="J345" s="2">
        <f t="shared" si="66"/>
        <v>-4.3983362866855131E-3</v>
      </c>
      <c r="K345" s="2">
        <f t="shared" si="67"/>
        <v>-2.3905832104749699E-3</v>
      </c>
      <c r="L345" s="1"/>
      <c r="M345" s="2">
        <f t="shared" si="68"/>
        <v>5.3535346252912511E-3</v>
      </c>
      <c r="N345" s="2">
        <f t="shared" si="69"/>
        <v>-1.445582699885389E-3</v>
      </c>
      <c r="O345" s="2">
        <f t="shared" si="70"/>
        <v>0</v>
      </c>
      <c r="P345" s="2">
        <f t="shared" si="71"/>
        <v>-4.4080374240914322E-3</v>
      </c>
      <c r="Q345" s="2">
        <f t="shared" si="72"/>
        <v>-2.3934452166704885E-3</v>
      </c>
    </row>
    <row r="346" spans="1:17" ht="28.5" customHeight="1">
      <c r="A346" s="87">
        <v>44792</v>
      </c>
      <c r="B346" s="88">
        <v>3283.4499510000001</v>
      </c>
      <c r="C346" s="88">
        <v>2412.5827640000002</v>
      </c>
      <c r="D346" s="88">
        <v>1510</v>
      </c>
      <c r="E346" s="88">
        <v>901.34997599999997</v>
      </c>
      <c r="F346" s="88">
        <v>1894.099976</v>
      </c>
      <c r="G346" s="2">
        <f t="shared" si="63"/>
        <v>-1.0800270763614069E-3</v>
      </c>
      <c r="H346" s="2">
        <f t="shared" si="64"/>
        <v>-1.7829652234265213E-2</v>
      </c>
      <c r="I346" s="2">
        <f t="shared" si="65"/>
        <v>6.6666666666666671E-3</v>
      </c>
      <c r="J346" s="2">
        <f t="shared" si="66"/>
        <v>-1.6798499045541346E-2</v>
      </c>
      <c r="K346" s="2">
        <f t="shared" si="67"/>
        <v>1.9978446957458249E-2</v>
      </c>
      <c r="L346" s="1"/>
      <c r="M346" s="2">
        <f t="shared" si="68"/>
        <v>-1.0806107258803262E-3</v>
      </c>
      <c r="N346" s="2">
        <f t="shared" si="69"/>
        <v>-1.7990515442019243E-2</v>
      </c>
      <c r="O346" s="2">
        <f t="shared" si="70"/>
        <v>6.6445427186685108E-3</v>
      </c>
      <c r="P346" s="2">
        <f t="shared" si="71"/>
        <v>-1.6941194130115682E-2</v>
      </c>
      <c r="Q346" s="2">
        <f t="shared" si="72"/>
        <v>1.9781496639064446E-2</v>
      </c>
    </row>
    <row r="347" spans="1:17" ht="28.5" customHeight="1">
      <c r="A347" s="87">
        <v>44795</v>
      </c>
      <c r="B347" s="88">
        <v>3245.25</v>
      </c>
      <c r="C347" s="88">
        <v>2405.8908689999998</v>
      </c>
      <c r="D347" s="88">
        <v>1484.8000489999999</v>
      </c>
      <c r="E347" s="88">
        <v>880.54998799999998</v>
      </c>
      <c r="F347" s="88">
        <v>1937.099976</v>
      </c>
      <c r="G347" s="2">
        <f t="shared" si="63"/>
        <v>-1.1634089622217621E-2</v>
      </c>
      <c r="H347" s="2">
        <f t="shared" si="64"/>
        <v>-2.7737473299798412E-3</v>
      </c>
      <c r="I347" s="2">
        <f t="shared" si="65"/>
        <v>-1.6688709271523217E-2</v>
      </c>
      <c r="J347" s="2">
        <f t="shared" si="66"/>
        <v>-2.3076483667649184E-2</v>
      </c>
      <c r="K347" s="2">
        <f t="shared" si="67"/>
        <v>2.2702075151707832E-2</v>
      </c>
      <c r="L347" s="1"/>
      <c r="M347" s="2">
        <f t="shared" si="68"/>
        <v>-1.1702295165235218E-2</v>
      </c>
      <c r="N347" s="2">
        <f t="shared" si="69"/>
        <v>-2.7776012953723054E-3</v>
      </c>
      <c r="O347" s="2">
        <f t="shared" si="70"/>
        <v>-1.6829534775956882E-2</v>
      </c>
      <c r="P347" s="2">
        <f t="shared" si="71"/>
        <v>-2.3346914208071737E-2</v>
      </c>
      <c r="Q347" s="2">
        <f t="shared" si="72"/>
        <v>2.2448217919105902E-2</v>
      </c>
    </row>
    <row r="348" spans="1:17" ht="28.5" customHeight="1">
      <c r="A348" s="87">
        <v>44796</v>
      </c>
      <c r="B348" s="88">
        <v>3217.6999510000001</v>
      </c>
      <c r="C348" s="88">
        <v>2442.9956050000001</v>
      </c>
      <c r="D348" s="88">
        <v>1453.3000489999999</v>
      </c>
      <c r="E348" s="88">
        <v>888.40002400000003</v>
      </c>
      <c r="F348" s="88">
        <v>1870</v>
      </c>
      <c r="G348" s="2">
        <f t="shared" si="63"/>
        <v>-8.4893456590401182E-3</v>
      </c>
      <c r="H348" s="2">
        <f t="shared" si="64"/>
        <v>1.5422451815290643E-2</v>
      </c>
      <c r="I348" s="2">
        <f t="shared" si="65"/>
        <v>-2.1214977748158736E-2</v>
      </c>
      <c r="J348" s="2">
        <f t="shared" si="66"/>
        <v>8.9149237487696677E-3</v>
      </c>
      <c r="K348" s="2">
        <f t="shared" si="67"/>
        <v>-3.4639397465977759E-2</v>
      </c>
      <c r="L348" s="1"/>
      <c r="M348" s="2">
        <f t="shared" si="68"/>
        <v>-8.5255854007874349E-3</v>
      </c>
      <c r="N348" s="2">
        <f t="shared" si="69"/>
        <v>1.5304734587956977E-2</v>
      </c>
      <c r="O348" s="2">
        <f t="shared" si="70"/>
        <v>-2.1443249684519307E-2</v>
      </c>
      <c r="P348" s="2">
        <f t="shared" si="71"/>
        <v>8.8754204218822238E-3</v>
      </c>
      <c r="Q348" s="2">
        <f t="shared" si="72"/>
        <v>-3.5253566062243981E-2</v>
      </c>
    </row>
    <row r="349" spans="1:17" ht="28.5" customHeight="1">
      <c r="A349" s="87">
        <v>44797</v>
      </c>
      <c r="B349" s="88">
        <v>3337.8500979999999</v>
      </c>
      <c r="C349" s="88">
        <v>2436.4882809999999</v>
      </c>
      <c r="D349" s="88">
        <v>1461.900024</v>
      </c>
      <c r="E349" s="88">
        <v>881</v>
      </c>
      <c r="F349" s="88">
        <v>1876</v>
      </c>
      <c r="G349" s="2">
        <f t="shared" si="63"/>
        <v>3.7340382518469273E-2</v>
      </c>
      <c r="H349" s="2">
        <f t="shared" si="64"/>
        <v>-2.6636658644337403E-3</v>
      </c>
      <c r="I349" s="2">
        <f t="shared" si="65"/>
        <v>5.9175495149247645E-3</v>
      </c>
      <c r="J349" s="2">
        <f t="shared" si="66"/>
        <v>-8.3296080595333596E-3</v>
      </c>
      <c r="K349" s="2">
        <f t="shared" si="67"/>
        <v>3.2085561497326204E-3</v>
      </c>
      <c r="L349" s="1"/>
      <c r="M349" s="2">
        <f t="shared" si="68"/>
        <v>3.6660113111902502E-2</v>
      </c>
      <c r="N349" s="2">
        <f t="shared" si="69"/>
        <v>-2.6672197346371239E-3</v>
      </c>
      <c r="O349" s="2">
        <f t="shared" si="70"/>
        <v>5.9001095860679309E-3</v>
      </c>
      <c r="P349" s="2">
        <f t="shared" si="71"/>
        <v>-8.3644930989506608E-3</v>
      </c>
      <c r="Q349" s="2">
        <f t="shared" si="72"/>
        <v>3.2034197175376438E-3</v>
      </c>
    </row>
    <row r="350" spans="1:17" ht="28.5" customHeight="1">
      <c r="A350" s="87">
        <v>44798</v>
      </c>
      <c r="B350" s="88">
        <v>3365.1499020000001</v>
      </c>
      <c r="C350" s="88">
        <v>2429.3813479999999</v>
      </c>
      <c r="D350" s="88">
        <v>1479.900024</v>
      </c>
      <c r="E350" s="88">
        <v>877.29998799999998</v>
      </c>
      <c r="F350" s="88">
        <v>1900</v>
      </c>
      <c r="G350" s="2">
        <f t="shared" si="63"/>
        <v>8.1788586061303167E-3</v>
      </c>
      <c r="H350" s="2">
        <f t="shared" si="64"/>
        <v>-2.9168755111283157E-3</v>
      </c>
      <c r="I350" s="2">
        <f t="shared" si="65"/>
        <v>1.2312743487580652E-2</v>
      </c>
      <c r="J350" s="2">
        <f t="shared" si="66"/>
        <v>-4.1997866061294154E-3</v>
      </c>
      <c r="K350" s="2">
        <f t="shared" si="67"/>
        <v>1.279317697228145E-2</v>
      </c>
      <c r="L350" s="1"/>
      <c r="M350" s="2">
        <f t="shared" si="68"/>
        <v>8.1455930021060441E-3</v>
      </c>
      <c r="N350" s="2">
        <f t="shared" si="69"/>
        <v>-2.9211378830587306E-3</v>
      </c>
      <c r="O350" s="2">
        <f t="shared" si="70"/>
        <v>1.2237558190552524E-2</v>
      </c>
      <c r="P350" s="2">
        <f t="shared" si="71"/>
        <v>-4.2086304801726678E-3</v>
      </c>
      <c r="Q350" s="2">
        <f t="shared" si="72"/>
        <v>1.2712035588361944E-2</v>
      </c>
    </row>
    <row r="351" spans="1:17" ht="28.5" customHeight="1">
      <c r="A351" s="87">
        <v>44799</v>
      </c>
      <c r="B351" s="88">
        <v>3362.8999020000001</v>
      </c>
      <c r="C351" s="88">
        <v>2416.413086</v>
      </c>
      <c r="D351" s="88">
        <v>1472.0500489999999</v>
      </c>
      <c r="E351" s="88">
        <v>880.15002400000003</v>
      </c>
      <c r="F351" s="88">
        <v>1890.1999510000001</v>
      </c>
      <c r="G351" s="2">
        <f t="shared" si="63"/>
        <v>-6.6861806027207395E-4</v>
      </c>
      <c r="H351" s="2">
        <f t="shared" si="64"/>
        <v>-5.3380923545313513E-3</v>
      </c>
      <c r="I351" s="2">
        <f t="shared" si="65"/>
        <v>-5.3043954812450802E-3</v>
      </c>
      <c r="J351" s="2">
        <f t="shared" si="66"/>
        <v>3.2486447497820387E-3</v>
      </c>
      <c r="K351" s="2">
        <f t="shared" si="67"/>
        <v>-5.1579205263157599E-3</v>
      </c>
      <c r="L351" s="1"/>
      <c r="M351" s="2">
        <f t="shared" si="68"/>
        <v>-6.6884168501258527E-4</v>
      </c>
      <c r="N351" s="2">
        <f t="shared" si="69"/>
        <v>-5.3523908767791279E-3</v>
      </c>
      <c r="O351" s="2">
        <f t="shared" si="70"/>
        <v>-5.3185137349547685E-3</v>
      </c>
      <c r="P351" s="2">
        <f t="shared" si="71"/>
        <v>3.24337930405354E-3</v>
      </c>
      <c r="Q351" s="2">
        <f t="shared" si="72"/>
        <v>-5.1712685167591864E-3</v>
      </c>
    </row>
    <row r="352" spans="1:17" ht="28.5" customHeight="1">
      <c r="A352" s="87">
        <v>44802</v>
      </c>
      <c r="B352" s="88">
        <v>3288.8500979999999</v>
      </c>
      <c r="C352" s="88">
        <v>2397.6301269999999</v>
      </c>
      <c r="D352" s="88">
        <v>1437</v>
      </c>
      <c r="E352" s="88">
        <v>879.25</v>
      </c>
      <c r="F352" s="88">
        <v>1870</v>
      </c>
      <c r="G352" s="2">
        <f t="shared" si="63"/>
        <v>-2.2019627749241349E-2</v>
      </c>
      <c r="H352" s="2">
        <f t="shared" si="64"/>
        <v>-7.7730745247255786E-3</v>
      </c>
      <c r="I352" s="2">
        <f t="shared" si="65"/>
        <v>-2.3810365023804937E-2</v>
      </c>
      <c r="J352" s="2">
        <f t="shared" si="66"/>
        <v>-1.0225802141204398E-3</v>
      </c>
      <c r="K352" s="2">
        <f t="shared" si="67"/>
        <v>-1.0686674173974758E-2</v>
      </c>
      <c r="L352" s="1"/>
      <c r="M352" s="2">
        <f t="shared" si="68"/>
        <v>-2.2265678421963218E-2</v>
      </c>
      <c r="N352" s="2">
        <f t="shared" si="69"/>
        <v>-7.8034423383886815E-3</v>
      </c>
      <c r="O352" s="2">
        <f t="shared" si="70"/>
        <v>-2.4098413311134433E-2</v>
      </c>
      <c r="P352" s="2">
        <f t="shared" si="71"/>
        <v>-1.0231034059684811E-3</v>
      </c>
      <c r="Q352" s="2">
        <f t="shared" si="72"/>
        <v>-1.0744186789140351E-2</v>
      </c>
    </row>
    <row r="353" spans="1:17" ht="28.5" customHeight="1">
      <c r="A353" s="87">
        <v>44803</v>
      </c>
      <c r="B353" s="88">
        <v>3320.1999510000001</v>
      </c>
      <c r="C353" s="88">
        <v>2434.826904</v>
      </c>
      <c r="D353" s="88">
        <v>1446.4499510000001</v>
      </c>
      <c r="E353" s="88">
        <v>893.04998799999998</v>
      </c>
      <c r="F353" s="88">
        <v>1893.900024</v>
      </c>
      <c r="G353" s="2">
        <f t="shared" si="63"/>
        <v>9.5321623259948789E-3</v>
      </c>
      <c r="H353" s="2">
        <f t="shared" si="64"/>
        <v>1.5513976313995537E-2</v>
      </c>
      <c r="I353" s="2">
        <f t="shared" si="65"/>
        <v>6.5761663187195929E-3</v>
      </c>
      <c r="J353" s="2">
        <f t="shared" si="66"/>
        <v>1.5695181120272943E-2</v>
      </c>
      <c r="K353" s="2">
        <f t="shared" si="67"/>
        <v>1.278076149732622E-2</v>
      </c>
      <c r="L353" s="1"/>
      <c r="M353" s="2">
        <f t="shared" si="68"/>
        <v>9.4870179224792288E-3</v>
      </c>
      <c r="N353" s="2">
        <f t="shared" si="69"/>
        <v>1.5394864931279674E-2</v>
      </c>
      <c r="O353" s="2">
        <f t="shared" si="70"/>
        <v>6.5546376694363166E-3</v>
      </c>
      <c r="P353" s="2">
        <f t="shared" si="71"/>
        <v>1.5573285559303107E-2</v>
      </c>
      <c r="Q353" s="2">
        <f t="shared" si="72"/>
        <v>1.2699776865320941E-2</v>
      </c>
    </row>
    <row r="354" spans="1:17" ht="28.5" customHeight="1">
      <c r="A354" s="87">
        <v>44805</v>
      </c>
      <c r="B354" s="88">
        <v>3273.6000979999999</v>
      </c>
      <c r="C354" s="88">
        <v>2363.2482909999999</v>
      </c>
      <c r="D354" s="88">
        <v>1464.75</v>
      </c>
      <c r="E354" s="88">
        <v>871.84997599999997</v>
      </c>
      <c r="F354" s="88">
        <v>1905</v>
      </c>
      <c r="G354" s="2">
        <f t="shared" si="63"/>
        <v>-1.4035255011061882E-2</v>
      </c>
      <c r="H354" s="2">
        <f t="shared" si="64"/>
        <v>-2.9397824084500149E-2</v>
      </c>
      <c r="I354" s="2">
        <f t="shared" si="65"/>
        <v>1.2651698724417145E-2</v>
      </c>
      <c r="J354" s="2">
        <f t="shared" si="66"/>
        <v>-2.3738886159640166E-2</v>
      </c>
      <c r="K354" s="2">
        <f t="shared" si="67"/>
        <v>5.8609091606410847E-3</v>
      </c>
      <c r="L354" s="1"/>
      <c r="M354" s="2">
        <f t="shared" si="68"/>
        <v>-1.413468060806017E-2</v>
      </c>
      <c r="N354" s="2">
        <f t="shared" si="69"/>
        <v>-2.9838600188374639E-2</v>
      </c>
      <c r="O354" s="2">
        <f t="shared" si="70"/>
        <v>1.2572334676436805E-2</v>
      </c>
      <c r="P354" s="2">
        <f t="shared" si="71"/>
        <v>-2.4025193677563578E-2</v>
      </c>
      <c r="Q354" s="2">
        <f t="shared" si="72"/>
        <v>5.843800846848296E-3</v>
      </c>
    </row>
    <row r="355" spans="1:17" ht="28.5" customHeight="1">
      <c r="A355" s="87">
        <v>44806</v>
      </c>
      <c r="B355" s="88">
        <v>3210.25</v>
      </c>
      <c r="C355" s="88">
        <v>2335.650635</v>
      </c>
      <c r="D355" s="88">
        <v>1472.150024</v>
      </c>
      <c r="E355" s="88">
        <v>869.54998799999998</v>
      </c>
      <c r="F355" s="88">
        <v>1900.5</v>
      </c>
      <c r="G355" s="2">
        <f t="shared" si="63"/>
        <v>-1.9351813325855994E-2</v>
      </c>
      <c r="H355" s="2">
        <f t="shared" si="64"/>
        <v>-1.1677848707264724E-2</v>
      </c>
      <c r="I355" s="2">
        <f t="shared" si="65"/>
        <v>5.0520730500085544E-3</v>
      </c>
      <c r="J355" s="2">
        <f t="shared" si="66"/>
        <v>-2.6380547838656876E-3</v>
      </c>
      <c r="K355" s="2">
        <f t="shared" si="67"/>
        <v>-2.3622047244094488E-3</v>
      </c>
      <c r="L355" s="1"/>
      <c r="M355" s="2">
        <f t="shared" si="68"/>
        <v>-1.9541510982384921E-2</v>
      </c>
      <c r="N355" s="2">
        <f t="shared" si="69"/>
        <v>-1.1746570320129749E-2</v>
      </c>
      <c r="O355" s="2">
        <f t="shared" si="70"/>
        <v>5.0393541488491754E-3</v>
      </c>
      <c r="P355" s="2">
        <f t="shared" si="71"/>
        <v>-2.641540582221331E-3</v>
      </c>
      <c r="Q355" s="2">
        <f t="shared" si="72"/>
        <v>-2.3649991314978564E-3</v>
      </c>
    </row>
    <row r="356" spans="1:17" ht="28.5" customHeight="1">
      <c r="A356" s="87">
        <v>44809</v>
      </c>
      <c r="B356" s="88">
        <v>3179.75</v>
      </c>
      <c r="C356" s="88">
        <v>2371.9245609999998</v>
      </c>
      <c r="D356" s="88">
        <v>1486.099976</v>
      </c>
      <c r="E356" s="88">
        <v>884.59997599999997</v>
      </c>
      <c r="F356" s="88">
        <v>1947.9499510000001</v>
      </c>
      <c r="G356" s="2">
        <f t="shared" si="63"/>
        <v>-9.5008176933260649E-3</v>
      </c>
      <c r="H356" s="2">
        <f t="shared" si="64"/>
        <v>1.5530544447200617E-2</v>
      </c>
      <c r="I356" s="2">
        <f t="shared" si="65"/>
        <v>9.4759037955223641E-3</v>
      </c>
      <c r="J356" s="2">
        <f t="shared" si="66"/>
        <v>1.7307789325160666E-2</v>
      </c>
      <c r="K356" s="2">
        <f t="shared" si="67"/>
        <v>2.4967088134701422E-2</v>
      </c>
      <c r="L356" s="1"/>
      <c r="M356" s="2">
        <f t="shared" si="68"/>
        <v>-9.5462383797895144E-3</v>
      </c>
      <c r="N356" s="2">
        <f t="shared" si="69"/>
        <v>1.541117982052624E-2</v>
      </c>
      <c r="O356" s="2">
        <f t="shared" si="70"/>
        <v>9.4312890411228766E-3</v>
      </c>
      <c r="P356" s="2">
        <f t="shared" si="71"/>
        <v>1.715971564970949E-2</v>
      </c>
      <c r="Q356" s="2">
        <f t="shared" si="72"/>
        <v>2.4660502937985544E-2</v>
      </c>
    </row>
    <row r="357" spans="1:17" ht="28.5" customHeight="1">
      <c r="A357" s="87">
        <v>44810</v>
      </c>
      <c r="B357" s="88">
        <v>3196.25</v>
      </c>
      <c r="C357" s="88">
        <v>2396.8916020000001</v>
      </c>
      <c r="D357" s="88">
        <v>1498.900024</v>
      </c>
      <c r="E357" s="88">
        <v>887.75</v>
      </c>
      <c r="F357" s="88">
        <v>1973.8000489999999</v>
      </c>
      <c r="G357" s="2">
        <f t="shared" si="63"/>
        <v>5.189087192389339E-3</v>
      </c>
      <c r="H357" s="2">
        <f t="shared" si="64"/>
        <v>1.0526068750464083E-2</v>
      </c>
      <c r="I357" s="2">
        <f t="shared" si="65"/>
        <v>8.6131809479284057E-3</v>
      </c>
      <c r="J357" s="2">
        <f t="shared" si="66"/>
        <v>3.5609587219794709E-3</v>
      </c>
      <c r="K357" s="2">
        <f t="shared" si="67"/>
        <v>1.327041179201215E-2</v>
      </c>
      <c r="L357" s="1"/>
      <c r="M357" s="2">
        <f t="shared" si="68"/>
        <v>5.1756702738025833E-3</v>
      </c>
      <c r="N357" s="2">
        <f t="shared" si="69"/>
        <v>1.0471055401578879E-2</v>
      </c>
      <c r="O357" s="2">
        <f t="shared" si="70"/>
        <v>8.5762991334217987E-3</v>
      </c>
      <c r="P357" s="2">
        <f t="shared" si="71"/>
        <v>3.554633519877815E-3</v>
      </c>
      <c r="Q357" s="2">
        <f t="shared" si="72"/>
        <v>1.3183131195827829E-2</v>
      </c>
    </row>
    <row r="358" spans="1:17" ht="28.5" customHeight="1">
      <c r="A358" s="87">
        <v>44811</v>
      </c>
      <c r="B358" s="88">
        <v>3231.9499510000001</v>
      </c>
      <c r="C358" s="88">
        <v>2382.954346</v>
      </c>
      <c r="D358" s="88">
        <v>1471.3000489999999</v>
      </c>
      <c r="E358" s="88">
        <v>893.75</v>
      </c>
      <c r="F358" s="88">
        <v>1941.099976</v>
      </c>
      <c r="G358" s="2">
        <f t="shared" si="63"/>
        <v>1.1169323738756372E-2</v>
      </c>
      <c r="H358" s="2">
        <f t="shared" si="64"/>
        <v>-5.814721028005905E-3</v>
      </c>
      <c r="I358" s="2">
        <f t="shared" si="65"/>
        <v>-1.8413486261976392E-2</v>
      </c>
      <c r="J358" s="2">
        <f t="shared" si="66"/>
        <v>6.7586595325260486E-3</v>
      </c>
      <c r="K358" s="2">
        <f t="shared" si="67"/>
        <v>-1.656706464090273E-2</v>
      </c>
      <c r="L358" s="1"/>
      <c r="M358" s="2">
        <f t="shared" si="68"/>
        <v>1.1107407457767986E-2</v>
      </c>
      <c r="N358" s="2">
        <f t="shared" si="69"/>
        <v>-5.8316923392609443E-3</v>
      </c>
      <c r="O358" s="2">
        <f t="shared" si="70"/>
        <v>-1.8585124740510248E-2</v>
      </c>
      <c r="P358" s="2">
        <f t="shared" si="71"/>
        <v>6.7359221850200549E-3</v>
      </c>
      <c r="Q358" s="2">
        <f t="shared" si="72"/>
        <v>-1.6705833250194601E-2</v>
      </c>
    </row>
    <row r="359" spans="1:17" ht="28.5" customHeight="1">
      <c r="A359" s="87">
        <v>44812</v>
      </c>
      <c r="B359" s="88">
        <v>3189.6499020000001</v>
      </c>
      <c r="C359" s="88">
        <v>2386.3232419999999</v>
      </c>
      <c r="D359" s="88">
        <v>1490.099976</v>
      </c>
      <c r="E359" s="88">
        <v>894.29998799999998</v>
      </c>
      <c r="F359" s="88">
        <v>1967.900024</v>
      </c>
      <c r="G359" s="2">
        <f t="shared" si="63"/>
        <v>-1.3088089123073163E-2</v>
      </c>
      <c r="H359" s="2">
        <f t="shared" si="64"/>
        <v>1.4137476052174228E-3</v>
      </c>
      <c r="I359" s="2">
        <f t="shared" si="65"/>
        <v>1.2777765495744931E-2</v>
      </c>
      <c r="J359" s="2">
        <f t="shared" si="66"/>
        <v>6.1537118881117186E-4</v>
      </c>
      <c r="K359" s="2">
        <f t="shared" si="67"/>
        <v>1.380662940155539E-2</v>
      </c>
      <c r="L359" s="1"/>
      <c r="M359" s="2">
        <f t="shared" si="68"/>
        <v>-1.3174492896432752E-2</v>
      </c>
      <c r="N359" s="2">
        <f t="shared" si="69"/>
        <v>1.4127492049516477E-3</v>
      </c>
      <c r="O359" s="2">
        <f t="shared" si="70"/>
        <v>1.2696818667331038E-2</v>
      </c>
      <c r="P359" s="2">
        <f t="shared" si="71"/>
        <v>6.1518192560203644E-4</v>
      </c>
      <c r="Q359" s="2">
        <f t="shared" si="72"/>
        <v>1.3712186195863398E-2</v>
      </c>
    </row>
    <row r="360" spans="1:17" ht="28.5" customHeight="1">
      <c r="A360" s="87">
        <v>44813</v>
      </c>
      <c r="B360" s="88">
        <v>3179.3000489999999</v>
      </c>
      <c r="C360" s="88">
        <v>2371.463135</v>
      </c>
      <c r="D360" s="88">
        <v>1496.1999510000001</v>
      </c>
      <c r="E360" s="88">
        <v>890</v>
      </c>
      <c r="F360" s="88">
        <v>1977.349976</v>
      </c>
      <c r="G360" s="2">
        <f t="shared" si="63"/>
        <v>-3.2448241399504435E-3</v>
      </c>
      <c r="H360" s="2">
        <f t="shared" si="64"/>
        <v>-6.2271978659293346E-3</v>
      </c>
      <c r="I360" s="2">
        <f t="shared" si="65"/>
        <v>4.0936682761211493E-3</v>
      </c>
      <c r="J360" s="2">
        <f t="shared" si="66"/>
        <v>-4.8082165466829738E-3</v>
      </c>
      <c r="K360" s="2">
        <f t="shared" si="67"/>
        <v>4.8020488260332164E-3</v>
      </c>
      <c r="L360" s="1"/>
      <c r="M360" s="2">
        <f t="shared" si="68"/>
        <v>-3.2500999977118391E-3</v>
      </c>
      <c r="N360" s="2">
        <f t="shared" si="69"/>
        <v>-6.2466677331214047E-3</v>
      </c>
      <c r="O360" s="2">
        <f t="shared" si="70"/>
        <v>4.085312013558948E-3</v>
      </c>
      <c r="P360" s="2">
        <f t="shared" si="71"/>
        <v>-4.8198132076338E-3</v>
      </c>
      <c r="Q360" s="2">
        <f t="shared" si="72"/>
        <v>4.790555768366022E-3</v>
      </c>
    </row>
    <row r="361" spans="1:17" ht="28.5" customHeight="1">
      <c r="A361" s="87">
        <v>44816</v>
      </c>
      <c r="B361" s="88">
        <v>3168.6000979999999</v>
      </c>
      <c r="C361" s="88">
        <v>2397.999268</v>
      </c>
      <c r="D361" s="88">
        <v>1500</v>
      </c>
      <c r="E361" s="88">
        <v>887.70001200000002</v>
      </c>
      <c r="F361" s="88">
        <v>1949.75</v>
      </c>
      <c r="G361" s="2">
        <f t="shared" si="63"/>
        <v>-3.3655052480389704E-3</v>
      </c>
      <c r="H361" s="2">
        <f t="shared" si="64"/>
        <v>1.1189772511475311E-2</v>
      </c>
      <c r="I361" s="2">
        <f t="shared" si="65"/>
        <v>2.5398002435838497E-3</v>
      </c>
      <c r="J361" s="2">
        <f t="shared" si="66"/>
        <v>-2.5842561797752637E-3</v>
      </c>
      <c r="K361" s="2">
        <f t="shared" si="67"/>
        <v>-1.3958063233617462E-2</v>
      </c>
      <c r="L361" s="1"/>
      <c r="M361" s="2">
        <f t="shared" si="68"/>
        <v>-3.3711812995919602E-3</v>
      </c>
      <c r="N361" s="2">
        <f t="shared" si="69"/>
        <v>1.1127630149927363E-2</v>
      </c>
      <c r="O361" s="2">
        <f t="shared" si="70"/>
        <v>2.5365804016298558E-3</v>
      </c>
      <c r="P361" s="2">
        <f t="shared" si="71"/>
        <v>-2.5876011338315554E-3</v>
      </c>
      <c r="Q361" s="2">
        <f t="shared" si="72"/>
        <v>-1.4056393066544257E-2</v>
      </c>
    </row>
    <row r="362" spans="1:17" ht="28.5" customHeight="1">
      <c r="A362" s="87">
        <v>44817</v>
      </c>
      <c r="B362" s="88">
        <v>3228.3000489999999</v>
      </c>
      <c r="C362" s="88">
        <v>2418.0283199999999</v>
      </c>
      <c r="D362" s="88">
        <v>1498.900024</v>
      </c>
      <c r="E362" s="88">
        <v>890.15002400000003</v>
      </c>
      <c r="F362" s="88">
        <v>1968.900024</v>
      </c>
      <c r="G362" s="2">
        <f t="shared" si="63"/>
        <v>1.884111252716374E-2</v>
      </c>
      <c r="H362" s="2">
        <f t="shared" si="64"/>
        <v>8.3524012151616148E-3</v>
      </c>
      <c r="I362" s="2">
        <f t="shared" si="65"/>
        <v>-7.3331733333331314E-4</v>
      </c>
      <c r="J362" s="2">
        <f t="shared" si="66"/>
        <v>2.759954902422616E-3</v>
      </c>
      <c r="K362" s="2">
        <f t="shared" si="67"/>
        <v>9.8217843313245443E-3</v>
      </c>
      <c r="L362" s="1"/>
      <c r="M362" s="2">
        <f t="shared" si="68"/>
        <v>1.8665817183295567E-2</v>
      </c>
      <c r="N362" s="2">
        <f t="shared" si="69"/>
        <v>8.3177129319258088E-3</v>
      </c>
      <c r="O362" s="2">
        <f t="shared" si="70"/>
        <v>-7.3358634200946767E-4</v>
      </c>
      <c r="P362" s="2">
        <f t="shared" si="71"/>
        <v>2.7561532202653584E-3</v>
      </c>
      <c r="Q362" s="2">
        <f t="shared" si="72"/>
        <v>9.7738641267268271E-3</v>
      </c>
    </row>
    <row r="363" spans="1:17" ht="28.5" customHeight="1">
      <c r="A363" s="87">
        <v>44818</v>
      </c>
      <c r="B363" s="88">
        <v>3171.5500489999999</v>
      </c>
      <c r="C363" s="88">
        <v>2389.046143</v>
      </c>
      <c r="D363" s="88">
        <v>1494.0500489999999</v>
      </c>
      <c r="E363" s="88">
        <v>883.75</v>
      </c>
      <c r="F363" s="88">
        <v>1964.650024</v>
      </c>
      <c r="G363" s="2">
        <f t="shared" si="63"/>
        <v>-1.7578911234591998E-2</v>
      </c>
      <c r="H363" s="2">
        <f t="shared" si="64"/>
        <v>-1.1985871612951112E-2</v>
      </c>
      <c r="I363" s="2">
        <f t="shared" si="65"/>
        <v>-3.2356894538285003E-3</v>
      </c>
      <c r="J363" s="2">
        <f t="shared" si="66"/>
        <v>-7.1898262398968713E-3</v>
      </c>
      <c r="K363" s="2">
        <f t="shared" si="67"/>
        <v>-2.1585656702699089E-3</v>
      </c>
      <c r="L363" s="1"/>
      <c r="M363" s="2">
        <f t="shared" si="68"/>
        <v>-1.773525524249657E-2</v>
      </c>
      <c r="N363" s="2">
        <f t="shared" si="69"/>
        <v>-1.2058281349621435E-2</v>
      </c>
      <c r="O363" s="2">
        <f t="shared" si="70"/>
        <v>-3.2409356166417649E-3</v>
      </c>
      <c r="P363" s="2">
        <f t="shared" si="71"/>
        <v>-7.215797601836796E-3</v>
      </c>
      <c r="Q363" s="2">
        <f t="shared" si="72"/>
        <v>-2.1608987311277248E-3</v>
      </c>
    </row>
    <row r="364" spans="1:17" ht="28.5" customHeight="1">
      <c r="A364" s="87">
        <v>44819</v>
      </c>
      <c r="B364" s="88">
        <v>3163.75</v>
      </c>
      <c r="C364" s="88">
        <v>2365.3713379999999</v>
      </c>
      <c r="D364" s="88">
        <v>1530</v>
      </c>
      <c r="E364" s="88">
        <v>874.29998799999998</v>
      </c>
      <c r="F364" s="88">
        <v>1959.099976</v>
      </c>
      <c r="G364" s="2">
        <f t="shared" si="63"/>
        <v>-2.4593807064338543E-3</v>
      </c>
      <c r="H364" s="2">
        <f t="shared" si="64"/>
        <v>-9.9097311575032671E-3</v>
      </c>
      <c r="I364" s="2">
        <f t="shared" si="65"/>
        <v>2.4062079462506717E-2</v>
      </c>
      <c r="J364" s="2">
        <f t="shared" si="66"/>
        <v>-1.0693082885431417E-2</v>
      </c>
      <c r="K364" s="2">
        <f t="shared" si="67"/>
        <v>-2.8249550465483113E-3</v>
      </c>
      <c r="L364" s="1"/>
      <c r="M364" s="2">
        <f t="shared" si="68"/>
        <v>-2.4624099508929092E-3</v>
      </c>
      <c r="N364" s="2">
        <f t="shared" si="69"/>
        <v>-9.9591593612175441E-3</v>
      </c>
      <c r="O364" s="2">
        <f t="shared" si="70"/>
        <v>2.377714925483114E-2</v>
      </c>
      <c r="P364" s="2">
        <f t="shared" si="71"/>
        <v>-1.0750664749203307E-2</v>
      </c>
      <c r="Q364" s="2">
        <f t="shared" si="72"/>
        <v>-2.8289527627432865E-3</v>
      </c>
    </row>
    <row r="365" spans="1:17" ht="28.5" customHeight="1">
      <c r="A365" s="87">
        <v>44820</v>
      </c>
      <c r="B365" s="88">
        <v>2995.5</v>
      </c>
      <c r="C365" s="88">
        <v>2306.7607419999999</v>
      </c>
      <c r="D365" s="88">
        <v>1503.099976</v>
      </c>
      <c r="E365" s="88">
        <v>868.04998799999998</v>
      </c>
      <c r="F365" s="88">
        <v>1947</v>
      </c>
      <c r="G365" s="2">
        <f t="shared" si="63"/>
        <v>-5.3180561043065983E-2</v>
      </c>
      <c r="H365" s="2">
        <f t="shared" si="64"/>
        <v>-2.4778602436925271E-2</v>
      </c>
      <c r="I365" s="2">
        <f t="shared" si="65"/>
        <v>-1.7581715032679759E-2</v>
      </c>
      <c r="J365" s="2">
        <f t="shared" si="66"/>
        <v>-7.1485761017761789E-3</v>
      </c>
      <c r="K365" s="2">
        <f t="shared" si="67"/>
        <v>-6.1762932715180479E-3</v>
      </c>
      <c r="L365" s="1"/>
      <c r="M365" s="2">
        <f t="shared" si="68"/>
        <v>-5.4646870335354245E-2</v>
      </c>
      <c r="N365" s="2">
        <f t="shared" si="69"/>
        <v>-2.509075933811827E-2</v>
      </c>
      <c r="O365" s="2">
        <f t="shared" si="70"/>
        <v>-1.7738109214302404E-2</v>
      </c>
      <c r="P365" s="2">
        <f t="shared" si="71"/>
        <v>-7.1742495977104147E-3</v>
      </c>
      <c r="Q365" s="2">
        <f t="shared" si="72"/>
        <v>-6.1954454712635169E-3</v>
      </c>
    </row>
    <row r="366" spans="1:17" ht="28.5" customHeight="1">
      <c r="A366" s="87">
        <v>44823</v>
      </c>
      <c r="B366" s="88">
        <v>2981.3999020000001</v>
      </c>
      <c r="C366" s="88">
        <v>2309.7604980000001</v>
      </c>
      <c r="D366" s="88">
        <v>1489</v>
      </c>
      <c r="E366" s="88">
        <v>874.84997599999997</v>
      </c>
      <c r="F366" s="88">
        <v>1921.099976</v>
      </c>
      <c r="G366" s="2">
        <f t="shared" si="63"/>
        <v>-4.7070933066265695E-3</v>
      </c>
      <c r="H366" s="2">
        <f t="shared" si="64"/>
        <v>1.3004192179026433E-3</v>
      </c>
      <c r="I366" s="2">
        <f t="shared" si="65"/>
        <v>-9.3805975817539168E-3</v>
      </c>
      <c r="J366" s="2">
        <f t="shared" si="66"/>
        <v>7.8336364195652573E-3</v>
      </c>
      <c r="K366" s="2">
        <f t="shared" si="67"/>
        <v>-1.3302529019003612E-2</v>
      </c>
      <c r="L366" s="1"/>
      <c r="M366" s="2">
        <f t="shared" si="68"/>
        <v>-4.7182065581137314E-3</v>
      </c>
      <c r="N366" s="2">
        <f t="shared" si="69"/>
        <v>1.2995744051593843E-3</v>
      </c>
      <c r="O366" s="2">
        <f t="shared" si="70"/>
        <v>-9.4248724881697971E-3</v>
      </c>
      <c r="P366" s="2">
        <f t="shared" si="71"/>
        <v>7.8031127934852134E-3</v>
      </c>
      <c r="Q366" s="2">
        <f t="shared" si="72"/>
        <v>-1.3391800230645465E-2</v>
      </c>
    </row>
    <row r="367" spans="1:17" ht="28.5" customHeight="1">
      <c r="A367" s="87">
        <v>44824</v>
      </c>
      <c r="B367" s="88">
        <v>2983.5500489999999</v>
      </c>
      <c r="C367" s="88">
        <v>2310.1296390000002</v>
      </c>
      <c r="D367" s="88">
        <v>1514</v>
      </c>
      <c r="E367" s="88">
        <v>911.95001200000002</v>
      </c>
      <c r="F367" s="88">
        <v>1931</v>
      </c>
      <c r="G367" s="2">
        <f t="shared" si="63"/>
        <v>7.2118704993498505E-4</v>
      </c>
      <c r="H367" s="2">
        <f t="shared" si="64"/>
        <v>1.5981786870100285E-4</v>
      </c>
      <c r="I367" s="2">
        <f t="shared" si="65"/>
        <v>1.6789791806581598E-2</v>
      </c>
      <c r="J367" s="2">
        <f t="shared" si="66"/>
        <v>4.2407312130965921E-2</v>
      </c>
      <c r="K367" s="2">
        <f t="shared" si="67"/>
        <v>5.1533101471445911E-3</v>
      </c>
      <c r="L367" s="1"/>
      <c r="M367" s="2">
        <f t="shared" si="68"/>
        <v>7.2092711951936305E-4</v>
      </c>
      <c r="N367" s="2">
        <f t="shared" si="69"/>
        <v>1.598050991859415E-4</v>
      </c>
      <c r="O367" s="2">
        <f t="shared" si="70"/>
        <v>1.665040131338508E-2</v>
      </c>
      <c r="P367" s="2">
        <f t="shared" si="71"/>
        <v>4.1532761511268564E-2</v>
      </c>
      <c r="Q367" s="2">
        <f t="shared" si="72"/>
        <v>5.1400772869601968E-3</v>
      </c>
    </row>
    <row r="368" spans="1:17" ht="28.5" customHeight="1">
      <c r="A368" s="87">
        <v>44825</v>
      </c>
      <c r="B368" s="88">
        <v>2933.25</v>
      </c>
      <c r="C368" s="88">
        <v>2316.4985350000002</v>
      </c>
      <c r="D368" s="88">
        <v>1508</v>
      </c>
      <c r="E368" s="88">
        <v>905.29998799999998</v>
      </c>
      <c r="F368" s="88">
        <v>1921.099976</v>
      </c>
      <c r="G368" s="2">
        <f t="shared" si="63"/>
        <v>-1.6859126937340659E-2</v>
      </c>
      <c r="H368" s="2">
        <f t="shared" si="64"/>
        <v>2.7569431137020053E-3</v>
      </c>
      <c r="I368" s="2">
        <f t="shared" si="65"/>
        <v>-3.9630118890356669E-3</v>
      </c>
      <c r="J368" s="2">
        <f t="shared" si="66"/>
        <v>-7.2920926722900578E-3</v>
      </c>
      <c r="K368" s="2">
        <f t="shared" si="67"/>
        <v>-5.1268896944588454E-3</v>
      </c>
      <c r="L368" s="1"/>
      <c r="M368" s="2">
        <f t="shared" si="68"/>
        <v>-1.7002859781651985E-2</v>
      </c>
      <c r="N368" s="2">
        <f t="shared" si="69"/>
        <v>2.753149716556541E-3</v>
      </c>
      <c r="O368" s="2">
        <f t="shared" si="70"/>
        <v>-3.9708854294927317E-3</v>
      </c>
      <c r="P368" s="2">
        <f t="shared" si="71"/>
        <v>-7.3188099425026626E-3</v>
      </c>
      <c r="Q368" s="2">
        <f t="shared" si="72"/>
        <v>-5.1400772869601933E-3</v>
      </c>
    </row>
    <row r="369" spans="1:17" ht="28.5" customHeight="1">
      <c r="A369" s="87">
        <v>44826</v>
      </c>
      <c r="B369" s="88">
        <v>2916.0500489999999</v>
      </c>
      <c r="C369" s="88">
        <v>2294.6694339999999</v>
      </c>
      <c r="D369" s="88">
        <v>1502</v>
      </c>
      <c r="E369" s="88">
        <v>908</v>
      </c>
      <c r="F369" s="88">
        <v>1882</v>
      </c>
      <c r="G369" s="2">
        <f t="shared" si="63"/>
        <v>-5.8637862439274036E-3</v>
      </c>
      <c r="H369" s="2">
        <f t="shared" si="64"/>
        <v>-9.4233174207469395E-3</v>
      </c>
      <c r="I369" s="2">
        <f t="shared" si="65"/>
        <v>-3.9787798408488064E-3</v>
      </c>
      <c r="J369" s="2">
        <f t="shared" si="66"/>
        <v>2.982450056102304E-3</v>
      </c>
      <c r="K369" s="2">
        <f t="shared" si="67"/>
        <v>-2.0352910566066224E-2</v>
      </c>
      <c r="L369" s="1"/>
      <c r="M369" s="2">
        <f t="shared" si="68"/>
        <v>-5.8810457422300453E-3</v>
      </c>
      <c r="N369" s="2">
        <f t="shared" si="69"/>
        <v>-9.4679977894190585E-3</v>
      </c>
      <c r="O369" s="2">
        <f t="shared" si="70"/>
        <v>-3.9867162438213446E-3</v>
      </c>
      <c r="P369" s="2">
        <f t="shared" si="71"/>
        <v>2.9780113751731213E-3</v>
      </c>
      <c r="Q369" s="2">
        <f t="shared" si="72"/>
        <v>-2.0562884996229335E-2</v>
      </c>
    </row>
    <row r="370" spans="1:17" ht="28.5" customHeight="1">
      <c r="A370" s="87">
        <v>44827</v>
      </c>
      <c r="B370" s="88">
        <v>2854.8000489999999</v>
      </c>
      <c r="C370" s="88">
        <v>2251.6577149999998</v>
      </c>
      <c r="D370" s="88">
        <v>1472.349976</v>
      </c>
      <c r="E370" s="88">
        <v>921.09997599999997</v>
      </c>
      <c r="F370" s="88">
        <v>1890</v>
      </c>
      <c r="G370" s="2">
        <f t="shared" si="63"/>
        <v>-2.100444058599215E-2</v>
      </c>
      <c r="H370" s="2">
        <f t="shared" si="64"/>
        <v>-1.874418962605142E-2</v>
      </c>
      <c r="I370" s="2">
        <f t="shared" si="65"/>
        <v>-1.9740362183755012E-2</v>
      </c>
      <c r="J370" s="2">
        <f t="shared" si="66"/>
        <v>1.4427286343612301E-2</v>
      </c>
      <c r="K370" s="2">
        <f t="shared" si="67"/>
        <v>4.2507970244420826E-3</v>
      </c>
      <c r="L370" s="1"/>
      <c r="M370" s="2">
        <f t="shared" si="68"/>
        <v>-2.1228172300516431E-2</v>
      </c>
      <c r="N370" s="2">
        <f t="shared" si="69"/>
        <v>-1.8922088502847888E-2</v>
      </c>
      <c r="O370" s="2">
        <f t="shared" si="70"/>
        <v>-1.9937805859820135E-2</v>
      </c>
      <c r="P370" s="2">
        <f t="shared" si="71"/>
        <v>1.4324203337093425E-2</v>
      </c>
      <c r="Q370" s="2">
        <f t="shared" si="72"/>
        <v>4.2417879083631238E-3</v>
      </c>
    </row>
    <row r="371" spans="1:17" ht="28.5" customHeight="1">
      <c r="A371" s="87">
        <v>44830</v>
      </c>
      <c r="B371" s="88">
        <v>2881.9499510000001</v>
      </c>
      <c r="C371" s="88">
        <v>2194.2932129999999</v>
      </c>
      <c r="D371" s="88">
        <v>1425.349976</v>
      </c>
      <c r="E371" s="88">
        <v>900.70001200000002</v>
      </c>
      <c r="F371" s="88">
        <v>1849</v>
      </c>
      <c r="G371" s="2">
        <f t="shared" si="63"/>
        <v>9.5102639533407515E-3</v>
      </c>
      <c r="H371" s="2">
        <f t="shared" si="64"/>
        <v>-2.547656405227644E-2</v>
      </c>
      <c r="I371" s="2">
        <f t="shared" si="65"/>
        <v>-3.1921758254574113E-2</v>
      </c>
      <c r="J371" s="2">
        <f t="shared" si="66"/>
        <v>-2.2147393911125187E-2</v>
      </c>
      <c r="K371" s="2">
        <f t="shared" si="67"/>
        <v>-2.1693121693121695E-2</v>
      </c>
      <c r="L371" s="1"/>
      <c r="M371" s="2">
        <f t="shared" si="68"/>
        <v>9.4653260824563035E-3</v>
      </c>
      <c r="N371" s="2">
        <f t="shared" si="69"/>
        <v>-2.5806711121314566E-2</v>
      </c>
      <c r="O371" s="2">
        <f t="shared" si="70"/>
        <v>-3.2442366722580059E-2</v>
      </c>
      <c r="P371" s="2">
        <f t="shared" si="71"/>
        <v>-2.2396329825718587E-2</v>
      </c>
      <c r="Q371" s="2">
        <f t="shared" si="72"/>
        <v>-2.1931876666563176E-2</v>
      </c>
    </row>
    <row r="372" spans="1:17" ht="28.5" customHeight="1">
      <c r="A372" s="87">
        <v>44831</v>
      </c>
      <c r="B372" s="88">
        <v>2907.25</v>
      </c>
      <c r="C372" s="88">
        <v>2211.7380370000001</v>
      </c>
      <c r="D372" s="88">
        <v>1432.400024</v>
      </c>
      <c r="E372" s="88">
        <v>897.15002400000003</v>
      </c>
      <c r="F372" s="88">
        <v>1856</v>
      </c>
      <c r="G372" s="2">
        <f t="shared" si="63"/>
        <v>8.7787954094140832E-3</v>
      </c>
      <c r="H372" s="2">
        <f t="shared" si="64"/>
        <v>7.9500879356728671E-3</v>
      </c>
      <c r="I372" s="2">
        <f t="shared" si="65"/>
        <v>4.9461873355376275E-3</v>
      </c>
      <c r="J372" s="2">
        <f t="shared" si="66"/>
        <v>-3.9413655520190941E-3</v>
      </c>
      <c r="K372" s="2">
        <f t="shared" si="67"/>
        <v>3.7858301784748512E-3</v>
      </c>
      <c r="L372" s="1"/>
      <c r="M372" s="2">
        <f t="shared" si="68"/>
        <v>8.7404858297094913E-3</v>
      </c>
      <c r="N372" s="2">
        <f t="shared" si="69"/>
        <v>7.9186524863899301E-3</v>
      </c>
      <c r="O372" s="2">
        <f t="shared" si="70"/>
        <v>4.9339951376940741E-3</v>
      </c>
      <c r="P372" s="2">
        <f t="shared" si="71"/>
        <v>-3.9491532026133111E-3</v>
      </c>
      <c r="Q372" s="2">
        <f t="shared" si="72"/>
        <v>3.7786819590209663E-3</v>
      </c>
    </row>
    <row r="373" spans="1:17" ht="28.5" customHeight="1">
      <c r="A373" s="87">
        <v>44832</v>
      </c>
      <c r="B373" s="88">
        <v>2937.3500979999999</v>
      </c>
      <c r="C373" s="88">
        <v>2152.850586</v>
      </c>
      <c r="D373" s="88">
        <v>1406</v>
      </c>
      <c r="E373" s="88">
        <v>917.84997599999997</v>
      </c>
      <c r="F373" s="88">
        <v>1829.6999510000001</v>
      </c>
      <c r="G373" s="2">
        <f t="shared" si="63"/>
        <v>1.0353460486714211E-2</v>
      </c>
      <c r="H373" s="2">
        <f t="shared" si="64"/>
        <v>-2.6624966435841991E-2</v>
      </c>
      <c r="I373" s="2">
        <f t="shared" si="65"/>
        <v>-1.8430622422273869E-2</v>
      </c>
      <c r="J373" s="2">
        <f t="shared" si="66"/>
        <v>2.3073010584905181E-2</v>
      </c>
      <c r="K373" s="2">
        <f t="shared" si="67"/>
        <v>-1.4170285021551694E-2</v>
      </c>
      <c r="L373" s="1"/>
      <c r="M373" s="2">
        <f t="shared" si="68"/>
        <v>1.0300230509077968E-2</v>
      </c>
      <c r="N373" s="2">
        <f t="shared" si="69"/>
        <v>-2.6985830602739642E-2</v>
      </c>
      <c r="O373" s="2">
        <f t="shared" si="70"/>
        <v>-1.8602582508763666E-2</v>
      </c>
      <c r="P373" s="2">
        <f t="shared" si="71"/>
        <v>2.2810853518540571E-2</v>
      </c>
      <c r="Q373" s="2">
        <f t="shared" si="72"/>
        <v>-1.4271642155972401E-2</v>
      </c>
    </row>
    <row r="374" spans="1:17" ht="28.5" customHeight="1">
      <c r="A374" s="87">
        <v>44833</v>
      </c>
      <c r="B374" s="88">
        <v>2990.3500979999999</v>
      </c>
      <c r="C374" s="88">
        <v>2146.251221</v>
      </c>
      <c r="D374" s="88">
        <v>1396.3000489999999</v>
      </c>
      <c r="E374" s="88">
        <v>930.70001200000002</v>
      </c>
      <c r="F374" s="88">
        <v>1844.650024</v>
      </c>
      <c r="G374" s="2">
        <f t="shared" si="63"/>
        <v>1.8043473958411341E-2</v>
      </c>
      <c r="H374" s="2">
        <f t="shared" si="64"/>
        <v>-3.065407809959383E-3</v>
      </c>
      <c r="I374" s="2">
        <f t="shared" si="65"/>
        <v>-6.8989694167852457E-3</v>
      </c>
      <c r="J374" s="2">
        <f t="shared" si="66"/>
        <v>1.400014853843614E-2</v>
      </c>
      <c r="K374" s="2">
        <f t="shared" si="67"/>
        <v>8.1707784884779578E-3</v>
      </c>
      <c r="L374" s="1"/>
      <c r="M374" s="2">
        <f t="shared" si="68"/>
        <v>1.7882622480152648E-2</v>
      </c>
      <c r="N374" s="2">
        <f t="shared" si="69"/>
        <v>-3.0701157962070148E-3</v>
      </c>
      <c r="O374" s="2">
        <f t="shared" si="70"/>
        <v>-6.9228773297167296E-3</v>
      </c>
      <c r="P374" s="2">
        <f t="shared" si="71"/>
        <v>1.3903051656590386E-2</v>
      </c>
      <c r="Q374" s="2">
        <f t="shared" si="72"/>
        <v>8.1375784023524182E-3</v>
      </c>
    </row>
    <row r="375" spans="1:17" ht="28.5" customHeight="1">
      <c r="A375" s="87">
        <v>44834</v>
      </c>
      <c r="B375" s="88">
        <v>2980.75</v>
      </c>
      <c r="C375" s="88">
        <v>2194.6625979999999</v>
      </c>
      <c r="D375" s="88">
        <v>1378.8000489999999</v>
      </c>
      <c r="E375" s="88">
        <v>948.65002400000003</v>
      </c>
      <c r="F375" s="88">
        <v>1823.9499510000001</v>
      </c>
      <c r="G375" s="2">
        <f t="shared" si="63"/>
        <v>-3.2103592172771367E-3</v>
      </c>
      <c r="H375" s="2">
        <f t="shared" si="64"/>
        <v>2.2556249019834523E-2</v>
      </c>
      <c r="I375" s="2">
        <f t="shared" si="65"/>
        <v>-1.2533122814493291E-2</v>
      </c>
      <c r="J375" s="2">
        <f t="shared" si="66"/>
        <v>1.9286571149200776E-2</v>
      </c>
      <c r="K375" s="2">
        <f t="shared" si="67"/>
        <v>-1.1221680389602171E-2</v>
      </c>
      <c r="L375" s="1"/>
      <c r="M375" s="2">
        <f t="shared" si="68"/>
        <v>-3.2155234761418834E-3</v>
      </c>
      <c r="N375" s="2">
        <f t="shared" si="69"/>
        <v>2.2305618688097394E-2</v>
      </c>
      <c r="O375" s="2">
        <f t="shared" si="70"/>
        <v>-1.2612324860034704E-2</v>
      </c>
      <c r="P375" s="2">
        <f t="shared" si="71"/>
        <v>1.9102942524065837E-2</v>
      </c>
      <c r="Q375" s="2">
        <f t="shared" si="72"/>
        <v>-1.1285118479446261E-2</v>
      </c>
    </row>
    <row r="376" spans="1:17" ht="28.5" customHeight="1">
      <c r="A376" s="87">
        <v>44837</v>
      </c>
      <c r="B376" s="88">
        <v>2992.0500489999999</v>
      </c>
      <c r="C376" s="88">
        <v>2187.0478520000001</v>
      </c>
      <c r="D376" s="88">
        <v>1409.9499510000001</v>
      </c>
      <c r="E376" s="88">
        <v>944.5</v>
      </c>
      <c r="F376" s="88">
        <v>1852</v>
      </c>
      <c r="G376" s="2">
        <f t="shared" si="63"/>
        <v>3.7910086387653928E-3</v>
      </c>
      <c r="H376" s="2">
        <f t="shared" si="64"/>
        <v>-3.4696659098938823E-3</v>
      </c>
      <c r="I376" s="2">
        <f t="shared" si="65"/>
        <v>2.2592037201182396E-2</v>
      </c>
      <c r="J376" s="2">
        <f t="shared" si="66"/>
        <v>-4.3746628314005401E-3</v>
      </c>
      <c r="K376" s="2">
        <f t="shared" si="67"/>
        <v>1.5378738317145821E-2</v>
      </c>
      <c r="L376" s="1"/>
      <c r="M376" s="2">
        <f t="shared" si="68"/>
        <v>3.7838408751734763E-3</v>
      </c>
      <c r="N376" s="2">
        <f t="shared" si="69"/>
        <v>-3.4756991602750086E-3</v>
      </c>
      <c r="O376" s="2">
        <f t="shared" si="70"/>
        <v>2.2340616816685453E-2</v>
      </c>
      <c r="P376" s="2">
        <f t="shared" si="71"/>
        <v>-4.3842596676873574E-3</v>
      </c>
      <c r="Q376" s="2">
        <f t="shared" si="72"/>
        <v>1.5261684093044962E-2</v>
      </c>
    </row>
    <row r="377" spans="1:17" ht="28.5" customHeight="1">
      <c r="A377" s="87">
        <v>44838</v>
      </c>
      <c r="B377" s="88">
        <v>2951.25</v>
      </c>
      <c r="C377" s="88">
        <v>2227.3828130000002</v>
      </c>
      <c r="D377" s="88">
        <v>1429.5</v>
      </c>
      <c r="E377" s="88">
        <v>944.54998799999998</v>
      </c>
      <c r="F377" s="88">
        <v>1835.3000489999999</v>
      </c>
      <c r="G377" s="2">
        <f t="shared" si="63"/>
        <v>-1.3636151913179425E-2</v>
      </c>
      <c r="H377" s="2">
        <f t="shared" si="64"/>
        <v>1.8442651340762718E-2</v>
      </c>
      <c r="I377" s="2">
        <f t="shared" si="65"/>
        <v>1.3865775154738059E-2</v>
      </c>
      <c r="J377" s="2">
        <f t="shared" si="66"/>
        <v>5.292535733190558E-5</v>
      </c>
      <c r="K377" s="2">
        <f t="shared" si="67"/>
        <v>-9.0172521598272434E-3</v>
      </c>
      <c r="L377" s="1"/>
      <c r="M377" s="2">
        <f t="shared" si="68"/>
        <v>-1.3729978161692221E-2</v>
      </c>
      <c r="N377" s="2">
        <f t="shared" si="69"/>
        <v>1.827464811932062E-2</v>
      </c>
      <c r="O377" s="2">
        <f t="shared" si="70"/>
        <v>1.3770524764822108E-2</v>
      </c>
      <c r="P377" s="2">
        <f t="shared" si="71"/>
        <v>5.292395683450223E-5</v>
      </c>
      <c r="Q377" s="2">
        <f t="shared" si="72"/>
        <v>-9.0581536430663946E-3</v>
      </c>
    </row>
    <row r="378" spans="1:17" ht="28.5" customHeight="1">
      <c r="A378" s="87">
        <v>44840</v>
      </c>
      <c r="B378" s="88">
        <v>2963.3500979999999</v>
      </c>
      <c r="C378" s="88">
        <v>2235.5974120000001</v>
      </c>
      <c r="D378" s="88">
        <v>1459.9499510000001</v>
      </c>
      <c r="E378" s="88">
        <v>953.90002400000003</v>
      </c>
      <c r="F378" s="88">
        <v>1882</v>
      </c>
      <c r="G378" s="2">
        <f t="shared" si="63"/>
        <v>4.0999908513341425E-3</v>
      </c>
      <c r="H378" s="2">
        <f t="shared" si="64"/>
        <v>3.6880050218830104E-3</v>
      </c>
      <c r="I378" s="2">
        <f t="shared" si="65"/>
        <v>2.1301119972018227E-2</v>
      </c>
      <c r="J378" s="2">
        <f t="shared" si="66"/>
        <v>9.8989318922102897E-3</v>
      </c>
      <c r="K378" s="2">
        <f t="shared" si="67"/>
        <v>2.5445403886653555E-2</v>
      </c>
      <c r="L378" s="1"/>
      <c r="M378" s="2">
        <f t="shared" si="68"/>
        <v>4.0916087919440599E-3</v>
      </c>
      <c r="N378" s="2">
        <f t="shared" si="69"/>
        <v>3.6812210059028344E-3</v>
      </c>
      <c r="O378" s="2">
        <f t="shared" si="70"/>
        <v>2.1077422215452144E-2</v>
      </c>
      <c r="P378" s="2">
        <f t="shared" si="71"/>
        <v>9.850258412633232E-3</v>
      </c>
      <c r="Q378" s="2">
        <f t="shared" si="72"/>
        <v>2.5127058582266656E-2</v>
      </c>
    </row>
    <row r="379" spans="1:17" ht="28.5" customHeight="1">
      <c r="A379" s="87">
        <v>44841</v>
      </c>
      <c r="B379" s="88">
        <v>2945</v>
      </c>
      <c r="C379" s="88">
        <v>2245.0583499999998</v>
      </c>
      <c r="D379" s="88">
        <v>1430.25</v>
      </c>
      <c r="E379" s="88">
        <v>955.15002400000003</v>
      </c>
      <c r="F379" s="88">
        <v>1905</v>
      </c>
      <c r="G379" s="2">
        <f t="shared" si="63"/>
        <v>-6.1923489946006001E-3</v>
      </c>
      <c r="H379" s="2">
        <f t="shared" si="64"/>
        <v>4.2319506854035108E-3</v>
      </c>
      <c r="I379" s="2">
        <f t="shared" si="65"/>
        <v>-2.0343129557048804E-2</v>
      </c>
      <c r="J379" s="2">
        <f t="shared" si="66"/>
        <v>1.3104098632457943E-3</v>
      </c>
      <c r="K379" s="2">
        <f t="shared" si="67"/>
        <v>1.2221041445270989E-2</v>
      </c>
      <c r="L379" s="1"/>
      <c r="M379" s="2">
        <f t="shared" si="68"/>
        <v>-6.2116011059796675E-3</v>
      </c>
      <c r="N379" s="2">
        <f t="shared" si="69"/>
        <v>4.223021166094092E-3</v>
      </c>
      <c r="O379" s="2">
        <f t="shared" si="70"/>
        <v>-2.0552900829180345E-2</v>
      </c>
      <c r="P379" s="2">
        <f t="shared" si="71"/>
        <v>1.3095520255717171E-3</v>
      </c>
      <c r="Q379" s="2">
        <f t="shared" si="72"/>
        <v>1.2146967415476436E-2</v>
      </c>
    </row>
    <row r="380" spans="1:17" ht="28.5" customHeight="1">
      <c r="A380" s="87">
        <v>44844</v>
      </c>
      <c r="B380" s="88">
        <v>2917.1999510000001</v>
      </c>
      <c r="C380" s="88">
        <v>2220.5527339999999</v>
      </c>
      <c r="D380" s="88">
        <v>1408</v>
      </c>
      <c r="E380" s="88">
        <v>946.04998799999998</v>
      </c>
      <c r="F380" s="88">
        <v>1905</v>
      </c>
      <c r="G380" s="2">
        <f t="shared" si="63"/>
        <v>-9.4397449915110173E-3</v>
      </c>
      <c r="H380" s="2">
        <f t="shared" si="64"/>
        <v>-1.0915358168753128E-2</v>
      </c>
      <c r="I380" s="2">
        <f t="shared" si="65"/>
        <v>-1.5556720852997728E-2</v>
      </c>
      <c r="J380" s="2">
        <f t="shared" si="66"/>
        <v>-9.5273368280835071E-3</v>
      </c>
      <c r="K380" s="2">
        <f t="shared" si="67"/>
        <v>0</v>
      </c>
      <c r="L380" s="1"/>
      <c r="M380" s="2">
        <f t="shared" si="68"/>
        <v>-9.4845817725377722E-3</v>
      </c>
      <c r="N380" s="2">
        <f t="shared" si="69"/>
        <v>-1.097536777449859E-2</v>
      </c>
      <c r="O380" s="2">
        <f t="shared" si="70"/>
        <v>-1.5678996430650453E-2</v>
      </c>
      <c r="P380" s="2">
        <f t="shared" si="71"/>
        <v>-9.5730122431530815E-3</v>
      </c>
      <c r="Q380" s="2">
        <f t="shared" si="72"/>
        <v>0</v>
      </c>
    </row>
    <row r="381" spans="1:17" ht="28.5" customHeight="1">
      <c r="A381" s="87">
        <v>44845</v>
      </c>
      <c r="B381" s="88">
        <v>2853.6999510000001</v>
      </c>
      <c r="C381" s="88">
        <v>2176.3408199999999</v>
      </c>
      <c r="D381" s="88">
        <v>1401.099976</v>
      </c>
      <c r="E381" s="88">
        <v>944.75</v>
      </c>
      <c r="F381" s="88">
        <v>1923.8000489999999</v>
      </c>
      <c r="G381" s="2">
        <f t="shared" si="63"/>
        <v>-2.1767448603662753E-2</v>
      </c>
      <c r="H381" s="2">
        <f t="shared" si="64"/>
        <v>-1.9910319319622147E-2</v>
      </c>
      <c r="I381" s="2">
        <f t="shared" si="65"/>
        <v>-4.9005852272727491E-3</v>
      </c>
      <c r="J381" s="2">
        <f t="shared" si="66"/>
        <v>-1.3741218925949449E-3</v>
      </c>
      <c r="K381" s="2">
        <f t="shared" si="67"/>
        <v>9.8687921259842225E-3</v>
      </c>
      <c r="L381" s="1"/>
      <c r="M381" s="2">
        <f t="shared" si="68"/>
        <v>-2.2007854599283019E-2</v>
      </c>
      <c r="N381" s="2">
        <f t="shared" si="69"/>
        <v>-2.0111200606041556E-2</v>
      </c>
      <c r="O381" s="2">
        <f t="shared" si="70"/>
        <v>-4.9126324702004646E-3</v>
      </c>
      <c r="P381" s="2">
        <f t="shared" si="71"/>
        <v>-1.3750668638524098E-3</v>
      </c>
      <c r="Q381" s="2">
        <f t="shared" si="72"/>
        <v>9.820413628136529E-3</v>
      </c>
    </row>
    <row r="382" spans="1:17" ht="28.5" customHeight="1">
      <c r="A382" s="87">
        <v>44846</v>
      </c>
      <c r="B382" s="88">
        <v>2878.4499510000001</v>
      </c>
      <c r="C382" s="88">
        <v>2192.3549800000001</v>
      </c>
      <c r="D382" s="88">
        <v>1403.1999510000001</v>
      </c>
      <c r="E382" s="88">
        <v>955.54998799999998</v>
      </c>
      <c r="F382" s="88">
        <v>1880</v>
      </c>
      <c r="G382" s="2">
        <f t="shared" si="63"/>
        <v>8.6729510547620993E-3</v>
      </c>
      <c r="H382" s="2">
        <f t="shared" si="64"/>
        <v>7.3582960227709989E-3</v>
      </c>
      <c r="I382" s="2">
        <f t="shared" si="65"/>
        <v>1.4988045364152415E-3</v>
      </c>
      <c r="J382" s="2">
        <f t="shared" si="66"/>
        <v>1.1431582958454601E-2</v>
      </c>
      <c r="K382" s="2">
        <f t="shared" si="67"/>
        <v>-2.2767464333295663E-2</v>
      </c>
      <c r="L382" s="1"/>
      <c r="M382" s="2">
        <f t="shared" si="68"/>
        <v>8.6355570700158701E-3</v>
      </c>
      <c r="N382" s="2">
        <f t="shared" si="69"/>
        <v>7.3313558377753095E-3</v>
      </c>
      <c r="O382" s="2">
        <f t="shared" si="70"/>
        <v>1.497682449948342E-3</v>
      </c>
      <c r="P382" s="2">
        <f t="shared" si="71"/>
        <v>1.136673614717925E-2</v>
      </c>
      <c r="Q382" s="2">
        <f t="shared" si="72"/>
        <v>-2.3030645364943095E-2</v>
      </c>
    </row>
    <row r="383" spans="1:17" ht="28.5" customHeight="1">
      <c r="A383" s="87">
        <v>44847</v>
      </c>
      <c r="B383" s="88">
        <v>2874.5</v>
      </c>
      <c r="C383" s="88">
        <v>2199.3237300000001</v>
      </c>
      <c r="D383" s="88">
        <v>1402.0500489999999</v>
      </c>
      <c r="E383" s="88">
        <v>968.40002400000003</v>
      </c>
      <c r="F383" s="88">
        <v>1901</v>
      </c>
      <c r="G383" s="2">
        <f t="shared" si="63"/>
        <v>-1.3722493241988822E-3</v>
      </c>
      <c r="H383" s="2">
        <f t="shared" si="64"/>
        <v>3.178659507047531E-3</v>
      </c>
      <c r="I383" s="2">
        <f t="shared" si="65"/>
        <v>-8.1948549041825831E-4</v>
      </c>
      <c r="J383" s="2">
        <f t="shared" si="66"/>
        <v>1.3447790446730711E-2</v>
      </c>
      <c r="K383" s="2">
        <f t="shared" si="67"/>
        <v>1.1170212765957447E-2</v>
      </c>
      <c r="L383" s="1"/>
      <c r="M383" s="2">
        <f t="shared" si="68"/>
        <v>-1.3731917205365835E-3</v>
      </c>
      <c r="N383" s="2">
        <f t="shared" si="69"/>
        <v>3.1736182490534341E-3</v>
      </c>
      <c r="O383" s="2">
        <f t="shared" si="70"/>
        <v>-8.1982145220913286E-4</v>
      </c>
      <c r="P383" s="2">
        <f t="shared" si="71"/>
        <v>1.3358171470273008E-2</v>
      </c>
      <c r="Q383" s="2">
        <f t="shared" si="72"/>
        <v>1.1108286664434246E-2</v>
      </c>
    </row>
    <row r="384" spans="1:17" ht="28.5" customHeight="1">
      <c r="A384" s="87">
        <v>44848</v>
      </c>
      <c r="B384" s="88">
        <v>2878.6000979999999</v>
      </c>
      <c r="C384" s="88">
        <v>2188.1552729999999</v>
      </c>
      <c r="D384" s="88">
        <v>1417</v>
      </c>
      <c r="E384" s="88">
        <v>976.29998799999998</v>
      </c>
      <c r="F384" s="88">
        <v>1900</v>
      </c>
      <c r="G384" s="2">
        <f t="shared" si="63"/>
        <v>1.4263691076708608E-3</v>
      </c>
      <c r="H384" s="2">
        <f t="shared" si="64"/>
        <v>-5.0781323584410268E-3</v>
      </c>
      <c r="I384" s="2">
        <f t="shared" si="65"/>
        <v>1.0662922490294107E-2</v>
      </c>
      <c r="J384" s="2">
        <f t="shared" si="66"/>
        <v>8.1577486619310059E-3</v>
      </c>
      <c r="K384" s="2">
        <f t="shared" si="67"/>
        <v>-5.2603892688058915E-4</v>
      </c>
      <c r="L384" s="1"/>
      <c r="M384" s="2">
        <f t="shared" si="68"/>
        <v>1.4253528095511845E-3</v>
      </c>
      <c r="N384" s="2">
        <f t="shared" si="69"/>
        <v>-5.0910698901499981E-3</v>
      </c>
      <c r="O384" s="2">
        <f t="shared" si="70"/>
        <v>1.0606474445154024E-2</v>
      </c>
      <c r="P384" s="2">
        <f t="shared" si="71"/>
        <v>8.1246540932712746E-3</v>
      </c>
      <c r="Q384" s="2">
        <f t="shared" si="72"/>
        <v>-5.2617733389737846E-4</v>
      </c>
    </row>
    <row r="385" spans="1:17" ht="28.5" customHeight="1">
      <c r="A385" s="87">
        <v>44851</v>
      </c>
      <c r="B385" s="88">
        <v>2856.1000979999999</v>
      </c>
      <c r="C385" s="88">
        <v>2223.2753910000001</v>
      </c>
      <c r="D385" s="88">
        <v>1435</v>
      </c>
      <c r="E385" s="88">
        <v>980</v>
      </c>
      <c r="F385" s="88">
        <v>1902.900024</v>
      </c>
      <c r="G385" s="2">
        <f t="shared" si="63"/>
        <v>-7.8162993239778589E-3</v>
      </c>
      <c r="H385" s="2">
        <f t="shared" si="64"/>
        <v>1.6050103223182132E-2</v>
      </c>
      <c r="I385" s="2">
        <f t="shared" si="65"/>
        <v>1.2702893436838392E-2</v>
      </c>
      <c r="J385" s="2">
        <f t="shared" si="66"/>
        <v>3.7898310411533217E-3</v>
      </c>
      <c r="K385" s="2">
        <f t="shared" si="67"/>
        <v>1.5263284210526476E-3</v>
      </c>
      <c r="L385" s="1"/>
      <c r="M385" s="2">
        <f t="shared" si="68"/>
        <v>-7.8470067082721563E-3</v>
      </c>
      <c r="N385" s="2">
        <f t="shared" si="69"/>
        <v>1.5922662136430552E-2</v>
      </c>
      <c r="O385" s="2">
        <f t="shared" si="70"/>
        <v>1.2622888503040938E-2</v>
      </c>
      <c r="P385" s="2">
        <f t="shared" si="71"/>
        <v>3.7826677242957484E-3</v>
      </c>
      <c r="Q385" s="2">
        <f t="shared" si="72"/>
        <v>1.525164765757871E-3</v>
      </c>
    </row>
    <row r="386" spans="1:17" ht="28.5" customHeight="1">
      <c r="A386" s="87">
        <v>44852</v>
      </c>
      <c r="B386" s="88">
        <v>2884.3000489999999</v>
      </c>
      <c r="C386" s="88">
        <v>2262.5029300000001</v>
      </c>
      <c r="D386" s="88">
        <v>1458.0500489999999</v>
      </c>
      <c r="E386" s="88">
        <v>978.34997599999997</v>
      </c>
      <c r="F386" s="88">
        <v>1893.099976</v>
      </c>
      <c r="G386" s="2">
        <f t="shared" si="63"/>
        <v>9.8735863703611898E-3</v>
      </c>
      <c r="H386" s="2">
        <f t="shared" si="64"/>
        <v>1.7644030586042671E-2</v>
      </c>
      <c r="I386" s="2">
        <f t="shared" si="65"/>
        <v>1.6062751916376267E-2</v>
      </c>
      <c r="J386" s="2">
        <f t="shared" si="66"/>
        <v>-1.6836979591837045E-3</v>
      </c>
      <c r="K386" s="2">
        <f t="shared" si="67"/>
        <v>-5.1500593180927199E-3</v>
      </c>
      <c r="L386" s="1"/>
      <c r="M386" s="2">
        <f t="shared" si="68"/>
        <v>9.8251610102067389E-3</v>
      </c>
      <c r="N386" s="2">
        <f t="shared" si="69"/>
        <v>1.7490181718391663E-2</v>
      </c>
      <c r="O386" s="2">
        <f t="shared" si="70"/>
        <v>1.5935110946212298E-2</v>
      </c>
      <c r="P386" s="2">
        <f t="shared" si="71"/>
        <v>-1.6851169716084391E-3</v>
      </c>
      <c r="Q386" s="2">
        <f t="shared" si="72"/>
        <v>-5.1633665820442105E-3</v>
      </c>
    </row>
    <row r="387" spans="1:17" ht="28.5" customHeight="1">
      <c r="A387" s="87">
        <v>44853</v>
      </c>
      <c r="B387" s="88">
        <v>2847.8000489999999</v>
      </c>
      <c r="C387" s="88">
        <v>2301.8688959999999</v>
      </c>
      <c r="D387" s="88">
        <v>1464</v>
      </c>
      <c r="E387" s="88">
        <v>976.90002400000003</v>
      </c>
      <c r="F387" s="88">
        <v>1920</v>
      </c>
      <c r="G387" s="2">
        <f t="shared" si="63"/>
        <v>-1.2654716700731159E-2</v>
      </c>
      <c r="H387" s="2">
        <f t="shared" si="64"/>
        <v>1.7399299456376766E-2</v>
      </c>
      <c r="I387" s="2">
        <f t="shared" si="65"/>
        <v>4.0807590960823432E-3</v>
      </c>
      <c r="J387" s="2">
        <f t="shared" si="66"/>
        <v>-1.4820381617712017E-3</v>
      </c>
      <c r="K387" s="2">
        <f t="shared" si="67"/>
        <v>1.4209510507119688E-2</v>
      </c>
      <c r="L387" s="1"/>
      <c r="M387" s="2">
        <f t="shared" si="68"/>
        <v>-1.2735469621672898E-2</v>
      </c>
      <c r="N387" s="2">
        <f t="shared" si="69"/>
        <v>1.7249664843657104E-2</v>
      </c>
      <c r="O387" s="2">
        <f t="shared" si="70"/>
        <v>4.0724553813230677E-3</v>
      </c>
      <c r="P387" s="2">
        <f t="shared" si="71"/>
        <v>-1.4831374666030334E-3</v>
      </c>
      <c r="Q387" s="2">
        <f t="shared" si="72"/>
        <v>1.4109501683581688E-2</v>
      </c>
    </row>
    <row r="388" spans="1:17" ht="28.5" customHeight="1">
      <c r="A388" s="87">
        <v>44854</v>
      </c>
      <c r="B388" s="88">
        <v>2811.5500489999999</v>
      </c>
      <c r="C388" s="88">
        <v>2308.0529790000001</v>
      </c>
      <c r="D388" s="88">
        <v>1444</v>
      </c>
      <c r="E388" s="88">
        <v>980.34997599999997</v>
      </c>
      <c r="F388" s="88">
        <v>1898.650024</v>
      </c>
      <c r="G388" s="2">
        <f t="shared" ref="G388:G451" si="73">(B388-B387)/B387</f>
        <v>-1.2729124017231872E-2</v>
      </c>
      <c r="H388" s="2">
        <f t="shared" ref="H388:H451" si="74">(C388-C387)/C387</f>
        <v>2.6865487477355011E-3</v>
      </c>
      <c r="I388" s="2">
        <f t="shared" ref="I388:I451" si="75">(D388-D387)/D387</f>
        <v>-1.3661202185792349E-2</v>
      </c>
      <c r="J388" s="2">
        <f t="shared" ref="J388:J451" si="76">(E388-E387)/E387</f>
        <v>3.5315302643496907E-3</v>
      </c>
      <c r="K388" s="2">
        <f t="shared" ref="K388:K451" si="77">(F388-F387)/F387</f>
        <v>-1.1119779166666651E-2</v>
      </c>
      <c r="L388" s="1"/>
      <c r="M388" s="2">
        <f t="shared" ref="M388:M451" si="78">LN((B388/B387))</f>
        <v>-1.2810833449914879E-2</v>
      </c>
      <c r="N388" s="2">
        <f t="shared" ref="N388:N451" si="79">LN((C388/C387))</f>
        <v>2.6829464260812396E-3</v>
      </c>
      <c r="O388" s="2">
        <f t="shared" ref="O388:O451" si="80">LN((D388/D387))</f>
        <v>-1.3755375068485344E-2</v>
      </c>
      <c r="P388" s="2">
        <f t="shared" ref="P388:P451" si="81">LN((E388/E387))</f>
        <v>3.5253090539717861E-3</v>
      </c>
      <c r="Q388" s="2">
        <f t="shared" ref="Q388:Q451" si="82">LN((F388/F387))</f>
        <v>-1.1182066085980161E-2</v>
      </c>
    </row>
    <row r="389" spans="1:17" ht="28.5" customHeight="1">
      <c r="A389" s="87">
        <v>44855</v>
      </c>
      <c r="B389" s="88">
        <v>2815</v>
      </c>
      <c r="C389" s="88">
        <v>2281.2858890000002</v>
      </c>
      <c r="D389" s="88">
        <v>1452</v>
      </c>
      <c r="E389" s="88">
        <v>977.70001200000002</v>
      </c>
      <c r="F389" s="88">
        <v>1913.6999510000001</v>
      </c>
      <c r="G389" s="2">
        <f t="shared" si="73"/>
        <v>1.2270636979153614E-3</v>
      </c>
      <c r="H389" s="2">
        <f t="shared" si="74"/>
        <v>-1.1597259787163588E-2</v>
      </c>
      <c r="I389" s="2">
        <f t="shared" si="75"/>
        <v>5.5401662049861496E-3</v>
      </c>
      <c r="J389" s="2">
        <f t="shared" si="76"/>
        <v>-2.7030795785932212E-3</v>
      </c>
      <c r="K389" s="2">
        <f t="shared" si="77"/>
        <v>7.9266462011221214E-3</v>
      </c>
      <c r="L389" s="1"/>
      <c r="M389" s="2">
        <f t="shared" si="78"/>
        <v>1.2263114705469318E-3</v>
      </c>
      <c r="N389" s="2">
        <f t="shared" si="79"/>
        <v>-1.1665032499169375E-2</v>
      </c>
      <c r="O389" s="2">
        <f t="shared" si="80"/>
        <v>5.5248759319698072E-3</v>
      </c>
      <c r="P389" s="2">
        <f t="shared" si="81"/>
        <v>-2.7067394950486892E-3</v>
      </c>
      <c r="Q389" s="2">
        <f t="shared" si="82"/>
        <v>7.8953953753226544E-3</v>
      </c>
    </row>
    <row r="390" spans="1:17" ht="28.5" customHeight="1">
      <c r="A390" s="87">
        <v>44858</v>
      </c>
      <c r="B390" s="88">
        <v>2879.3500979999999</v>
      </c>
      <c r="C390" s="88">
        <v>2288.900635</v>
      </c>
      <c r="D390" s="88">
        <v>1454.3000489999999</v>
      </c>
      <c r="E390" s="88">
        <v>987</v>
      </c>
      <c r="F390" s="88">
        <v>1906</v>
      </c>
      <c r="G390" s="2">
        <f t="shared" si="73"/>
        <v>2.2859715097690903E-2</v>
      </c>
      <c r="H390" s="2">
        <f t="shared" si="74"/>
        <v>3.3379183366349838E-3</v>
      </c>
      <c r="I390" s="2">
        <f t="shared" si="75"/>
        <v>1.5840557851239288E-3</v>
      </c>
      <c r="J390" s="2">
        <f t="shared" si="76"/>
        <v>9.5121078918427842E-3</v>
      </c>
      <c r="K390" s="2">
        <f t="shared" si="77"/>
        <v>-4.0235936652328712E-3</v>
      </c>
      <c r="L390" s="1"/>
      <c r="M390" s="2">
        <f t="shared" si="78"/>
        <v>2.2602346674391174E-2</v>
      </c>
      <c r="N390" s="2">
        <f t="shared" si="79"/>
        <v>3.3323598529657393E-3</v>
      </c>
      <c r="O390" s="2">
        <f t="shared" si="80"/>
        <v>1.5828024921081621E-3</v>
      </c>
      <c r="P390" s="2">
        <f t="shared" si="81"/>
        <v>9.4671526481524774E-3</v>
      </c>
      <c r="Q390" s="2">
        <f t="shared" si="82"/>
        <v>-4.0317100970223389E-3</v>
      </c>
    </row>
    <row r="391" spans="1:17" ht="28.5" customHeight="1">
      <c r="A391" s="87">
        <v>44859</v>
      </c>
      <c r="B391" s="88">
        <v>2833.6000979999999</v>
      </c>
      <c r="C391" s="88">
        <v>2253.5498050000001</v>
      </c>
      <c r="D391" s="88">
        <v>1461.099976</v>
      </c>
      <c r="E391" s="88">
        <v>991.54998799999998</v>
      </c>
      <c r="F391" s="88">
        <v>1915</v>
      </c>
      <c r="G391" s="2">
        <f t="shared" si="73"/>
        <v>-1.5889002185520269E-2</v>
      </c>
      <c r="H391" s="2">
        <f t="shared" si="74"/>
        <v>-1.544445812083051E-2</v>
      </c>
      <c r="I391" s="2">
        <f t="shared" si="75"/>
        <v>4.6757386858893146E-3</v>
      </c>
      <c r="J391" s="2">
        <f t="shared" si="76"/>
        <v>4.6099169199594579E-3</v>
      </c>
      <c r="K391" s="2">
        <f t="shared" si="77"/>
        <v>4.7219307450157401E-3</v>
      </c>
      <c r="L391" s="1"/>
      <c r="M391" s="2">
        <f t="shared" si="78"/>
        <v>-1.6016585634633318E-2</v>
      </c>
      <c r="N391" s="2">
        <f t="shared" si="79"/>
        <v>-1.5564966161977785E-2</v>
      </c>
      <c r="O391" s="2">
        <f t="shared" si="80"/>
        <v>4.6648413752085789E-3</v>
      </c>
      <c r="P391" s="2">
        <f t="shared" si="81"/>
        <v>4.5993237960929804E-3</v>
      </c>
      <c r="Q391" s="2">
        <f t="shared" si="82"/>
        <v>4.7108174005989047E-3</v>
      </c>
    </row>
    <row r="392" spans="1:17" ht="28.5" customHeight="1">
      <c r="A392" s="87">
        <v>44861</v>
      </c>
      <c r="B392" s="88">
        <v>2813.8000489999999</v>
      </c>
      <c r="C392" s="88">
        <v>2262.4106449999999</v>
      </c>
      <c r="D392" s="88">
        <v>1464.5</v>
      </c>
      <c r="E392" s="88">
        <v>1011.650024</v>
      </c>
      <c r="F392" s="88">
        <v>1952.099976</v>
      </c>
      <c r="G392" s="2">
        <f t="shared" si="73"/>
        <v>-6.987594690575828E-3</v>
      </c>
      <c r="H392" s="2">
        <f t="shared" si="74"/>
        <v>3.9319477121562106E-3</v>
      </c>
      <c r="I392" s="2">
        <f t="shared" si="75"/>
        <v>2.3270303578459784E-3</v>
      </c>
      <c r="J392" s="2">
        <f t="shared" si="76"/>
        <v>2.0271328973078508E-2</v>
      </c>
      <c r="K392" s="2">
        <f t="shared" si="77"/>
        <v>1.9373355613577007E-2</v>
      </c>
      <c r="L392" s="1"/>
      <c r="M392" s="2">
        <f t="shared" si="78"/>
        <v>-7.0121222562630333E-3</v>
      </c>
      <c r="N392" s="2">
        <f t="shared" si="79"/>
        <v>3.9242378090995822E-3</v>
      </c>
      <c r="O392" s="2">
        <f t="shared" si="80"/>
        <v>2.3243270157300038E-3</v>
      </c>
      <c r="P392" s="2">
        <f t="shared" si="81"/>
        <v>2.0068600719248476E-2</v>
      </c>
      <c r="Q392" s="2">
        <f t="shared" si="82"/>
        <v>1.9188081259849599E-2</v>
      </c>
    </row>
    <row r="393" spans="1:17" ht="28.5" customHeight="1">
      <c r="A393" s="87">
        <v>44862</v>
      </c>
      <c r="B393" s="88">
        <v>2758.8999020000001</v>
      </c>
      <c r="C393" s="88">
        <v>2331.6357419999999</v>
      </c>
      <c r="D393" s="88">
        <v>1450</v>
      </c>
      <c r="E393" s="88">
        <v>990</v>
      </c>
      <c r="F393" s="88">
        <v>1972</v>
      </c>
      <c r="G393" s="2">
        <f t="shared" si="73"/>
        <v>-1.9511033493481836E-2</v>
      </c>
      <c r="H393" s="2">
        <f t="shared" si="74"/>
        <v>3.0597936388334138E-2</v>
      </c>
      <c r="I393" s="2">
        <f t="shared" si="75"/>
        <v>-9.9009900990099011E-3</v>
      </c>
      <c r="J393" s="2">
        <f t="shared" si="76"/>
        <v>-2.1400705269987746E-2</v>
      </c>
      <c r="K393" s="2">
        <f t="shared" si="77"/>
        <v>1.0194162309645984E-2</v>
      </c>
      <c r="L393" s="1"/>
      <c r="M393" s="2">
        <f t="shared" si="78"/>
        <v>-1.9703886334580374E-2</v>
      </c>
      <c r="N393" s="2">
        <f t="shared" si="79"/>
        <v>3.0139154569922184E-2</v>
      </c>
      <c r="O393" s="2">
        <f t="shared" si="80"/>
        <v>-9.950330853168092E-3</v>
      </c>
      <c r="P393" s="2">
        <f t="shared" si="81"/>
        <v>-2.1633020820187501E-2</v>
      </c>
      <c r="Q393" s="2">
        <f t="shared" si="82"/>
        <v>1.0142552287984866E-2</v>
      </c>
    </row>
    <row r="394" spans="1:17" ht="28.5" customHeight="1">
      <c r="A394" s="87">
        <v>44865</v>
      </c>
      <c r="B394" s="88">
        <v>2868.8000489999999</v>
      </c>
      <c r="C394" s="88">
        <v>2353.280029</v>
      </c>
      <c r="D394" s="88">
        <v>1472</v>
      </c>
      <c r="E394" s="88">
        <v>1016.900024</v>
      </c>
      <c r="F394" s="88">
        <v>1986</v>
      </c>
      <c r="G394" s="2">
        <f t="shared" si="73"/>
        <v>3.98347714320227E-2</v>
      </c>
      <c r="H394" s="2">
        <f t="shared" si="74"/>
        <v>9.2828766561256788E-3</v>
      </c>
      <c r="I394" s="2">
        <f t="shared" si="75"/>
        <v>1.5172413793103448E-2</v>
      </c>
      <c r="J394" s="2">
        <f t="shared" si="76"/>
        <v>2.7171741414141446E-2</v>
      </c>
      <c r="K394" s="2">
        <f t="shared" si="77"/>
        <v>7.099391480730223E-3</v>
      </c>
      <c r="L394" s="1"/>
      <c r="M394" s="2">
        <f t="shared" si="78"/>
        <v>3.906182690847522E-2</v>
      </c>
      <c r="N394" s="2">
        <f t="shared" si="79"/>
        <v>9.2400555546320474E-3</v>
      </c>
      <c r="O394" s="2">
        <f t="shared" si="80"/>
        <v>1.5058463874201535E-2</v>
      </c>
      <c r="P394" s="2">
        <f t="shared" si="81"/>
        <v>2.6809143269596644E-2</v>
      </c>
      <c r="Q394" s="2">
        <f t="shared" si="82"/>
        <v>7.0743094425371961E-3</v>
      </c>
    </row>
    <row r="395" spans="1:17" ht="28.5" customHeight="1">
      <c r="A395" s="87">
        <v>44866</v>
      </c>
      <c r="B395" s="88">
        <v>2943.5500489999999</v>
      </c>
      <c r="C395" s="88">
        <v>2335.0507809999999</v>
      </c>
      <c r="D395" s="88">
        <v>1503.5</v>
      </c>
      <c r="E395" s="88">
        <v>1036.599976</v>
      </c>
      <c r="F395" s="88">
        <v>2032</v>
      </c>
      <c r="G395" s="2">
        <f t="shared" si="73"/>
        <v>2.6056190296725696E-2</v>
      </c>
      <c r="H395" s="2">
        <f t="shared" si="74"/>
        <v>-7.7463148351904435E-3</v>
      </c>
      <c r="I395" s="2">
        <f t="shared" si="75"/>
        <v>2.1399456521739132E-2</v>
      </c>
      <c r="J395" s="2">
        <f t="shared" si="76"/>
        <v>1.9372555349649535E-2</v>
      </c>
      <c r="K395" s="2">
        <f t="shared" si="77"/>
        <v>2.3162134944612285E-2</v>
      </c>
      <c r="L395" s="1"/>
      <c r="M395" s="2">
        <f t="shared" si="78"/>
        <v>2.5722511620032612E-2</v>
      </c>
      <c r="N395" s="2">
        <f t="shared" si="79"/>
        <v>-7.7764733779531053E-3</v>
      </c>
      <c r="O395" s="2">
        <f t="shared" si="80"/>
        <v>2.1173703139762107E-2</v>
      </c>
      <c r="P395" s="2">
        <f t="shared" si="81"/>
        <v>1.9187296204759341E-2</v>
      </c>
      <c r="Q395" s="2">
        <f t="shared" si="82"/>
        <v>2.2897964093254602E-2</v>
      </c>
    </row>
    <row r="396" spans="1:17" ht="28.5" customHeight="1">
      <c r="A396" s="87">
        <v>44867</v>
      </c>
      <c r="B396" s="88">
        <v>2887.8500979999999</v>
      </c>
      <c r="C396" s="88">
        <v>2349.6340329999998</v>
      </c>
      <c r="D396" s="88">
        <v>1517</v>
      </c>
      <c r="E396" s="88">
        <v>1051.9499510000001</v>
      </c>
      <c r="F396" s="88">
        <v>2036.5</v>
      </c>
      <c r="G396" s="2">
        <f t="shared" si="73"/>
        <v>-1.8922712395844185E-2</v>
      </c>
      <c r="H396" s="2">
        <f t="shared" si="74"/>
        <v>6.2453682458051447E-3</v>
      </c>
      <c r="I396" s="2">
        <f t="shared" si="75"/>
        <v>8.9790488859328235E-3</v>
      </c>
      <c r="J396" s="2">
        <f t="shared" si="76"/>
        <v>1.4808002465167032E-2</v>
      </c>
      <c r="K396" s="2">
        <f t="shared" si="77"/>
        <v>2.2145669291338582E-3</v>
      </c>
      <c r="L396" s="1"/>
      <c r="M396" s="2">
        <f t="shared" si="78"/>
        <v>-1.9104038010267655E-2</v>
      </c>
      <c r="N396" s="2">
        <f t="shared" si="79"/>
        <v>6.2259467545071369E-3</v>
      </c>
      <c r="O396" s="2">
        <f t="shared" si="80"/>
        <v>8.9389769199485925E-3</v>
      </c>
      <c r="P396" s="2">
        <f t="shared" si="81"/>
        <v>1.4699434467875977E-2</v>
      </c>
      <c r="Q396" s="2">
        <f t="shared" si="82"/>
        <v>2.2121183900947004E-3</v>
      </c>
    </row>
    <row r="397" spans="1:17" ht="28.5" customHeight="1">
      <c r="A397" s="87">
        <v>44868</v>
      </c>
      <c r="B397" s="88">
        <v>2846.8000489999999</v>
      </c>
      <c r="C397" s="88">
        <v>2358.4025879999999</v>
      </c>
      <c r="D397" s="88">
        <v>1497.6999510000001</v>
      </c>
      <c r="E397" s="88">
        <v>1044.1999510000001</v>
      </c>
      <c r="F397" s="88">
        <v>2006</v>
      </c>
      <c r="G397" s="2">
        <f t="shared" si="73"/>
        <v>-1.4214743704470475E-2</v>
      </c>
      <c r="H397" s="2">
        <f t="shared" si="74"/>
        <v>3.7318811682364268E-3</v>
      </c>
      <c r="I397" s="2">
        <f t="shared" si="75"/>
        <v>-1.2722510876730353E-2</v>
      </c>
      <c r="J397" s="2">
        <f t="shared" si="76"/>
        <v>-7.3672706506927718E-3</v>
      </c>
      <c r="K397" s="2">
        <f t="shared" si="77"/>
        <v>-1.497667566904002E-2</v>
      </c>
      <c r="L397" s="1"/>
      <c r="M397" s="2">
        <f t="shared" si="78"/>
        <v>-1.4316740903521075E-2</v>
      </c>
      <c r="N397" s="2">
        <f t="shared" si="79"/>
        <v>3.7249349759220741E-3</v>
      </c>
      <c r="O397" s="2">
        <f t="shared" si="80"/>
        <v>-1.2804135067015341E-2</v>
      </c>
      <c r="P397" s="2">
        <f t="shared" si="81"/>
        <v>-7.3945430202927709E-3</v>
      </c>
      <c r="Q397" s="2">
        <f t="shared" si="82"/>
        <v>-1.5089958566586452E-2</v>
      </c>
    </row>
    <row r="398" spans="1:17" ht="28.5" customHeight="1">
      <c r="A398" s="87">
        <v>44869</v>
      </c>
      <c r="B398" s="88">
        <v>2747.6000979999999</v>
      </c>
      <c r="C398" s="88">
        <v>2393.107422</v>
      </c>
      <c r="D398" s="88">
        <v>1503.1999510000001</v>
      </c>
      <c r="E398" s="88">
        <v>1039.900024</v>
      </c>
      <c r="F398" s="88">
        <v>2010</v>
      </c>
      <c r="G398" s="2">
        <f t="shared" si="73"/>
        <v>-3.4846125225706029E-2</v>
      </c>
      <c r="H398" s="2">
        <f t="shared" si="74"/>
        <v>1.4715398539920582E-2</v>
      </c>
      <c r="I398" s="2">
        <f t="shared" si="75"/>
        <v>3.672297643014345E-3</v>
      </c>
      <c r="J398" s="2">
        <f t="shared" si="76"/>
        <v>-4.1179153435911484E-3</v>
      </c>
      <c r="K398" s="2">
        <f t="shared" si="77"/>
        <v>1.9940179461615153E-3</v>
      </c>
      <c r="L398" s="1"/>
      <c r="M398" s="2">
        <f t="shared" si="78"/>
        <v>-3.5467734630206985E-2</v>
      </c>
      <c r="N398" s="2">
        <f t="shared" si="79"/>
        <v>1.4608177648403125E-2</v>
      </c>
      <c r="O398" s="2">
        <f t="shared" si="80"/>
        <v>3.6655712206120142E-3</v>
      </c>
      <c r="P398" s="2">
        <f t="shared" si="81"/>
        <v>-4.1264173052456381E-3</v>
      </c>
      <c r="Q398" s="2">
        <f t="shared" si="82"/>
        <v>1.9920325312405766E-3</v>
      </c>
    </row>
    <row r="399" spans="1:17" ht="28.5" customHeight="1">
      <c r="A399" s="87">
        <v>44872</v>
      </c>
      <c r="B399" s="88">
        <v>2736.1999510000001</v>
      </c>
      <c r="C399" s="88">
        <v>2405.8908689999998</v>
      </c>
      <c r="D399" s="88">
        <v>1510</v>
      </c>
      <c r="E399" s="88">
        <v>1028.349976</v>
      </c>
      <c r="F399" s="88">
        <v>2021.400024</v>
      </c>
      <c r="G399" s="2">
        <f t="shared" si="73"/>
        <v>-4.1491289100979763E-3</v>
      </c>
      <c r="H399" s="2">
        <f t="shared" si="74"/>
        <v>5.3417773404071606E-3</v>
      </c>
      <c r="I399" s="2">
        <f t="shared" si="75"/>
        <v>4.5237155545915422E-3</v>
      </c>
      <c r="J399" s="2">
        <f t="shared" si="76"/>
        <v>-1.1106883097831394E-2</v>
      </c>
      <c r="K399" s="2">
        <f t="shared" si="77"/>
        <v>5.6716537313432989E-3</v>
      </c>
      <c r="L399" s="1"/>
      <c r="M399" s="2">
        <f t="shared" si="78"/>
        <v>-4.1577604292516125E-3</v>
      </c>
      <c r="N399" s="2">
        <f t="shared" si="79"/>
        <v>5.3275606536071366E-3</v>
      </c>
      <c r="O399" s="2">
        <f t="shared" si="80"/>
        <v>4.5135143068411702E-3</v>
      </c>
      <c r="P399" s="2">
        <f t="shared" si="81"/>
        <v>-1.1169025088218302E-2</v>
      </c>
      <c r="Q399" s="2">
        <f t="shared" si="82"/>
        <v>5.6556304603999977E-3</v>
      </c>
    </row>
    <row r="400" spans="1:17" ht="28.5" customHeight="1">
      <c r="A400" s="87">
        <v>44874</v>
      </c>
      <c r="B400" s="88">
        <v>2781.4499510000001</v>
      </c>
      <c r="C400" s="88">
        <v>2403.491211</v>
      </c>
      <c r="D400" s="88">
        <v>1515.0500489999999</v>
      </c>
      <c r="E400" s="88">
        <v>1013.549988</v>
      </c>
      <c r="F400" s="88">
        <v>2025.0500489999999</v>
      </c>
      <c r="G400" s="2">
        <f t="shared" si="73"/>
        <v>1.6537534102163281E-2</v>
      </c>
      <c r="H400" s="2">
        <f t="shared" si="74"/>
        <v>-9.9740933012361734E-4</v>
      </c>
      <c r="I400" s="2">
        <f t="shared" si="75"/>
        <v>3.3444033112582415E-3</v>
      </c>
      <c r="J400" s="2">
        <f t="shared" si="76"/>
        <v>-1.4391975830609622E-2</v>
      </c>
      <c r="K400" s="2">
        <f t="shared" si="77"/>
        <v>1.8056915784423252E-3</v>
      </c>
      <c r="L400" s="1"/>
      <c r="M400" s="2">
        <f t="shared" si="78"/>
        <v>1.6402278246824865E-2</v>
      </c>
      <c r="N400" s="2">
        <f t="shared" si="79"/>
        <v>-9.9790707380649469E-4</v>
      </c>
      <c r="O400" s="2">
        <f t="shared" si="80"/>
        <v>3.338823232398909E-3</v>
      </c>
      <c r="P400" s="2">
        <f t="shared" si="81"/>
        <v>-1.4496544830391273E-2</v>
      </c>
      <c r="Q400" s="2">
        <f t="shared" si="82"/>
        <v>1.8040632772492863E-3</v>
      </c>
    </row>
    <row r="401" spans="1:17" ht="28.5" customHeight="1">
      <c r="A401" s="87">
        <v>44875</v>
      </c>
      <c r="B401" s="88">
        <v>2655.1499020000001</v>
      </c>
      <c r="C401" s="88">
        <v>2374.4167480000001</v>
      </c>
      <c r="D401" s="88">
        <v>1497.099976</v>
      </c>
      <c r="E401" s="88">
        <v>1010.650024</v>
      </c>
      <c r="F401" s="88">
        <v>1995</v>
      </c>
      <c r="G401" s="2">
        <f t="shared" si="73"/>
        <v>-4.5407989079433893E-2</v>
      </c>
      <c r="H401" s="2">
        <f t="shared" si="74"/>
        <v>-1.2096762770313256E-2</v>
      </c>
      <c r="I401" s="2">
        <f t="shared" si="75"/>
        <v>-1.1847841602228135E-2</v>
      </c>
      <c r="J401" s="2">
        <f t="shared" si="76"/>
        <v>-2.8611948441954445E-3</v>
      </c>
      <c r="K401" s="2">
        <f t="shared" si="77"/>
        <v>-1.4839163612197687E-2</v>
      </c>
      <c r="L401" s="1"/>
      <c r="M401" s="2">
        <f t="shared" si="78"/>
        <v>-4.6471243478918817E-2</v>
      </c>
      <c r="N401" s="2">
        <f t="shared" si="79"/>
        <v>-1.217052405714376E-2</v>
      </c>
      <c r="O401" s="2">
        <f t="shared" si="80"/>
        <v>-1.1918586616571499E-2</v>
      </c>
      <c r="P401" s="2">
        <f t="shared" si="81"/>
        <v>-2.8652958866193122E-3</v>
      </c>
      <c r="Q401" s="2">
        <f t="shared" si="82"/>
        <v>-1.4950365466806939E-2</v>
      </c>
    </row>
    <row r="402" spans="1:17" ht="28.5" customHeight="1">
      <c r="A402" s="87">
        <v>44876</v>
      </c>
      <c r="B402" s="88">
        <v>2666.1999510000001</v>
      </c>
      <c r="C402" s="88">
        <v>2429.150635</v>
      </c>
      <c r="D402" s="88">
        <v>1545</v>
      </c>
      <c r="E402" s="88">
        <v>1013.549988</v>
      </c>
      <c r="F402" s="88">
        <v>2003.599976</v>
      </c>
      <c r="G402" s="2">
        <f t="shared" si="73"/>
        <v>4.1617420514286066E-3</v>
      </c>
      <c r="H402" s="2">
        <f t="shared" si="74"/>
        <v>2.3051508142411345E-2</v>
      </c>
      <c r="I402" s="2">
        <f t="shared" si="75"/>
        <v>3.199520724593214E-2</v>
      </c>
      <c r="J402" s="2">
        <f t="shared" si="76"/>
        <v>2.8694047703302231E-3</v>
      </c>
      <c r="K402" s="2">
        <f t="shared" si="77"/>
        <v>4.3107649122806867E-3</v>
      </c>
      <c r="L402" s="1"/>
      <c r="M402" s="2">
        <f t="shared" si="78"/>
        <v>4.1531059554882213E-3</v>
      </c>
      <c r="N402" s="2">
        <f t="shared" si="79"/>
        <v>2.2789835792299915E-2</v>
      </c>
      <c r="O402" s="2">
        <f t="shared" si="80"/>
        <v>3.1494022907048357E-2</v>
      </c>
      <c r="P402" s="2">
        <f t="shared" si="81"/>
        <v>2.8652958866192393E-3</v>
      </c>
      <c r="Q402" s="2">
        <f t="shared" si="82"/>
        <v>4.3015001810589827E-3</v>
      </c>
    </row>
    <row r="403" spans="1:17" ht="28.5" customHeight="1">
      <c r="A403" s="87">
        <v>44879</v>
      </c>
      <c r="B403" s="88">
        <v>2696.8999020000001</v>
      </c>
      <c r="C403" s="88">
        <v>2417.3823240000002</v>
      </c>
      <c r="D403" s="88">
        <v>1612</v>
      </c>
      <c r="E403" s="88">
        <v>1016.900024</v>
      </c>
      <c r="F403" s="88">
        <v>2013.0500489999999</v>
      </c>
      <c r="G403" s="2">
        <f t="shared" si="73"/>
        <v>1.1514496873531769E-2</v>
      </c>
      <c r="H403" s="2">
        <f t="shared" si="74"/>
        <v>-4.8446196915243227E-3</v>
      </c>
      <c r="I403" s="2">
        <f t="shared" si="75"/>
        <v>4.3365695792880257E-2</v>
      </c>
      <c r="J403" s="2">
        <f t="shared" si="76"/>
        <v>3.3052499034710121E-3</v>
      </c>
      <c r="K403" s="2">
        <f t="shared" si="77"/>
        <v>4.7165467724082141E-3</v>
      </c>
      <c r="L403" s="1"/>
      <c r="M403" s="2">
        <f t="shared" si="78"/>
        <v>1.1448709577860509E-2</v>
      </c>
      <c r="N403" s="2">
        <f t="shared" si="79"/>
        <v>-4.8563929013758509E-3</v>
      </c>
      <c r="O403" s="2">
        <f t="shared" si="80"/>
        <v>4.2451733734727805E-2</v>
      </c>
      <c r="P403" s="2">
        <f t="shared" si="81"/>
        <v>3.2997995715127091E-3</v>
      </c>
      <c r="Q403" s="2">
        <f t="shared" si="82"/>
        <v>4.7054587168991833E-3</v>
      </c>
    </row>
    <row r="404" spans="1:17" ht="28.5" customHeight="1">
      <c r="A404" s="87">
        <v>44880</v>
      </c>
      <c r="B404" s="88">
        <v>2654.3999020000001</v>
      </c>
      <c r="C404" s="88">
        <v>2406.5371089999999</v>
      </c>
      <c r="D404" s="88">
        <v>1623.150024</v>
      </c>
      <c r="E404" s="88">
        <v>1016.049988</v>
      </c>
      <c r="F404" s="88">
        <v>2003</v>
      </c>
      <c r="G404" s="2">
        <f t="shared" si="73"/>
        <v>-1.5758834789708853E-2</v>
      </c>
      <c r="H404" s="2">
        <f t="shared" si="74"/>
        <v>-4.4863466123368076E-3</v>
      </c>
      <c r="I404" s="2">
        <f t="shared" si="75"/>
        <v>6.916888337469001E-3</v>
      </c>
      <c r="J404" s="2">
        <f t="shared" si="76"/>
        <v>-8.3590911587985716E-4</v>
      </c>
      <c r="K404" s="2">
        <f t="shared" si="77"/>
        <v>-4.9924486502421501E-3</v>
      </c>
      <c r="L404" s="1"/>
      <c r="M404" s="2">
        <f t="shared" si="78"/>
        <v>-1.5884325362872678E-2</v>
      </c>
      <c r="N404" s="2">
        <f t="shared" si="79"/>
        <v>-4.496440466298721E-3</v>
      </c>
      <c r="O404" s="2">
        <f t="shared" si="80"/>
        <v>6.8930764052578869E-3</v>
      </c>
      <c r="P404" s="2">
        <f t="shared" si="81"/>
        <v>-8.3625868272248433E-4</v>
      </c>
      <c r="Q404" s="2">
        <f t="shared" si="82"/>
        <v>-5.0049525561038262E-3</v>
      </c>
    </row>
    <row r="405" spans="1:17" ht="28.5" customHeight="1">
      <c r="A405" s="87">
        <v>44881</v>
      </c>
      <c r="B405" s="88">
        <v>2654.8000489999999</v>
      </c>
      <c r="C405" s="88">
        <v>2392.7382809999999</v>
      </c>
      <c r="D405" s="88">
        <v>1618.650024</v>
      </c>
      <c r="E405" s="88">
        <v>1018.650024</v>
      </c>
      <c r="F405" s="88">
        <v>1986</v>
      </c>
      <c r="G405" s="2">
        <f t="shared" si="73"/>
        <v>1.5074857398025683E-4</v>
      </c>
      <c r="H405" s="2">
        <f t="shared" si="74"/>
        <v>-5.7338937132508433E-3</v>
      </c>
      <c r="I405" s="2">
        <f t="shared" si="75"/>
        <v>-2.7723869842360303E-3</v>
      </c>
      <c r="J405" s="2">
        <f t="shared" si="76"/>
        <v>2.5589646481055275E-3</v>
      </c>
      <c r="K405" s="2">
        <f t="shared" si="77"/>
        <v>-8.4872690963554674E-3</v>
      </c>
      <c r="L405" s="1"/>
      <c r="M405" s="2">
        <f t="shared" si="78"/>
        <v>1.5073721255575004E-4</v>
      </c>
      <c r="N405" s="2">
        <f t="shared" si="79"/>
        <v>-5.7503955920547101E-3</v>
      </c>
      <c r="O405" s="2">
        <f t="shared" si="80"/>
        <v>-2.7762371668083579E-3</v>
      </c>
      <c r="P405" s="2">
        <f t="shared" si="81"/>
        <v>2.5556960729949639E-3</v>
      </c>
      <c r="Q405" s="2">
        <f t="shared" si="82"/>
        <v>-8.5234910607003278E-3</v>
      </c>
    </row>
    <row r="406" spans="1:17" ht="28.5" customHeight="1">
      <c r="A406" s="87">
        <v>44882</v>
      </c>
      <c r="B406" s="88">
        <v>2602.1000979999999</v>
      </c>
      <c r="C406" s="88">
        <v>2398.9223630000001</v>
      </c>
      <c r="D406" s="88">
        <v>1618.099976</v>
      </c>
      <c r="E406" s="88">
        <v>1013.349976</v>
      </c>
      <c r="F406" s="88">
        <v>2002</v>
      </c>
      <c r="G406" s="2">
        <f t="shared" si="73"/>
        <v>-1.9850817397660842E-2</v>
      </c>
      <c r="H406" s="2">
        <f t="shared" si="74"/>
        <v>2.5845208600982872E-3</v>
      </c>
      <c r="I406" s="2">
        <f t="shared" si="75"/>
        <v>-3.3981897991808307E-4</v>
      </c>
      <c r="J406" s="2">
        <f t="shared" si="76"/>
        <v>-5.2030117067960336E-3</v>
      </c>
      <c r="K406" s="2">
        <f t="shared" si="77"/>
        <v>8.0563947633434038E-3</v>
      </c>
      <c r="L406" s="1"/>
      <c r="M406" s="2">
        <f t="shared" si="78"/>
        <v>-2.0050491757651532E-2</v>
      </c>
      <c r="N406" s="2">
        <f t="shared" si="79"/>
        <v>2.5811867295778335E-3</v>
      </c>
      <c r="O406" s="2">
        <f t="shared" si="80"/>
        <v>-3.3987673147139232E-4</v>
      </c>
      <c r="P406" s="2">
        <f t="shared" si="81"/>
        <v>-5.2165945070038067E-3</v>
      </c>
      <c r="Q406" s="2">
        <f t="shared" si="82"/>
        <v>8.0241152700479997E-3</v>
      </c>
    </row>
    <row r="407" spans="1:17" ht="28.5" customHeight="1">
      <c r="A407" s="87">
        <v>44883</v>
      </c>
      <c r="B407" s="88">
        <v>2636.8500979999999</v>
      </c>
      <c r="C407" s="88">
        <v>2397.6301269999999</v>
      </c>
      <c r="D407" s="88">
        <v>1621</v>
      </c>
      <c r="E407" s="88">
        <v>1009.599976</v>
      </c>
      <c r="F407" s="88">
        <v>2039</v>
      </c>
      <c r="G407" s="2">
        <f t="shared" si="73"/>
        <v>1.3354597706179404E-2</v>
      </c>
      <c r="H407" s="2">
        <f t="shared" si="74"/>
        <v>-5.3867353939049921E-4</v>
      </c>
      <c r="I407" s="2">
        <f t="shared" si="75"/>
        <v>1.7922403083949062E-3</v>
      </c>
      <c r="J407" s="2">
        <f t="shared" si="76"/>
        <v>-3.7005971172983975E-3</v>
      </c>
      <c r="K407" s="2">
        <f t="shared" si="77"/>
        <v>1.848151848151848E-2</v>
      </c>
      <c r="L407" s="1"/>
      <c r="M407" s="2">
        <f t="shared" si="78"/>
        <v>1.3266211108313872E-2</v>
      </c>
      <c r="N407" s="2">
        <f t="shared" si="79"/>
        <v>-5.3881867610475361E-4</v>
      </c>
      <c r="O407" s="2">
        <f t="shared" si="80"/>
        <v>1.790636162124541E-3</v>
      </c>
      <c r="P407" s="2">
        <f t="shared" si="81"/>
        <v>-3.7074612663433953E-3</v>
      </c>
      <c r="Q407" s="2">
        <f t="shared" si="82"/>
        <v>1.8312810699289375E-2</v>
      </c>
    </row>
    <row r="408" spans="1:17" ht="28.5" customHeight="1">
      <c r="A408" s="87">
        <v>44886</v>
      </c>
      <c r="B408" s="88">
        <v>2723.5</v>
      </c>
      <c r="C408" s="88">
        <v>2354.4799800000001</v>
      </c>
      <c r="D408" s="88">
        <v>1607.650024</v>
      </c>
      <c r="E408" s="88">
        <v>1003.150024</v>
      </c>
      <c r="F408" s="88">
        <v>2019</v>
      </c>
      <c r="G408" s="2">
        <f t="shared" si="73"/>
        <v>3.2861140671486176E-2</v>
      </c>
      <c r="H408" s="2">
        <f t="shared" si="74"/>
        <v>-1.7996999000838728E-2</v>
      </c>
      <c r="I408" s="2">
        <f t="shared" si="75"/>
        <v>-8.2356421961751816E-3</v>
      </c>
      <c r="J408" s="2">
        <f t="shared" si="76"/>
        <v>-6.388621388002033E-3</v>
      </c>
      <c r="K408" s="2">
        <f t="shared" si="77"/>
        <v>-9.8087297694948502E-3</v>
      </c>
      <c r="L408" s="1"/>
      <c r="M408" s="2">
        <f t="shared" si="78"/>
        <v>3.2332757744162881E-2</v>
      </c>
      <c r="N408" s="2">
        <f t="shared" si="79"/>
        <v>-1.8160914625048211E-2</v>
      </c>
      <c r="O408" s="2">
        <f t="shared" si="80"/>
        <v>-8.2697424514282317E-3</v>
      </c>
      <c r="P408" s="2">
        <f t="shared" si="81"/>
        <v>-6.4091159643105073E-3</v>
      </c>
      <c r="Q408" s="2">
        <f t="shared" si="82"/>
        <v>-9.8571522616177024E-3</v>
      </c>
    </row>
    <row r="409" spans="1:17" ht="28.5" customHeight="1">
      <c r="A409" s="87">
        <v>44887</v>
      </c>
      <c r="B409" s="88">
        <v>2715.1499020000001</v>
      </c>
      <c r="C409" s="88">
        <v>2367.5402829999998</v>
      </c>
      <c r="D409" s="88">
        <v>1600</v>
      </c>
      <c r="E409" s="88">
        <v>1010.099976</v>
      </c>
      <c r="F409" s="88">
        <v>2021.5500489999999</v>
      </c>
      <c r="G409" s="2">
        <f t="shared" si="73"/>
        <v>-3.0659438222874571E-3</v>
      </c>
      <c r="H409" s="2">
        <f t="shared" si="74"/>
        <v>5.5470010834408317E-3</v>
      </c>
      <c r="I409" s="2">
        <f t="shared" si="75"/>
        <v>-4.7585132869689987E-3</v>
      </c>
      <c r="J409" s="2">
        <f t="shared" si="76"/>
        <v>6.9281282298009885E-3</v>
      </c>
      <c r="K409" s="2">
        <f t="shared" si="77"/>
        <v>1.2630257553243906E-3</v>
      </c>
      <c r="L409" s="1"/>
      <c r="M409" s="2">
        <f t="shared" si="78"/>
        <v>-3.0706534568282571E-3</v>
      </c>
      <c r="N409" s="2">
        <f t="shared" si="79"/>
        <v>5.5316731295910384E-3</v>
      </c>
      <c r="O409" s="2">
        <f t="shared" si="80"/>
        <v>-4.769871056375284E-3</v>
      </c>
      <c r="P409" s="2">
        <f t="shared" si="81"/>
        <v>6.9042390242674253E-3</v>
      </c>
      <c r="Q409" s="2">
        <f t="shared" si="82"/>
        <v>1.2622288092667088E-3</v>
      </c>
    </row>
    <row r="410" spans="1:17" ht="28.5" customHeight="1">
      <c r="A410" s="87">
        <v>44888</v>
      </c>
      <c r="B410" s="88">
        <v>2701.8999020000001</v>
      </c>
      <c r="C410" s="88">
        <v>2360.15625</v>
      </c>
      <c r="D410" s="88">
        <v>1605</v>
      </c>
      <c r="E410" s="88">
        <v>1017.650024</v>
      </c>
      <c r="F410" s="88">
        <v>2038.9499510000001</v>
      </c>
      <c r="G410" s="2">
        <f t="shared" si="73"/>
        <v>-4.8800252207953417E-3</v>
      </c>
      <c r="H410" s="2">
        <f t="shared" si="74"/>
        <v>-3.1188626664646357E-3</v>
      </c>
      <c r="I410" s="2">
        <f t="shared" si="75"/>
        <v>3.1250000000000002E-3</v>
      </c>
      <c r="J410" s="2">
        <f t="shared" si="76"/>
        <v>7.4745551721506634E-3</v>
      </c>
      <c r="K410" s="2">
        <f t="shared" si="77"/>
        <v>8.6072081216130754E-3</v>
      </c>
      <c r="L410" s="1"/>
      <c r="M410" s="2">
        <f t="shared" si="78"/>
        <v>-4.8919714249045562E-3</v>
      </c>
      <c r="N410" s="2">
        <f t="shared" si="79"/>
        <v>-3.1237364550538585E-3</v>
      </c>
      <c r="O410" s="2">
        <f t="shared" si="80"/>
        <v>3.1201273362436777E-3</v>
      </c>
      <c r="P410" s="2">
        <f t="shared" si="81"/>
        <v>7.4467591075203085E-3</v>
      </c>
      <c r="Q410" s="2">
        <f t="shared" si="82"/>
        <v>8.5703772952848284E-3</v>
      </c>
    </row>
    <row r="411" spans="1:17" ht="28.5" customHeight="1">
      <c r="A411" s="87">
        <v>44889</v>
      </c>
      <c r="B411" s="88">
        <v>2663.0500489999999</v>
      </c>
      <c r="C411" s="88">
        <v>2380.5085450000001</v>
      </c>
      <c r="D411" s="88">
        <v>1605.9499510000001</v>
      </c>
      <c r="E411" s="88">
        <v>1035.099976</v>
      </c>
      <c r="F411" s="88">
        <v>2030.5</v>
      </c>
      <c r="G411" s="2">
        <f t="shared" si="73"/>
        <v>-1.4378716610205556E-2</v>
      </c>
      <c r="H411" s="2">
        <f t="shared" si="74"/>
        <v>8.6232828864614957E-3</v>
      </c>
      <c r="I411" s="2">
        <f t="shared" si="75"/>
        <v>5.9186978193149879E-4</v>
      </c>
      <c r="J411" s="2">
        <f t="shared" si="76"/>
        <v>1.7147301713226253E-2</v>
      </c>
      <c r="K411" s="2">
        <f t="shared" si="77"/>
        <v>-4.1442660207798576E-3</v>
      </c>
      <c r="L411" s="1"/>
      <c r="M411" s="2">
        <f t="shared" si="78"/>
        <v>-1.448309208762469E-2</v>
      </c>
      <c r="N411" s="2">
        <f t="shared" si="79"/>
        <v>8.5863147550052955E-3</v>
      </c>
      <c r="O411" s="2">
        <f t="shared" si="80"/>
        <v>5.916946960941537E-4</v>
      </c>
      <c r="P411" s="2">
        <f t="shared" si="81"/>
        <v>1.7001946020903845E-2</v>
      </c>
      <c r="Q411" s="2">
        <f t="shared" si="82"/>
        <v>-4.1528772910366298E-3</v>
      </c>
    </row>
    <row r="412" spans="1:17" ht="28.5" customHeight="1">
      <c r="A412" s="87">
        <v>44890</v>
      </c>
      <c r="B412" s="88">
        <v>2658.6000979999999</v>
      </c>
      <c r="C412" s="88">
        <v>2416.0439449999999</v>
      </c>
      <c r="D412" s="88">
        <v>1629.6999510000001</v>
      </c>
      <c r="E412" s="88">
        <v>1033.849976</v>
      </c>
      <c r="F412" s="88">
        <v>2061</v>
      </c>
      <c r="G412" s="2">
        <f t="shared" si="73"/>
        <v>-1.6709978851772063E-3</v>
      </c>
      <c r="H412" s="2">
        <f t="shared" si="74"/>
        <v>1.492765067978353E-2</v>
      </c>
      <c r="I412" s="2">
        <f t="shared" si="75"/>
        <v>1.4788754771100584E-2</v>
      </c>
      <c r="J412" s="2">
        <f t="shared" si="76"/>
        <v>-1.2076128190345935E-3</v>
      </c>
      <c r="K412" s="2">
        <f t="shared" si="77"/>
        <v>1.5020930805220389E-2</v>
      </c>
      <c r="L412" s="1"/>
      <c r="M412" s="2">
        <f t="shared" si="78"/>
        <v>-1.6723955593674338E-3</v>
      </c>
      <c r="N412" s="2">
        <f t="shared" si="79"/>
        <v>1.4817329834762404E-2</v>
      </c>
      <c r="O412" s="2">
        <f t="shared" si="80"/>
        <v>1.4680467454848849E-2</v>
      </c>
      <c r="P412" s="2">
        <f t="shared" si="81"/>
        <v>-1.2083425709592825E-3</v>
      </c>
      <c r="Q412" s="2">
        <f t="shared" si="82"/>
        <v>1.4909233764106649E-2</v>
      </c>
    </row>
    <row r="413" spans="1:17" ht="28.5" customHeight="1">
      <c r="A413" s="87">
        <v>44893</v>
      </c>
      <c r="B413" s="88">
        <v>2639.9499510000001</v>
      </c>
      <c r="C413" s="88">
        <v>2499.0678710000002</v>
      </c>
      <c r="D413" s="88">
        <v>1602.900024</v>
      </c>
      <c r="E413" s="88">
        <v>1034.75</v>
      </c>
      <c r="F413" s="88">
        <v>2064.3500979999999</v>
      </c>
      <c r="G413" s="2">
        <f t="shared" si="73"/>
        <v>-7.0150253187870881E-3</v>
      </c>
      <c r="H413" s="2">
        <f t="shared" si="74"/>
        <v>3.4363582736902702E-2</v>
      </c>
      <c r="I413" s="2">
        <f t="shared" si="75"/>
        <v>-1.6444700132411075E-2</v>
      </c>
      <c r="J413" s="2">
        <f t="shared" si="76"/>
        <v>8.7055571010627019E-4</v>
      </c>
      <c r="K413" s="2">
        <f t="shared" si="77"/>
        <v>1.6254721009218288E-3</v>
      </c>
      <c r="L413" s="1"/>
      <c r="M413" s="2">
        <f t="shared" si="78"/>
        <v>-7.0397462888919932E-3</v>
      </c>
      <c r="N413" s="2">
        <f t="shared" si="79"/>
        <v>3.3786341684937791E-2</v>
      </c>
      <c r="O413" s="2">
        <f t="shared" si="80"/>
        <v>-1.6581415110362232E-2</v>
      </c>
      <c r="P413" s="2">
        <f t="shared" si="81"/>
        <v>8.701769962624978E-4</v>
      </c>
      <c r="Q413" s="2">
        <f t="shared" si="82"/>
        <v>1.6241524509890209E-3</v>
      </c>
    </row>
    <row r="414" spans="1:17" ht="28.5" customHeight="1">
      <c r="A414" s="87">
        <v>44894</v>
      </c>
      <c r="B414" s="88">
        <v>2623.4499510000001</v>
      </c>
      <c r="C414" s="88">
        <v>2503.3596189999998</v>
      </c>
      <c r="D414" s="88">
        <v>1597.25</v>
      </c>
      <c r="E414" s="88">
        <v>1049.849976</v>
      </c>
      <c r="F414" s="88">
        <v>2070</v>
      </c>
      <c r="G414" s="2">
        <f t="shared" si="73"/>
        <v>-6.2501184894622266E-3</v>
      </c>
      <c r="H414" s="2">
        <f t="shared" si="74"/>
        <v>1.7173395127849421E-3</v>
      </c>
      <c r="I414" s="2">
        <f t="shared" si="75"/>
        <v>-3.5248761091789902E-3</v>
      </c>
      <c r="J414" s="2">
        <f t="shared" si="76"/>
        <v>1.4592873640976051E-2</v>
      </c>
      <c r="K414" s="2">
        <f t="shared" si="77"/>
        <v>2.7368913855619231E-3</v>
      </c>
      <c r="L414" s="1"/>
      <c r="M414" s="2">
        <f t="shared" si="78"/>
        <v>-6.2697322482814675E-3</v>
      </c>
      <c r="N414" s="2">
        <f t="shared" si="79"/>
        <v>1.7158665714030524E-3</v>
      </c>
      <c r="O414" s="2">
        <f t="shared" si="80"/>
        <v>-3.5311031222442562E-3</v>
      </c>
      <c r="P414" s="2">
        <f t="shared" si="81"/>
        <v>1.4487422314407547E-2</v>
      </c>
      <c r="Q414" s="2">
        <f t="shared" si="82"/>
        <v>2.7331529179667317E-3</v>
      </c>
    </row>
    <row r="415" spans="1:17" ht="28.5" customHeight="1">
      <c r="A415" s="87">
        <v>44895</v>
      </c>
      <c r="B415" s="88">
        <v>2661.25</v>
      </c>
      <c r="C415" s="88">
        <v>2521.0351559999999</v>
      </c>
      <c r="D415" s="88">
        <v>1597.099976</v>
      </c>
      <c r="E415" s="88">
        <v>1046.0500489999999</v>
      </c>
      <c r="F415" s="88">
        <v>2053</v>
      </c>
      <c r="G415" s="2">
        <f t="shared" si="73"/>
        <v>1.4408526827657381E-2</v>
      </c>
      <c r="H415" s="2">
        <f t="shared" si="74"/>
        <v>7.0607262599613248E-3</v>
      </c>
      <c r="I415" s="2">
        <f t="shared" si="75"/>
        <v>-9.3926436062000536E-5</v>
      </c>
      <c r="J415" s="2">
        <f t="shared" si="76"/>
        <v>-3.6194952487192565E-3</v>
      </c>
      <c r="K415" s="2">
        <f t="shared" si="77"/>
        <v>-8.2125603864734303E-3</v>
      </c>
      <c r="L415" s="1"/>
      <c r="M415" s="2">
        <f t="shared" si="78"/>
        <v>1.430571044985867E-2</v>
      </c>
      <c r="N415" s="2">
        <f t="shared" si="79"/>
        <v>7.0359160492482675E-3</v>
      </c>
      <c r="O415" s="2">
        <f t="shared" si="80"/>
        <v>-9.3930847425913191E-5</v>
      </c>
      <c r="P415" s="2">
        <f t="shared" si="81"/>
        <v>-3.6260614707081763E-3</v>
      </c>
      <c r="Q415" s="2">
        <f t="shared" si="82"/>
        <v>-8.2464692404812003E-3</v>
      </c>
    </row>
    <row r="416" spans="1:17" ht="28.5" customHeight="1">
      <c r="A416" s="87">
        <v>44896</v>
      </c>
      <c r="B416" s="88">
        <v>2666.4499510000001</v>
      </c>
      <c r="C416" s="88">
        <v>2513.6049800000001</v>
      </c>
      <c r="D416" s="88">
        <v>1622</v>
      </c>
      <c r="E416" s="88">
        <v>1046.4499510000001</v>
      </c>
      <c r="F416" s="88">
        <v>2085.25</v>
      </c>
      <c r="G416" s="2">
        <f t="shared" si="73"/>
        <v>1.9539505871301287E-3</v>
      </c>
      <c r="H416" s="2">
        <f t="shared" si="74"/>
        <v>-2.9472718705711881E-3</v>
      </c>
      <c r="I416" s="2">
        <f t="shared" si="75"/>
        <v>1.5590773510850038E-2</v>
      </c>
      <c r="J416" s="2">
        <f t="shared" si="76"/>
        <v>3.8229719541852536E-4</v>
      </c>
      <c r="K416" s="2">
        <f t="shared" si="77"/>
        <v>1.5708718947881149E-2</v>
      </c>
      <c r="L416" s="1"/>
      <c r="M416" s="2">
        <f t="shared" si="78"/>
        <v>1.9520441087208574E-3</v>
      </c>
      <c r="N416" s="2">
        <f t="shared" si="79"/>
        <v>-2.9516236289574881E-3</v>
      </c>
      <c r="O416" s="2">
        <f t="shared" si="80"/>
        <v>1.5470486040331499E-2</v>
      </c>
      <c r="P416" s="2">
        <f t="shared" si="81"/>
        <v>3.8222413846484177E-4</v>
      </c>
      <c r="Q416" s="2">
        <f t="shared" si="82"/>
        <v>1.5586614102787534E-2</v>
      </c>
    </row>
    <row r="417" spans="1:17" ht="28.5" customHeight="1">
      <c r="A417" s="87">
        <v>44897</v>
      </c>
      <c r="B417" s="88">
        <v>2664</v>
      </c>
      <c r="C417" s="88">
        <v>2512.5434570000002</v>
      </c>
      <c r="D417" s="88">
        <v>1610</v>
      </c>
      <c r="E417" s="88">
        <v>1040</v>
      </c>
      <c r="F417" s="88">
        <v>2096.1000979999999</v>
      </c>
      <c r="G417" s="2">
        <f t="shared" si="73"/>
        <v>-9.1880629489454659E-4</v>
      </c>
      <c r="H417" s="2">
        <f t="shared" si="74"/>
        <v>-4.2231098698724406E-4</v>
      </c>
      <c r="I417" s="2">
        <f t="shared" si="75"/>
        <v>-7.3982737361282368E-3</v>
      </c>
      <c r="J417" s="2">
        <f t="shared" si="76"/>
        <v>-6.1636497701934101E-3</v>
      </c>
      <c r="K417" s="2">
        <f t="shared" si="77"/>
        <v>5.203260040762445E-3</v>
      </c>
      <c r="L417" s="1"/>
      <c r="M417" s="2">
        <f t="shared" si="78"/>
        <v>-9.1922865613018742E-4</v>
      </c>
      <c r="N417" s="2">
        <f t="shared" si="79"/>
        <v>-4.224001853859204E-4</v>
      </c>
      <c r="O417" s="2">
        <f t="shared" si="80"/>
        <v>-7.4257766968495384E-3</v>
      </c>
      <c r="P417" s="2">
        <f t="shared" si="81"/>
        <v>-6.1827234755877664E-3</v>
      </c>
      <c r="Q417" s="2">
        <f t="shared" si="82"/>
        <v>5.1897698582870442E-3</v>
      </c>
    </row>
    <row r="418" spans="1:17" ht="28.5" customHeight="1">
      <c r="A418" s="87">
        <v>44900</v>
      </c>
      <c r="B418" s="88">
        <v>2651.75</v>
      </c>
      <c r="C418" s="88">
        <v>2475.9003910000001</v>
      </c>
      <c r="D418" s="88">
        <v>1609.9499510000001</v>
      </c>
      <c r="E418" s="88">
        <v>1039.400024</v>
      </c>
      <c r="F418" s="88">
        <v>2095.9499510000001</v>
      </c>
      <c r="G418" s="2">
        <f t="shared" si="73"/>
        <v>-4.5983483483483479E-3</v>
      </c>
      <c r="H418" s="2">
        <f t="shared" si="74"/>
        <v>-1.4584052625204041E-2</v>
      </c>
      <c r="I418" s="2">
        <f t="shared" si="75"/>
        <v>-3.1086335403692233E-5</v>
      </c>
      <c r="J418" s="2">
        <f t="shared" si="76"/>
        <v>-5.7689999999997082E-4</v>
      </c>
      <c r="K418" s="2">
        <f t="shared" si="77"/>
        <v>-7.1631598196620811E-5</v>
      </c>
      <c r="L418" s="1"/>
      <c r="M418" s="2">
        <f t="shared" si="78"/>
        <v>-4.6089532747001808E-3</v>
      </c>
      <c r="N418" s="2">
        <f t="shared" si="79"/>
        <v>-1.4691445347052134E-2</v>
      </c>
      <c r="O418" s="2">
        <f t="shared" si="80"/>
        <v>-3.1086818593856484E-5</v>
      </c>
      <c r="P418" s="2">
        <f t="shared" si="81"/>
        <v>-5.7706647083275255E-4</v>
      </c>
      <c r="Q418" s="2">
        <f t="shared" si="82"/>
        <v>-7.1634163862127953E-5</v>
      </c>
    </row>
    <row r="419" spans="1:17" ht="28.5" customHeight="1">
      <c r="A419" s="87">
        <v>44901</v>
      </c>
      <c r="B419" s="88">
        <v>2728.6999510000001</v>
      </c>
      <c r="C419" s="88">
        <v>2483.053711</v>
      </c>
      <c r="D419" s="88">
        <v>1601</v>
      </c>
      <c r="E419" s="88">
        <v>1033.5500489999999</v>
      </c>
      <c r="F419" s="88">
        <v>2081</v>
      </c>
      <c r="G419" s="2">
        <f t="shared" si="73"/>
        <v>2.9018554162345642E-2</v>
      </c>
      <c r="H419" s="2">
        <f t="shared" si="74"/>
        <v>2.8891792359670475E-3</v>
      </c>
      <c r="I419" s="2">
        <f t="shared" si="75"/>
        <v>-5.5591485899551766E-3</v>
      </c>
      <c r="J419" s="2">
        <f t="shared" si="76"/>
        <v>-5.6282228833199315E-3</v>
      </c>
      <c r="K419" s="2">
        <f t="shared" si="77"/>
        <v>-7.1327805288801263E-3</v>
      </c>
      <c r="L419" s="1"/>
      <c r="M419" s="2">
        <f t="shared" si="78"/>
        <v>2.860548794527518E-2</v>
      </c>
      <c r="N419" s="2">
        <f t="shared" si="79"/>
        <v>2.8850135792620789E-3</v>
      </c>
      <c r="O419" s="2">
        <f t="shared" si="80"/>
        <v>-5.574658163200197E-3</v>
      </c>
      <c r="P419" s="2">
        <f t="shared" si="81"/>
        <v>-5.6441210099276041E-3</v>
      </c>
      <c r="Q419" s="2">
        <f t="shared" si="82"/>
        <v>-7.1583404225116203E-3</v>
      </c>
    </row>
    <row r="420" spans="1:17" ht="28.5" customHeight="1">
      <c r="A420" s="87">
        <v>44902</v>
      </c>
      <c r="B420" s="88">
        <v>2736</v>
      </c>
      <c r="C420" s="88">
        <v>2446.4106449999999</v>
      </c>
      <c r="D420" s="88">
        <v>1614.150024</v>
      </c>
      <c r="E420" s="88">
        <v>1017.75</v>
      </c>
      <c r="F420" s="88">
        <v>2096.3000489999999</v>
      </c>
      <c r="G420" s="2">
        <f t="shared" si="73"/>
        <v>2.6752846157836662E-3</v>
      </c>
      <c r="H420" s="2">
        <f t="shared" si="74"/>
        <v>-1.4757258708367943E-2</v>
      </c>
      <c r="I420" s="2">
        <f t="shared" si="75"/>
        <v>8.2136314803248154E-3</v>
      </c>
      <c r="J420" s="2">
        <f t="shared" si="76"/>
        <v>-1.5287163902016268E-2</v>
      </c>
      <c r="K420" s="2">
        <f t="shared" si="77"/>
        <v>7.3522580490148698E-3</v>
      </c>
      <c r="L420" s="1"/>
      <c r="M420" s="2">
        <f t="shared" si="78"/>
        <v>2.6717124115861351E-3</v>
      </c>
      <c r="N420" s="2">
        <f t="shared" si="79"/>
        <v>-1.4867230311344636E-2</v>
      </c>
      <c r="O420" s="2">
        <f t="shared" si="80"/>
        <v>8.18008318630274E-3</v>
      </c>
      <c r="P420" s="2">
        <f t="shared" si="81"/>
        <v>-1.5405217271569707E-2</v>
      </c>
      <c r="Q420" s="2">
        <f t="shared" si="82"/>
        <v>7.3253619507190225E-3</v>
      </c>
    </row>
    <row r="421" spans="1:17" ht="28.5" customHeight="1">
      <c r="A421" s="87">
        <v>44903</v>
      </c>
      <c r="B421" s="88">
        <v>2717.3000489999999</v>
      </c>
      <c r="C421" s="88">
        <v>2445.256836</v>
      </c>
      <c r="D421" s="88">
        <v>1610</v>
      </c>
      <c r="E421" s="88">
        <v>980.79998799999998</v>
      </c>
      <c r="F421" s="88">
        <v>2120</v>
      </c>
      <c r="G421" s="2">
        <f t="shared" si="73"/>
        <v>-6.8347774122807219E-3</v>
      </c>
      <c r="H421" s="2">
        <f t="shared" si="74"/>
        <v>-4.7163341214120257E-4</v>
      </c>
      <c r="I421" s="2">
        <f t="shared" si="75"/>
        <v>-2.5710274375339167E-3</v>
      </c>
      <c r="J421" s="2">
        <f t="shared" si="76"/>
        <v>-3.6305587816261378E-2</v>
      </c>
      <c r="K421" s="2">
        <f t="shared" si="77"/>
        <v>1.1305610096849288E-2</v>
      </c>
      <c r="L421" s="1"/>
      <c r="M421" s="2">
        <f t="shared" si="78"/>
        <v>-6.8582414789847826E-3</v>
      </c>
      <c r="N421" s="2">
        <f t="shared" si="79"/>
        <v>-4.7174466616102252E-4</v>
      </c>
      <c r="O421" s="2">
        <f t="shared" si="80"/>
        <v>-2.5743382045088229E-3</v>
      </c>
      <c r="P421" s="2">
        <f t="shared" si="81"/>
        <v>-3.6981034436051614E-2</v>
      </c>
      <c r="Q421" s="2">
        <f t="shared" si="82"/>
        <v>1.1242179321704762E-2</v>
      </c>
    </row>
    <row r="422" spans="1:17" ht="28.5" customHeight="1">
      <c r="A422" s="87">
        <v>44904</v>
      </c>
      <c r="B422" s="88">
        <v>2670.75</v>
      </c>
      <c r="C422" s="88">
        <v>2408.1984859999998</v>
      </c>
      <c r="D422" s="88">
        <v>1626</v>
      </c>
      <c r="E422" s="88">
        <v>992.84997599999997</v>
      </c>
      <c r="F422" s="88">
        <v>2168</v>
      </c>
      <c r="G422" s="2">
        <f t="shared" si="73"/>
        <v>-1.7130993324469612E-2</v>
      </c>
      <c r="H422" s="2">
        <f t="shared" si="74"/>
        <v>-1.5155197382300763E-2</v>
      </c>
      <c r="I422" s="2">
        <f t="shared" si="75"/>
        <v>9.9378881987577643E-3</v>
      </c>
      <c r="J422" s="2">
        <f t="shared" si="76"/>
        <v>1.2285876985553128E-2</v>
      </c>
      <c r="K422" s="2">
        <f t="shared" si="77"/>
        <v>2.2641509433962263E-2</v>
      </c>
      <c r="L422" s="1"/>
      <c r="M422" s="2">
        <f t="shared" si="78"/>
        <v>-1.7279426437459489E-2</v>
      </c>
      <c r="N422" s="2">
        <f t="shared" si="79"/>
        <v>-1.5271211018268064E-2</v>
      </c>
      <c r="O422" s="2">
        <f t="shared" si="80"/>
        <v>9.8888321292471947E-3</v>
      </c>
      <c r="P422" s="2">
        <f t="shared" si="81"/>
        <v>1.2211018113168846E-2</v>
      </c>
      <c r="Q422" s="2">
        <f t="shared" si="82"/>
        <v>2.2388994893478686E-2</v>
      </c>
    </row>
    <row r="423" spans="1:17" ht="28.5" customHeight="1">
      <c r="A423" s="87">
        <v>44907</v>
      </c>
      <c r="B423" s="88">
        <v>2723.6999510000001</v>
      </c>
      <c r="C423" s="88">
        <v>2411.8903810000002</v>
      </c>
      <c r="D423" s="88">
        <v>1625</v>
      </c>
      <c r="E423" s="88">
        <v>987.40002400000003</v>
      </c>
      <c r="F423" s="88">
        <v>2148.8999020000001</v>
      </c>
      <c r="G423" s="2">
        <f t="shared" si="73"/>
        <v>1.982587325657589E-2</v>
      </c>
      <c r="H423" s="2">
        <f t="shared" si="74"/>
        <v>1.5330526206469787E-3</v>
      </c>
      <c r="I423" s="2">
        <f t="shared" si="75"/>
        <v>-6.1500615006150063E-4</v>
      </c>
      <c r="J423" s="2">
        <f t="shared" si="76"/>
        <v>-5.4891999111051394E-3</v>
      </c>
      <c r="K423" s="2">
        <f t="shared" si="77"/>
        <v>-8.8100083025829754E-3</v>
      </c>
      <c r="L423" s="1"/>
      <c r="M423" s="2">
        <f t="shared" si="78"/>
        <v>1.963190022959041E-2</v>
      </c>
      <c r="N423" s="2">
        <f t="shared" si="79"/>
        <v>1.5318786951180399E-3</v>
      </c>
      <c r="O423" s="2">
        <f t="shared" si="80"/>
        <v>-6.1519534391803275E-4</v>
      </c>
      <c r="P423" s="2">
        <f t="shared" si="81"/>
        <v>-5.5043209291843363E-3</v>
      </c>
      <c r="Q423" s="2">
        <f t="shared" si="82"/>
        <v>-8.84904587575055E-3</v>
      </c>
    </row>
    <row r="424" spans="1:17" ht="28.5" customHeight="1">
      <c r="A424" s="87">
        <v>44908</v>
      </c>
      <c r="B424" s="88">
        <v>2712.8000489999999</v>
      </c>
      <c r="C424" s="88">
        <v>2422.874268</v>
      </c>
      <c r="D424" s="88">
        <v>1650</v>
      </c>
      <c r="E424" s="88">
        <v>994.65002400000003</v>
      </c>
      <c r="F424" s="88">
        <v>2170</v>
      </c>
      <c r="G424" s="2">
        <f t="shared" si="73"/>
        <v>-4.001873259203253E-3</v>
      </c>
      <c r="H424" s="2">
        <f t="shared" si="74"/>
        <v>4.5540573014955224E-3</v>
      </c>
      <c r="I424" s="2">
        <f t="shared" si="75"/>
        <v>1.5384615384615385E-2</v>
      </c>
      <c r="J424" s="2">
        <f t="shared" si="76"/>
        <v>7.3425155193230984E-3</v>
      </c>
      <c r="K424" s="2">
        <f t="shared" si="77"/>
        <v>9.8190232036223929E-3</v>
      </c>
      <c r="L424" s="1"/>
      <c r="M424" s="2">
        <f t="shared" si="78"/>
        <v>-4.0099021816400252E-3</v>
      </c>
      <c r="N424" s="2">
        <f t="shared" si="79"/>
        <v>4.543718958264927E-3</v>
      </c>
      <c r="O424" s="2">
        <f t="shared" si="80"/>
        <v>1.5267472130788381E-2</v>
      </c>
      <c r="P424" s="2">
        <f t="shared" si="81"/>
        <v>7.3156904810556759E-3</v>
      </c>
      <c r="Q424" s="2">
        <f t="shared" si="82"/>
        <v>9.7711298507189778E-3</v>
      </c>
    </row>
    <row r="425" spans="1:17" ht="28.5" customHeight="1">
      <c r="A425" s="87">
        <v>44909</v>
      </c>
      <c r="B425" s="88">
        <v>2707.3000489999999</v>
      </c>
      <c r="C425" s="88">
        <v>2414.1057129999999</v>
      </c>
      <c r="D425" s="88">
        <v>1653</v>
      </c>
      <c r="E425" s="88">
        <v>1000.25</v>
      </c>
      <c r="F425" s="88">
        <v>2176.9499510000001</v>
      </c>
      <c r="G425" s="2">
        <f t="shared" si="73"/>
        <v>-2.0274255015689142E-3</v>
      </c>
      <c r="H425" s="2">
        <f t="shared" si="74"/>
        <v>-3.6190714127474093E-3</v>
      </c>
      <c r="I425" s="2">
        <f t="shared" si="75"/>
        <v>1.8181818181818182E-3</v>
      </c>
      <c r="J425" s="2">
        <f t="shared" si="76"/>
        <v>5.6300968832027794E-3</v>
      </c>
      <c r="K425" s="2">
        <f t="shared" si="77"/>
        <v>3.2027423963133898E-3</v>
      </c>
      <c r="L425" s="1"/>
      <c r="M425" s="2">
        <f t="shared" si="78"/>
        <v>-2.0294835107617613E-3</v>
      </c>
      <c r="N425" s="2">
        <f t="shared" si="79"/>
        <v>-3.6256360951817499E-3</v>
      </c>
      <c r="O425" s="2">
        <f t="shared" si="80"/>
        <v>1.8165309263977853E-3</v>
      </c>
      <c r="P425" s="2">
        <f t="shared" si="81"/>
        <v>5.6143071252677517E-3</v>
      </c>
      <c r="Q425" s="2">
        <f t="shared" si="82"/>
        <v>3.197624541420608E-3</v>
      </c>
    </row>
    <row r="426" spans="1:17" ht="28.5" customHeight="1">
      <c r="A426" s="87">
        <v>44910</v>
      </c>
      <c r="B426" s="88">
        <v>2692.75</v>
      </c>
      <c r="C426" s="88">
        <v>2379.8161620000001</v>
      </c>
      <c r="D426" s="88">
        <v>1657.0500489999999</v>
      </c>
      <c r="E426" s="88">
        <v>1002.200012</v>
      </c>
      <c r="F426" s="88">
        <v>2196.6999510000001</v>
      </c>
      <c r="G426" s="2">
        <f t="shared" si="73"/>
        <v>-5.3743762186146751E-3</v>
      </c>
      <c r="H426" s="2">
        <f t="shared" si="74"/>
        <v>-1.420383159500847E-2</v>
      </c>
      <c r="I426" s="2">
        <f t="shared" si="75"/>
        <v>2.4501203871748001E-3</v>
      </c>
      <c r="J426" s="2">
        <f t="shared" si="76"/>
        <v>1.9495246188453038E-3</v>
      </c>
      <c r="K426" s="2">
        <f t="shared" si="77"/>
        <v>9.0723261648379527E-3</v>
      </c>
      <c r="L426" s="1"/>
      <c r="M426" s="2">
        <f t="shared" si="78"/>
        <v>-5.388870132305738E-3</v>
      </c>
      <c r="N426" s="2">
        <f t="shared" si="79"/>
        <v>-1.430567150580265E-2</v>
      </c>
      <c r="O426" s="2">
        <f t="shared" si="80"/>
        <v>2.4471237359915891E-3</v>
      </c>
      <c r="P426" s="2">
        <f t="shared" si="81"/>
        <v>1.9476267619376901E-3</v>
      </c>
      <c r="Q426" s="2">
        <f t="shared" si="82"/>
        <v>9.0314198380275715E-3</v>
      </c>
    </row>
    <row r="427" spans="1:17" ht="28.5" customHeight="1">
      <c r="A427" s="87">
        <v>44911</v>
      </c>
      <c r="B427" s="88">
        <v>2683.8000489999999</v>
      </c>
      <c r="C427" s="88">
        <v>2368.0478520000001</v>
      </c>
      <c r="D427" s="88">
        <v>1620.0500489999999</v>
      </c>
      <c r="E427" s="88">
        <v>993.65002400000003</v>
      </c>
      <c r="F427" s="88">
        <v>2161</v>
      </c>
      <c r="G427" s="2">
        <f t="shared" si="73"/>
        <v>-3.3237214743292377E-3</v>
      </c>
      <c r="H427" s="2">
        <f t="shared" si="74"/>
        <v>-4.9450500370204348E-3</v>
      </c>
      <c r="I427" s="2">
        <f t="shared" si="75"/>
        <v>-2.23288367314728E-2</v>
      </c>
      <c r="J427" s="2">
        <f t="shared" si="76"/>
        <v>-8.5312192153515799E-3</v>
      </c>
      <c r="K427" s="2">
        <f t="shared" si="77"/>
        <v>-1.6251628258901918E-2</v>
      </c>
      <c r="L427" s="1"/>
      <c r="M427" s="2">
        <f t="shared" si="78"/>
        <v>-3.3292573063280349E-3</v>
      </c>
      <c r="N427" s="2">
        <f t="shared" si="79"/>
        <v>-4.9573172550019971E-3</v>
      </c>
      <c r="O427" s="2">
        <f t="shared" si="80"/>
        <v>-2.2581899363365174E-2</v>
      </c>
      <c r="P427" s="2">
        <f t="shared" si="81"/>
        <v>-8.5678183716150318E-3</v>
      </c>
      <c r="Q427" s="2">
        <f t="shared" si="82"/>
        <v>-1.6385134407067327E-2</v>
      </c>
    </row>
    <row r="428" spans="1:17" ht="28.5" customHeight="1">
      <c r="A428" s="87">
        <v>44914</v>
      </c>
      <c r="B428" s="88">
        <v>2680.9499510000001</v>
      </c>
      <c r="C428" s="88">
        <v>2399.1530760000001</v>
      </c>
      <c r="D428" s="88">
        <v>1644</v>
      </c>
      <c r="E428" s="88">
        <v>987.95001200000002</v>
      </c>
      <c r="F428" s="88">
        <v>2171</v>
      </c>
      <c r="G428" s="2">
        <f t="shared" si="73"/>
        <v>-1.0619636142647261E-3</v>
      </c>
      <c r="H428" s="2">
        <f t="shared" si="74"/>
        <v>1.3135386590152362E-2</v>
      </c>
      <c r="I428" s="2">
        <f t="shared" si="75"/>
        <v>1.4783463643474175E-2</v>
      </c>
      <c r="J428" s="2">
        <f t="shared" si="76"/>
        <v>-5.7364382451824056E-3</v>
      </c>
      <c r="K428" s="2">
        <f t="shared" si="77"/>
        <v>4.6274872744099952E-3</v>
      </c>
      <c r="L428" s="1"/>
      <c r="M428" s="2">
        <f t="shared" si="78"/>
        <v>-1.0625278971576797E-3</v>
      </c>
      <c r="N428" s="2">
        <f t="shared" si="79"/>
        <v>1.3049865487481216E-2</v>
      </c>
      <c r="O428" s="2">
        <f t="shared" si="80"/>
        <v>1.4675253422474669E-2</v>
      </c>
      <c r="P428" s="2">
        <f t="shared" si="81"/>
        <v>-5.7529548014771279E-3</v>
      </c>
      <c r="Q428" s="2">
        <f t="shared" si="82"/>
        <v>4.6168133714059641E-3</v>
      </c>
    </row>
    <row r="429" spans="1:17" ht="28.5" customHeight="1">
      <c r="A429" s="87">
        <v>44915</v>
      </c>
      <c r="B429" s="88">
        <v>2681.1000979999999</v>
      </c>
      <c r="C429" s="88">
        <v>2419.920654</v>
      </c>
      <c r="D429" s="88">
        <v>1620.1999510000001</v>
      </c>
      <c r="E429" s="88">
        <v>988.34997599999997</v>
      </c>
      <c r="F429" s="88">
        <v>2179.8999020000001</v>
      </c>
      <c r="G429" s="2">
        <f t="shared" si="73"/>
        <v>5.6005148452632752E-5</v>
      </c>
      <c r="H429" s="2">
        <f t="shared" si="74"/>
        <v>8.6562121474236253E-3</v>
      </c>
      <c r="I429" s="2">
        <f t="shared" si="75"/>
        <v>-1.447691545012162E-2</v>
      </c>
      <c r="J429" s="2">
        <f t="shared" si="76"/>
        <v>4.0484234540396409E-4</v>
      </c>
      <c r="K429" s="2">
        <f t="shared" si="77"/>
        <v>4.099448180562004E-3</v>
      </c>
      <c r="L429" s="1"/>
      <c r="M429" s="2">
        <f t="shared" si="78"/>
        <v>5.6003580222834933E-5</v>
      </c>
      <c r="N429" s="2">
        <f t="shared" si="79"/>
        <v>8.618961952427567E-3</v>
      </c>
      <c r="O429" s="2">
        <f t="shared" si="80"/>
        <v>-1.4582728462914654E-2</v>
      </c>
      <c r="P429" s="2">
        <f t="shared" si="81"/>
        <v>4.047604188524403E-4</v>
      </c>
      <c r="Q429" s="2">
        <f t="shared" si="82"/>
        <v>4.0910683368861117E-3</v>
      </c>
    </row>
    <row r="430" spans="1:17" ht="28.5" customHeight="1">
      <c r="A430" s="87">
        <v>44916</v>
      </c>
      <c r="B430" s="88">
        <v>2702.1999510000001</v>
      </c>
      <c r="C430" s="88">
        <v>2385.4926759999998</v>
      </c>
      <c r="D430" s="88">
        <v>1641</v>
      </c>
      <c r="E430" s="88">
        <v>1005.599976</v>
      </c>
      <c r="F430" s="88">
        <v>2153.1000979999999</v>
      </c>
      <c r="G430" s="2">
        <f t="shared" si="73"/>
        <v>7.8698490279194965E-3</v>
      </c>
      <c r="H430" s="2">
        <f t="shared" si="74"/>
        <v>-1.4226903656156061E-2</v>
      </c>
      <c r="I430" s="2">
        <f t="shared" si="75"/>
        <v>1.2837951875731135E-2</v>
      </c>
      <c r="J430" s="2">
        <f t="shared" si="76"/>
        <v>1.7453331733576122E-2</v>
      </c>
      <c r="K430" s="2">
        <f t="shared" si="77"/>
        <v>-1.229405257342877E-2</v>
      </c>
      <c r="L430" s="1"/>
      <c r="M430" s="2">
        <f t="shared" si="78"/>
        <v>7.8390432848690073E-3</v>
      </c>
      <c r="N430" s="2">
        <f t="shared" si="79"/>
        <v>-1.4329076274340257E-2</v>
      </c>
      <c r="O430" s="2">
        <f t="shared" si="80"/>
        <v>1.2756243936880282E-2</v>
      </c>
      <c r="P430" s="2">
        <f t="shared" si="81"/>
        <v>1.7302771664646353E-2</v>
      </c>
      <c r="Q430" s="2">
        <f t="shared" si="82"/>
        <v>-1.2370249595275093E-2</v>
      </c>
    </row>
    <row r="431" spans="1:17" ht="28.5" customHeight="1">
      <c r="A431" s="87">
        <v>44917</v>
      </c>
      <c r="B431" s="88">
        <v>2706.8500979999999</v>
      </c>
      <c r="C431" s="88">
        <v>2379.3085940000001</v>
      </c>
      <c r="D431" s="88">
        <v>1622.1999510000001</v>
      </c>
      <c r="E431" s="88">
        <v>1010.650024</v>
      </c>
      <c r="F431" s="88">
        <v>2144</v>
      </c>
      <c r="G431" s="2">
        <f t="shared" si="73"/>
        <v>1.7208745038571106E-3</v>
      </c>
      <c r="H431" s="2">
        <f t="shared" si="74"/>
        <v>-2.5923709857576449E-3</v>
      </c>
      <c r="I431" s="2">
        <f t="shared" si="75"/>
        <v>-1.1456458866544755E-2</v>
      </c>
      <c r="J431" s="2">
        <f t="shared" si="76"/>
        <v>5.0219253386299409E-3</v>
      </c>
      <c r="K431" s="2">
        <f t="shared" si="77"/>
        <v>-4.2265094913389806E-3</v>
      </c>
      <c r="L431" s="1"/>
      <c r="M431" s="2">
        <f t="shared" si="78"/>
        <v>1.7193954958763472E-3</v>
      </c>
      <c r="N431" s="2">
        <f t="shared" si="79"/>
        <v>-2.5957369979815715E-3</v>
      </c>
      <c r="O431" s="2">
        <f t="shared" si="80"/>
        <v>-1.1522589659740231E-2</v>
      </c>
      <c r="P431" s="2">
        <f t="shared" si="81"/>
        <v>5.009357530411161E-3</v>
      </c>
      <c r="Q431" s="2">
        <f t="shared" si="82"/>
        <v>-4.2354664292101468E-3</v>
      </c>
    </row>
    <row r="432" spans="1:17" ht="28.5" customHeight="1">
      <c r="A432" s="87">
        <v>44918</v>
      </c>
      <c r="B432" s="88">
        <v>2693.75</v>
      </c>
      <c r="C432" s="88">
        <v>2309.5297850000002</v>
      </c>
      <c r="D432" s="88">
        <v>1587</v>
      </c>
      <c r="E432" s="88">
        <v>1001.549988</v>
      </c>
      <c r="F432" s="88">
        <v>2094.5</v>
      </c>
      <c r="G432" s="2">
        <f t="shared" si="73"/>
        <v>-4.8396097034258045E-3</v>
      </c>
      <c r="H432" s="2">
        <f t="shared" si="74"/>
        <v>-2.9327347102416218E-2</v>
      </c>
      <c r="I432" s="2">
        <f t="shared" si="75"/>
        <v>-2.1698897832108276E-2</v>
      </c>
      <c r="J432" s="2">
        <f t="shared" si="76"/>
        <v>-9.0041416750612432E-3</v>
      </c>
      <c r="K432" s="2">
        <f t="shared" si="77"/>
        <v>-2.308768656716418E-2</v>
      </c>
      <c r="L432" s="1"/>
      <c r="M432" s="2">
        <f t="shared" si="78"/>
        <v>-4.8513585363042424E-3</v>
      </c>
      <c r="N432" s="2">
        <f t="shared" si="79"/>
        <v>-2.9765991219187098E-2</v>
      </c>
      <c r="O432" s="2">
        <f t="shared" si="80"/>
        <v>-2.1937780903941665E-2</v>
      </c>
      <c r="P432" s="2">
        <f t="shared" si="81"/>
        <v>-9.0449239495414956E-3</v>
      </c>
      <c r="Q432" s="2">
        <f t="shared" si="82"/>
        <v>-2.3358381803603067E-2</v>
      </c>
    </row>
    <row r="433" spans="1:17" ht="28.5" customHeight="1">
      <c r="A433" s="87">
        <v>44921</v>
      </c>
      <c r="B433" s="88">
        <v>2697.4499510000001</v>
      </c>
      <c r="C433" s="88">
        <v>2329.6972660000001</v>
      </c>
      <c r="D433" s="88">
        <v>1599.5</v>
      </c>
      <c r="E433" s="88">
        <v>1000.049988</v>
      </c>
      <c r="F433" s="88">
        <v>2052.75</v>
      </c>
      <c r="G433" s="2">
        <f t="shared" si="73"/>
        <v>1.3735316937355194E-3</v>
      </c>
      <c r="H433" s="2">
        <f t="shared" si="74"/>
        <v>8.7322887676029477E-3</v>
      </c>
      <c r="I433" s="2">
        <f t="shared" si="75"/>
        <v>7.8764965343415243E-3</v>
      </c>
      <c r="J433" s="2">
        <f t="shared" si="76"/>
        <v>-1.4976786161171617E-3</v>
      </c>
      <c r="K433" s="2">
        <f t="shared" si="77"/>
        <v>-1.9933158271663882E-2</v>
      </c>
      <c r="L433" s="1"/>
      <c r="M433" s="2">
        <f t="shared" si="78"/>
        <v>1.3725892619532813E-3</v>
      </c>
      <c r="N433" s="2">
        <f t="shared" si="79"/>
        <v>8.6943828445173489E-3</v>
      </c>
      <c r="O433" s="2">
        <f t="shared" si="80"/>
        <v>7.8456388631635132E-3</v>
      </c>
      <c r="P433" s="2">
        <f t="shared" si="81"/>
        <v>-1.4988012577800297E-3</v>
      </c>
      <c r="Q433" s="2">
        <f t="shared" si="82"/>
        <v>-2.0134503798191396E-2</v>
      </c>
    </row>
    <row r="434" spans="1:17" ht="28.5" customHeight="1">
      <c r="A434" s="87">
        <v>44922</v>
      </c>
      <c r="B434" s="88">
        <v>2729.0500489999999</v>
      </c>
      <c r="C434" s="88">
        <v>2348.7573240000002</v>
      </c>
      <c r="D434" s="88">
        <v>1633</v>
      </c>
      <c r="E434" s="88">
        <v>1000.150024</v>
      </c>
      <c r="F434" s="88">
        <v>2101.5500489999999</v>
      </c>
      <c r="G434" s="2">
        <f t="shared" si="73"/>
        <v>1.1714804194341061E-2</v>
      </c>
      <c r="H434" s="2">
        <f t="shared" si="74"/>
        <v>8.1813453954579281E-3</v>
      </c>
      <c r="I434" s="2">
        <f t="shared" si="75"/>
        <v>2.0944045014066895E-2</v>
      </c>
      <c r="J434" s="2">
        <f t="shared" si="76"/>
        <v>1.0003099965043501E-4</v>
      </c>
      <c r="K434" s="2">
        <f t="shared" si="77"/>
        <v>2.3773011326269612E-2</v>
      </c>
      <c r="L434" s="1"/>
      <c r="M434" s="2">
        <f t="shared" si="78"/>
        <v>1.1646717111023632E-2</v>
      </c>
      <c r="N434" s="2">
        <f t="shared" si="79"/>
        <v>8.1480596142945415E-3</v>
      </c>
      <c r="O434" s="2">
        <f t="shared" si="80"/>
        <v>2.0727733580892513E-2</v>
      </c>
      <c r="P434" s="2">
        <f t="shared" si="81"/>
        <v>1.0002599688356407E-4</v>
      </c>
      <c r="Q434" s="2">
        <f t="shared" si="82"/>
        <v>2.3494833418504779E-2</v>
      </c>
    </row>
    <row r="435" spans="1:17" ht="28.5" customHeight="1">
      <c r="A435" s="87">
        <v>44923</v>
      </c>
      <c r="B435" s="88">
        <v>2772.1000979999999</v>
      </c>
      <c r="C435" s="88">
        <v>2348.5266109999998</v>
      </c>
      <c r="D435" s="88">
        <v>1623.099976</v>
      </c>
      <c r="E435" s="88">
        <v>995</v>
      </c>
      <c r="F435" s="88">
        <v>2129</v>
      </c>
      <c r="G435" s="2">
        <f t="shared" si="73"/>
        <v>1.5774737812439418E-2</v>
      </c>
      <c r="H435" s="2">
        <f t="shared" si="74"/>
        <v>-9.822768731486799E-5</v>
      </c>
      <c r="I435" s="2">
        <f t="shared" si="75"/>
        <v>-6.0624764237599696E-3</v>
      </c>
      <c r="J435" s="2">
        <f t="shared" si="76"/>
        <v>-5.1492514886946903E-3</v>
      </c>
      <c r="K435" s="2">
        <f t="shared" si="77"/>
        <v>1.3061764107431951E-2</v>
      </c>
      <c r="L435" s="1"/>
      <c r="M435" s="2">
        <f t="shared" si="78"/>
        <v>1.5651609822404943E-2</v>
      </c>
      <c r="N435" s="2">
        <f t="shared" si="79"/>
        <v>-9.8232511970045803E-5</v>
      </c>
      <c r="O435" s="2">
        <f t="shared" si="80"/>
        <v>-6.0809278459600423E-3</v>
      </c>
      <c r="P435" s="2">
        <f t="shared" si="81"/>
        <v>-5.1625545710694649E-3</v>
      </c>
      <c r="Q435" s="2">
        <f t="shared" si="82"/>
        <v>1.2977194886076487E-2</v>
      </c>
    </row>
    <row r="436" spans="1:17" ht="28.5" customHeight="1">
      <c r="A436" s="87">
        <v>44924</v>
      </c>
      <c r="B436" s="88">
        <v>2791.0500489999999</v>
      </c>
      <c r="C436" s="88">
        <v>2347.4650879999999</v>
      </c>
      <c r="D436" s="88">
        <v>1620.099976</v>
      </c>
      <c r="E436" s="88">
        <v>1000.549988</v>
      </c>
      <c r="F436" s="88">
        <v>2109.6499020000001</v>
      </c>
      <c r="G436" s="2">
        <f t="shared" si="73"/>
        <v>6.8359548104601148E-3</v>
      </c>
      <c r="H436" s="2">
        <f t="shared" si="74"/>
        <v>-4.5199530421665383E-4</v>
      </c>
      <c r="I436" s="2">
        <f t="shared" si="75"/>
        <v>-1.8483149801981145E-3</v>
      </c>
      <c r="J436" s="2">
        <f t="shared" si="76"/>
        <v>5.5778773869346581E-3</v>
      </c>
      <c r="K436" s="2">
        <f t="shared" si="77"/>
        <v>-9.0888201033348468E-3</v>
      </c>
      <c r="L436" s="1"/>
      <c r="M436" s="2">
        <f t="shared" si="78"/>
        <v>6.8126956104370626E-3</v>
      </c>
      <c r="N436" s="2">
        <f t="shared" si="79"/>
        <v>-4.5209748488548885E-4</v>
      </c>
      <c r="O436" s="2">
        <f t="shared" si="80"/>
        <v>-1.8500252220331E-3</v>
      </c>
      <c r="P436" s="2">
        <f t="shared" si="81"/>
        <v>5.5623786355759805E-3</v>
      </c>
      <c r="Q436" s="2">
        <f t="shared" si="82"/>
        <v>-9.1303754128968639E-3</v>
      </c>
    </row>
    <row r="437" spans="1:17" ht="28.5" customHeight="1">
      <c r="A437" s="87">
        <v>44925</v>
      </c>
      <c r="B437" s="88">
        <v>2819.6999510000001</v>
      </c>
      <c r="C437" s="88">
        <v>2351.0646969999998</v>
      </c>
      <c r="D437" s="88">
        <v>1645</v>
      </c>
      <c r="E437" s="88">
        <v>1001.400024</v>
      </c>
      <c r="F437" s="88">
        <v>2115</v>
      </c>
      <c r="G437" s="2">
        <f t="shared" si="73"/>
        <v>1.0264918757105423E-2</v>
      </c>
      <c r="H437" s="2">
        <f t="shared" si="74"/>
        <v>1.5334025704581099E-3</v>
      </c>
      <c r="I437" s="2">
        <f t="shared" si="75"/>
        <v>1.5369436682221167E-2</v>
      </c>
      <c r="J437" s="2">
        <f t="shared" si="76"/>
        <v>8.4956874738380944E-4</v>
      </c>
      <c r="K437" s="2">
        <f t="shared" si="77"/>
        <v>2.5360122525201288E-3</v>
      </c>
      <c r="L437" s="1"/>
      <c r="M437" s="2">
        <f t="shared" si="78"/>
        <v>1.0212592258753213E-2</v>
      </c>
      <c r="N437" s="2">
        <f t="shared" si="79"/>
        <v>1.5322281091978598E-3</v>
      </c>
      <c r="O437" s="2">
        <f t="shared" si="80"/>
        <v>1.5252523297000335E-2</v>
      </c>
      <c r="P437" s="2">
        <f t="shared" si="81"/>
        <v>8.4920806812223057E-4</v>
      </c>
      <c r="Q437" s="2">
        <f t="shared" si="82"/>
        <v>2.5328019997957652E-3</v>
      </c>
    </row>
    <row r="438" spans="1:17" ht="28.5" customHeight="1">
      <c r="A438" s="87">
        <v>44928</v>
      </c>
      <c r="B438" s="88">
        <v>2805.4499510000001</v>
      </c>
      <c r="C438" s="88">
        <v>2377.554932</v>
      </c>
      <c r="D438" s="88">
        <v>1627</v>
      </c>
      <c r="E438" s="88">
        <v>997</v>
      </c>
      <c r="F438" s="88">
        <v>2092.8999020000001</v>
      </c>
      <c r="G438" s="2">
        <f t="shared" si="73"/>
        <v>-5.0537292079415293E-3</v>
      </c>
      <c r="H438" s="2">
        <f t="shared" si="74"/>
        <v>1.1267335617689391E-2</v>
      </c>
      <c r="I438" s="2">
        <f t="shared" si="75"/>
        <v>-1.094224924012158E-2</v>
      </c>
      <c r="J438" s="2">
        <f t="shared" si="76"/>
        <v>-4.3938724730847719E-3</v>
      </c>
      <c r="K438" s="2">
        <f t="shared" si="77"/>
        <v>-1.0449218912529498E-2</v>
      </c>
      <c r="L438" s="1"/>
      <c r="M438" s="2">
        <f t="shared" si="78"/>
        <v>-5.0665424855151509E-3</v>
      </c>
      <c r="N438" s="2">
        <f t="shared" si="79"/>
        <v>1.120433200525003E-2</v>
      </c>
      <c r="O438" s="2">
        <f t="shared" si="80"/>
        <v>-1.1002555980434436E-2</v>
      </c>
      <c r="P438" s="2">
        <f t="shared" si="81"/>
        <v>-4.4035539004527672E-3</v>
      </c>
      <c r="Q438" s="2">
        <f t="shared" si="82"/>
        <v>-1.0504195309426948E-2</v>
      </c>
    </row>
    <row r="439" spans="1:17" ht="28.5" customHeight="1">
      <c r="A439" s="87">
        <v>44929</v>
      </c>
      <c r="B439" s="88">
        <v>2777.75</v>
      </c>
      <c r="C439" s="88">
        <v>2360.15625</v>
      </c>
      <c r="D439" s="88">
        <v>1622.1999510000001</v>
      </c>
      <c r="E439" s="88">
        <v>1009.099976</v>
      </c>
      <c r="F439" s="88">
        <v>2088</v>
      </c>
      <c r="G439" s="2">
        <f t="shared" si="73"/>
        <v>-9.873621516622114E-3</v>
      </c>
      <c r="H439" s="2">
        <f t="shared" si="74"/>
        <v>-7.3178885441625655E-3</v>
      </c>
      <c r="I439" s="2">
        <f t="shared" si="75"/>
        <v>-2.9502452366318038E-3</v>
      </c>
      <c r="J439" s="2">
        <f t="shared" si="76"/>
        <v>1.2136385155466368E-2</v>
      </c>
      <c r="K439" s="2">
        <f t="shared" si="77"/>
        <v>-2.3412022693095383E-3</v>
      </c>
      <c r="L439" s="1"/>
      <c r="M439" s="2">
        <f t="shared" si="78"/>
        <v>-9.9226889669968375E-3</v>
      </c>
      <c r="N439" s="2">
        <f t="shared" si="79"/>
        <v>-7.3447956396502957E-3</v>
      </c>
      <c r="O439" s="2">
        <f t="shared" si="80"/>
        <v>-2.9546057886870891E-3</v>
      </c>
      <c r="P439" s="2">
        <f t="shared" si="81"/>
        <v>1.2063329725074895E-2</v>
      </c>
      <c r="Q439" s="2">
        <f t="shared" si="82"/>
        <v>-2.3439471684220609E-3</v>
      </c>
    </row>
    <row r="440" spans="1:17" ht="28.5" customHeight="1">
      <c r="A440" s="87">
        <v>44930</v>
      </c>
      <c r="B440" s="88">
        <v>2782.8000489999999</v>
      </c>
      <c r="C440" s="88">
        <v>2324.6208499999998</v>
      </c>
      <c r="D440" s="88">
        <v>1635</v>
      </c>
      <c r="E440" s="88">
        <v>1004.099976</v>
      </c>
      <c r="F440" s="88">
        <v>2090.9499510000001</v>
      </c>
      <c r="G440" s="2">
        <f t="shared" si="73"/>
        <v>1.8180358203581837E-3</v>
      </c>
      <c r="H440" s="2">
        <f t="shared" si="74"/>
        <v>-1.5056376034425775E-2</v>
      </c>
      <c r="I440" s="2">
        <f t="shared" si="75"/>
        <v>7.8905494924404324E-3</v>
      </c>
      <c r="J440" s="2">
        <f t="shared" si="76"/>
        <v>-4.9549104339687349E-3</v>
      </c>
      <c r="K440" s="2">
        <f t="shared" si="77"/>
        <v>1.4128117816092219E-3</v>
      </c>
      <c r="L440" s="1"/>
      <c r="M440" s="2">
        <f t="shared" si="78"/>
        <v>1.8163851935323848E-3</v>
      </c>
      <c r="N440" s="2">
        <f t="shared" si="79"/>
        <v>-1.5170874000724208E-2</v>
      </c>
      <c r="O440" s="2">
        <f t="shared" si="80"/>
        <v>7.8595819010030318E-3</v>
      </c>
      <c r="P440" s="2">
        <f t="shared" si="81"/>
        <v>-4.9672267035248017E-3</v>
      </c>
      <c r="Q440" s="2">
        <f t="shared" si="82"/>
        <v>1.4118147020574501E-3</v>
      </c>
    </row>
    <row r="441" spans="1:17" ht="28.5" customHeight="1">
      <c r="A441" s="87">
        <v>44931</v>
      </c>
      <c r="B441" s="88">
        <v>2791.3999020000001</v>
      </c>
      <c r="C441" s="88">
        <v>2320.4672850000002</v>
      </c>
      <c r="D441" s="88">
        <v>1615</v>
      </c>
      <c r="E441" s="88">
        <v>1016.200012</v>
      </c>
      <c r="F441" s="88">
        <v>2080</v>
      </c>
      <c r="G441" s="2">
        <f t="shared" si="73"/>
        <v>3.090359655229461E-3</v>
      </c>
      <c r="H441" s="2">
        <f t="shared" si="74"/>
        <v>-1.7867709480449757E-3</v>
      </c>
      <c r="I441" s="2">
        <f t="shared" si="75"/>
        <v>-1.2232415902140673E-2</v>
      </c>
      <c r="J441" s="2">
        <f t="shared" si="76"/>
        <v>1.2050628711497993E-2</v>
      </c>
      <c r="K441" s="2">
        <f t="shared" si="77"/>
        <v>-5.2368307499484745E-3</v>
      </c>
      <c r="L441" s="1"/>
      <c r="M441" s="2">
        <f t="shared" si="78"/>
        <v>3.0855943090615646E-3</v>
      </c>
      <c r="N441" s="2">
        <f t="shared" si="79"/>
        <v>-1.7883691272592697E-3</v>
      </c>
      <c r="O441" s="2">
        <f t="shared" si="80"/>
        <v>-1.2307847674596814E-2</v>
      </c>
      <c r="P441" s="2">
        <f t="shared" si="81"/>
        <v>1.1978597984942127E-2</v>
      </c>
      <c r="Q441" s="2">
        <f t="shared" si="82"/>
        <v>-5.2505910092231611E-3</v>
      </c>
    </row>
    <row r="442" spans="1:17" ht="28.5" customHeight="1">
      <c r="A442" s="87">
        <v>44932</v>
      </c>
      <c r="B442" s="88">
        <v>2743.1000979999999</v>
      </c>
      <c r="C442" s="88">
        <v>2341.5578609999998</v>
      </c>
      <c r="D442" s="88">
        <v>1602</v>
      </c>
      <c r="E442" s="88">
        <v>1008.700012</v>
      </c>
      <c r="F442" s="88">
        <v>2090.1999510000001</v>
      </c>
      <c r="G442" s="2">
        <f t="shared" si="73"/>
        <v>-1.7303075766891756E-2</v>
      </c>
      <c r="H442" s="2">
        <f t="shared" si="74"/>
        <v>9.0889348608073992E-3</v>
      </c>
      <c r="I442" s="2">
        <f t="shared" si="75"/>
        <v>-8.0495356037151699E-3</v>
      </c>
      <c r="J442" s="2">
        <f t="shared" si="76"/>
        <v>-7.380436834712417E-3</v>
      </c>
      <c r="K442" s="2">
        <f t="shared" si="77"/>
        <v>4.9038225961538732E-3</v>
      </c>
      <c r="L442" s="1"/>
      <c r="M442" s="2">
        <f t="shared" si="78"/>
        <v>-1.7454523533065099E-2</v>
      </c>
      <c r="N442" s="2">
        <f t="shared" si="79"/>
        <v>9.0478790737591672E-3</v>
      </c>
      <c r="O442" s="2">
        <f t="shared" si="80"/>
        <v>-8.082108028452344E-3</v>
      </c>
      <c r="P442" s="2">
        <f t="shared" si="81"/>
        <v>-7.4078070110404791E-3</v>
      </c>
      <c r="Q442" s="2">
        <f t="shared" si="82"/>
        <v>4.8918380223067458E-3</v>
      </c>
    </row>
    <row r="443" spans="1:17" ht="28.5" customHeight="1">
      <c r="A443" s="87">
        <v>44935</v>
      </c>
      <c r="B443" s="88">
        <v>2747.8000489999999</v>
      </c>
      <c r="C443" s="88">
        <v>2396.8454590000001</v>
      </c>
      <c r="D443" s="88">
        <v>1596</v>
      </c>
      <c r="E443" s="88">
        <v>1016.849976</v>
      </c>
      <c r="F443" s="88">
        <v>2108</v>
      </c>
      <c r="G443" s="2">
        <f t="shared" si="73"/>
        <v>1.7133720360503067E-3</v>
      </c>
      <c r="H443" s="2">
        <f t="shared" si="74"/>
        <v>2.3611459242945589E-2</v>
      </c>
      <c r="I443" s="2">
        <f t="shared" si="75"/>
        <v>-3.7453183520599251E-3</v>
      </c>
      <c r="J443" s="2">
        <f t="shared" si="76"/>
        <v>8.0796707673678053E-3</v>
      </c>
      <c r="K443" s="2">
        <f t="shared" si="77"/>
        <v>8.5159551321795732E-3</v>
      </c>
      <c r="L443" s="1"/>
      <c r="M443" s="2">
        <f t="shared" si="78"/>
        <v>1.7119058886483803E-3</v>
      </c>
      <c r="N443" s="2">
        <f t="shared" si="79"/>
        <v>2.3337020280834165E-2</v>
      </c>
      <c r="O443" s="2">
        <f t="shared" si="80"/>
        <v>-3.7523496185504642E-3</v>
      </c>
      <c r="P443" s="2">
        <f t="shared" si="81"/>
        <v>8.0472049854926914E-3</v>
      </c>
      <c r="Q443" s="2">
        <f t="shared" si="82"/>
        <v>8.4798989435826751E-3</v>
      </c>
    </row>
    <row r="444" spans="1:17" ht="28.5" customHeight="1">
      <c r="A444" s="87">
        <v>44936</v>
      </c>
      <c r="B444" s="88">
        <v>2749.9499510000001</v>
      </c>
      <c r="C444" s="88">
        <v>2361.4023440000001</v>
      </c>
      <c r="D444" s="88">
        <v>1600</v>
      </c>
      <c r="E444" s="88">
        <v>1011.849976</v>
      </c>
      <c r="F444" s="88">
        <v>2131.8999020000001</v>
      </c>
      <c r="G444" s="2">
        <f t="shared" si="73"/>
        <v>7.8240845828011379E-4</v>
      </c>
      <c r="H444" s="2">
        <f t="shared" si="74"/>
        <v>-1.4787401026175227E-2</v>
      </c>
      <c r="I444" s="2">
        <f t="shared" si="75"/>
        <v>2.5062656641604009E-3</v>
      </c>
      <c r="J444" s="2">
        <f t="shared" si="76"/>
        <v>-4.9171462044662528E-3</v>
      </c>
      <c r="K444" s="2">
        <f t="shared" si="77"/>
        <v>1.1337714421252424E-2</v>
      </c>
      <c r="L444" s="1"/>
      <c r="M444" s="2">
        <f t="shared" si="78"/>
        <v>7.8210253634256207E-4</v>
      </c>
      <c r="N444" s="2">
        <f t="shared" si="79"/>
        <v>-1.4897824577749661E-2</v>
      </c>
      <c r="O444" s="2">
        <f t="shared" si="80"/>
        <v>2.5031302181184748E-3</v>
      </c>
      <c r="P444" s="2">
        <f t="shared" si="81"/>
        <v>-4.9292751440453957E-3</v>
      </c>
      <c r="Q444" s="2">
        <f t="shared" si="82"/>
        <v>1.1273924240857519E-2</v>
      </c>
    </row>
    <row r="445" spans="1:17" ht="28.5" customHeight="1">
      <c r="A445" s="87">
        <v>44937</v>
      </c>
      <c r="B445" s="88">
        <v>2754.5500489999999</v>
      </c>
      <c r="C445" s="88">
        <v>2331.6357419999999</v>
      </c>
      <c r="D445" s="88">
        <v>1567.9499510000001</v>
      </c>
      <c r="E445" s="88">
        <v>1028</v>
      </c>
      <c r="F445" s="88">
        <v>2106.1000979999999</v>
      </c>
      <c r="G445" s="2">
        <f t="shared" si="73"/>
        <v>1.6727933533216106E-3</v>
      </c>
      <c r="H445" s="2">
        <f t="shared" si="74"/>
        <v>-1.2605476604032773E-2</v>
      </c>
      <c r="I445" s="2">
        <f t="shared" si="75"/>
        <v>-2.0031280624999967E-2</v>
      </c>
      <c r="J445" s="2">
        <f t="shared" si="76"/>
        <v>1.5960887861897852E-2</v>
      </c>
      <c r="K445" s="2">
        <f t="shared" si="77"/>
        <v>-1.210178957079394E-2</v>
      </c>
      <c r="L445" s="1"/>
      <c r="M445" s="2">
        <f t="shared" si="78"/>
        <v>1.6713957928563119E-3</v>
      </c>
      <c r="N445" s="2">
        <f t="shared" si="79"/>
        <v>-1.2685599662560677E-2</v>
      </c>
      <c r="O445" s="2">
        <f t="shared" si="80"/>
        <v>-2.0234626832043696E-2</v>
      </c>
      <c r="P445" s="2">
        <f t="shared" si="81"/>
        <v>1.5834852216372933E-2</v>
      </c>
      <c r="Q445" s="2">
        <f t="shared" si="82"/>
        <v>-1.2175612423170229E-2</v>
      </c>
    </row>
    <row r="446" spans="1:17" ht="28.5" customHeight="1">
      <c r="A446" s="87">
        <v>44938</v>
      </c>
      <c r="B446" s="88">
        <v>2749.3999020000001</v>
      </c>
      <c r="C446" s="88">
        <v>2281.2858890000002</v>
      </c>
      <c r="D446" s="88">
        <v>1587.8000489999999</v>
      </c>
      <c r="E446" s="88">
        <v>1032.849976</v>
      </c>
      <c r="F446" s="88">
        <v>2118.1000979999999</v>
      </c>
      <c r="G446" s="2">
        <f t="shared" si="73"/>
        <v>-1.8696872114810623E-3</v>
      </c>
      <c r="H446" s="2">
        <f t="shared" si="74"/>
        <v>-2.1594219068202854E-2</v>
      </c>
      <c r="I446" s="2">
        <f t="shared" si="75"/>
        <v>1.2659905367094137E-2</v>
      </c>
      <c r="J446" s="2">
        <f t="shared" si="76"/>
        <v>4.7178754863812936E-3</v>
      </c>
      <c r="K446" s="2">
        <f t="shared" si="77"/>
        <v>5.6977348851535931E-3</v>
      </c>
      <c r="L446" s="1"/>
      <c r="M446" s="2">
        <f t="shared" si="78"/>
        <v>-1.8714372583157868E-3</v>
      </c>
      <c r="N446" s="2">
        <f t="shared" si="79"/>
        <v>-2.1830786070009711E-2</v>
      </c>
      <c r="O446" s="2">
        <f t="shared" si="80"/>
        <v>1.2580438755493523E-2</v>
      </c>
      <c r="P446" s="2">
        <f t="shared" si="81"/>
        <v>4.7067811924757447E-3</v>
      </c>
      <c r="Q446" s="2">
        <f t="shared" si="82"/>
        <v>5.6815641888931226E-3</v>
      </c>
    </row>
    <row r="447" spans="1:17" ht="28.5" customHeight="1">
      <c r="A447" s="87">
        <v>44939</v>
      </c>
      <c r="B447" s="88">
        <v>2756.8500979999999</v>
      </c>
      <c r="C447" s="88">
        <v>2277.5939939999998</v>
      </c>
      <c r="D447" s="88">
        <v>1598.75</v>
      </c>
      <c r="E447" s="88">
        <v>1031.599976</v>
      </c>
      <c r="F447" s="88">
        <v>2161.8999020000001</v>
      </c>
      <c r="G447" s="2">
        <f t="shared" si="73"/>
        <v>2.7097534973287338E-3</v>
      </c>
      <c r="H447" s="2">
        <f t="shared" si="74"/>
        <v>-1.618339471524424E-3</v>
      </c>
      <c r="I447" s="2">
        <f t="shared" si="75"/>
        <v>6.8963034778191119E-3</v>
      </c>
      <c r="J447" s="2">
        <f t="shared" si="76"/>
        <v>-1.2102435291144356E-3</v>
      </c>
      <c r="K447" s="2">
        <f t="shared" si="77"/>
        <v>2.0678816851648258E-2</v>
      </c>
      <c r="L447" s="1"/>
      <c r="M447" s="2">
        <f t="shared" si="78"/>
        <v>2.7060887342309492E-3</v>
      </c>
      <c r="N447" s="2">
        <f t="shared" si="79"/>
        <v>-1.6196503973866193E-3</v>
      </c>
      <c r="O447" s="2">
        <f t="shared" si="80"/>
        <v>6.8726327417300758E-3</v>
      </c>
      <c r="P447" s="2">
        <f t="shared" si="81"/>
        <v>-1.2109764652281606E-3</v>
      </c>
      <c r="Q447" s="2">
        <f t="shared" si="82"/>
        <v>2.0467912662088358E-2</v>
      </c>
    </row>
    <row r="448" spans="1:17" ht="28.5" customHeight="1">
      <c r="A448" s="87">
        <v>44942</v>
      </c>
      <c r="B448" s="88">
        <v>2748.25</v>
      </c>
      <c r="C448" s="88">
        <v>2255.9035640000002</v>
      </c>
      <c r="D448" s="88">
        <v>1615</v>
      </c>
      <c r="E448" s="88">
        <v>1035.4499510000001</v>
      </c>
      <c r="F448" s="88">
        <v>2147</v>
      </c>
      <c r="G448" s="2">
        <f t="shared" si="73"/>
        <v>-3.1195377674828836E-3</v>
      </c>
      <c r="H448" s="2">
        <f t="shared" si="74"/>
        <v>-9.523396205443126E-3</v>
      </c>
      <c r="I448" s="2">
        <f t="shared" si="75"/>
        <v>1.0164190774042221E-2</v>
      </c>
      <c r="J448" s="2">
        <f t="shared" si="76"/>
        <v>3.7320425451426009E-3</v>
      </c>
      <c r="K448" s="2">
        <f t="shared" si="77"/>
        <v>-6.8920406473102795E-3</v>
      </c>
      <c r="L448" s="1"/>
      <c r="M448" s="2">
        <f t="shared" si="78"/>
        <v>-3.124413668436187E-3</v>
      </c>
      <c r="N448" s="2">
        <f t="shared" si="79"/>
        <v>-9.5690337236563686E-3</v>
      </c>
      <c r="O448" s="2">
        <f t="shared" si="80"/>
        <v>1.011288276370443E-2</v>
      </c>
      <c r="P448" s="2">
        <f t="shared" si="81"/>
        <v>3.7250957528149027E-3</v>
      </c>
      <c r="Q448" s="2">
        <f t="shared" si="82"/>
        <v>-6.9159004511404254E-3</v>
      </c>
    </row>
    <row r="449" spans="1:17" ht="28.5" customHeight="1">
      <c r="A449" s="87">
        <v>44943</v>
      </c>
      <c r="B449" s="88">
        <v>2713.6000979999999</v>
      </c>
      <c r="C449" s="88">
        <v>2287.9316410000001</v>
      </c>
      <c r="D449" s="88">
        <v>1589.8000489999999</v>
      </c>
      <c r="E449" s="88">
        <v>1032.6999510000001</v>
      </c>
      <c r="F449" s="88">
        <v>2139.8999020000001</v>
      </c>
      <c r="G449" s="2">
        <f t="shared" si="73"/>
        <v>-1.2607987628490898E-2</v>
      </c>
      <c r="H449" s="2">
        <f t="shared" si="74"/>
        <v>1.419744953246589E-2</v>
      </c>
      <c r="I449" s="2">
        <f t="shared" si="75"/>
        <v>-1.5603684829721397E-2</v>
      </c>
      <c r="J449" s="2">
        <f t="shared" si="76"/>
        <v>-2.6558502391584929E-3</v>
      </c>
      <c r="K449" s="2">
        <f t="shared" si="77"/>
        <v>-3.3069855612482017E-3</v>
      </c>
      <c r="L449" s="1"/>
      <c r="M449" s="2">
        <f t="shared" si="78"/>
        <v>-1.2688142747003134E-2</v>
      </c>
      <c r="N449" s="2">
        <f t="shared" si="79"/>
        <v>1.4097609617648747E-2</v>
      </c>
      <c r="O449" s="2">
        <f t="shared" si="80"/>
        <v>-1.5726703696258195E-2</v>
      </c>
      <c r="P449" s="2">
        <f t="shared" si="81"/>
        <v>-2.6593832662519007E-3</v>
      </c>
      <c r="Q449" s="2">
        <f t="shared" si="82"/>
        <v>-3.3124657232124449E-3</v>
      </c>
    </row>
    <row r="450" spans="1:17" ht="28.5" customHeight="1">
      <c r="A450" s="87">
        <v>44944</v>
      </c>
      <c r="B450" s="88">
        <v>2665.3500979999999</v>
      </c>
      <c r="C450" s="88">
        <v>2284.1472170000002</v>
      </c>
      <c r="D450" s="88">
        <v>1605</v>
      </c>
      <c r="E450" s="88">
        <v>1040.099976</v>
      </c>
      <c r="F450" s="88">
        <v>2221</v>
      </c>
      <c r="G450" s="2">
        <f t="shared" si="73"/>
        <v>-1.7780807140875921E-2</v>
      </c>
      <c r="H450" s="2">
        <f t="shared" si="74"/>
        <v>-1.6540808878126548E-3</v>
      </c>
      <c r="I450" s="2">
        <f t="shared" si="75"/>
        <v>9.5609199468580826E-3</v>
      </c>
      <c r="J450" s="2">
        <f t="shared" si="76"/>
        <v>7.1657067406986968E-3</v>
      </c>
      <c r="K450" s="2">
        <f t="shared" si="77"/>
        <v>3.7899014773635838E-2</v>
      </c>
      <c r="L450" s="1"/>
      <c r="M450" s="2">
        <f t="shared" si="78"/>
        <v>-1.7940784884622928E-2</v>
      </c>
      <c r="N450" s="2">
        <f t="shared" si="79"/>
        <v>-1.6554503899909164E-3</v>
      </c>
      <c r="O450" s="2">
        <f t="shared" si="80"/>
        <v>9.5155036036174614E-3</v>
      </c>
      <c r="P450" s="2">
        <f t="shared" si="81"/>
        <v>7.1401550554617216E-3</v>
      </c>
      <c r="Q450" s="2">
        <f t="shared" si="82"/>
        <v>3.7198491738858801E-2</v>
      </c>
    </row>
    <row r="451" spans="1:17" ht="28.5" customHeight="1">
      <c r="A451" s="87">
        <v>44945</v>
      </c>
      <c r="B451" s="88">
        <v>2632.25</v>
      </c>
      <c r="C451" s="88">
        <v>2281.7014159999999</v>
      </c>
      <c r="D451" s="88">
        <v>1637</v>
      </c>
      <c r="E451" s="88">
        <v>1040.5500489999999</v>
      </c>
      <c r="F451" s="88">
        <v>2259.8500979999999</v>
      </c>
      <c r="G451" s="2">
        <f t="shared" si="73"/>
        <v>-1.2418668010944314E-2</v>
      </c>
      <c r="H451" s="2">
        <f t="shared" si="74"/>
        <v>-1.0707720508543303E-3</v>
      </c>
      <c r="I451" s="2">
        <f t="shared" si="75"/>
        <v>1.9937694704049845E-2</v>
      </c>
      <c r="J451" s="2">
        <f t="shared" si="76"/>
        <v>4.3272090220678448E-4</v>
      </c>
      <c r="K451" s="2">
        <f t="shared" si="77"/>
        <v>1.7492164790634798E-2</v>
      </c>
      <c r="L451" s="1"/>
      <c r="M451" s="2">
        <f t="shared" si="78"/>
        <v>-1.2496424090478351E-2</v>
      </c>
      <c r="N451" s="2">
        <f t="shared" si="79"/>
        <v>-1.0713457368079725E-3</v>
      </c>
      <c r="O451" s="2">
        <f t="shared" si="80"/>
        <v>1.9741541807018752E-2</v>
      </c>
      <c r="P451" s="2">
        <f t="shared" si="81"/>
        <v>4.326273055170594E-4</v>
      </c>
      <c r="Q451" s="2">
        <f t="shared" si="82"/>
        <v>1.7340937853499761E-2</v>
      </c>
    </row>
    <row r="452" spans="1:17" ht="28.5" customHeight="1">
      <c r="A452" s="87">
        <v>44946</v>
      </c>
      <c r="B452" s="88">
        <v>2609.1999510000001</v>
      </c>
      <c r="C452" s="88">
        <v>2254.5651859999998</v>
      </c>
      <c r="D452" s="88">
        <v>1644.099976</v>
      </c>
      <c r="E452" s="88">
        <v>1030.349976</v>
      </c>
      <c r="F452" s="88">
        <v>2282.4499510000001</v>
      </c>
      <c r="G452" s="2">
        <f t="shared" ref="G452:G515" si="83">(B452-B451)/B451</f>
        <v>-8.7567856396618647E-3</v>
      </c>
      <c r="H452" s="2">
        <f t="shared" ref="H452:H515" si="84">(C452-C451)/C451</f>
        <v>-1.1892980303957558E-2</v>
      </c>
      <c r="I452" s="2">
        <f t="shared" ref="I452:I515" si="85">(D452-D451)/D451</f>
        <v>4.3371875381795783E-3</v>
      </c>
      <c r="J452" s="2">
        <f t="shared" ref="J452:J515" si="86">(E452-E451)/E451</f>
        <v>-9.8025779824839308E-3</v>
      </c>
      <c r="K452" s="2">
        <f t="shared" ref="K452:K515" si="87">(F452-F451)/F451</f>
        <v>1.0000598278620942E-2</v>
      </c>
      <c r="L452" s="1"/>
      <c r="M452" s="2">
        <f t="shared" ref="M452:M515" si="88">LN((B452/B451))</f>
        <v>-8.7953515946305356E-3</v>
      </c>
      <c r="N452" s="2">
        <f t="shared" ref="N452:N515" si="89">LN((C452/C451))</f>
        <v>-1.1964267569998655E-2</v>
      </c>
      <c r="O452" s="2">
        <f t="shared" ref="O452:O515" si="90">LN((D452/D451))</f>
        <v>4.3278090480441756E-3</v>
      </c>
      <c r="P452" s="2">
        <f t="shared" ref="P452:P515" si="91">LN((E452/E451))</f>
        <v>-9.8509395549556105E-3</v>
      </c>
      <c r="Q452" s="2">
        <f t="shared" ref="Q452:Q515" si="92">LN((F452/F451))</f>
        <v>9.9509232080628139E-3</v>
      </c>
    </row>
    <row r="453" spans="1:17" ht="28.5" customHeight="1">
      <c r="A453" s="87">
        <v>44949</v>
      </c>
      <c r="B453" s="88">
        <v>2614.6999510000001</v>
      </c>
      <c r="C453" s="88">
        <v>2243.1660160000001</v>
      </c>
      <c r="D453" s="88">
        <v>1666.25</v>
      </c>
      <c r="E453" s="88">
        <v>1049.3000489999999</v>
      </c>
      <c r="F453" s="88">
        <v>2255</v>
      </c>
      <c r="G453" s="2">
        <f t="shared" si="83"/>
        <v>2.1079258405980249E-3</v>
      </c>
      <c r="H453" s="2">
        <f t="shared" si="84"/>
        <v>-5.0560392180205018E-3</v>
      </c>
      <c r="I453" s="2">
        <f t="shared" si="85"/>
        <v>1.3472431313994514E-2</v>
      </c>
      <c r="J453" s="2">
        <f t="shared" si="86"/>
        <v>1.8391879886839515E-2</v>
      </c>
      <c r="K453" s="2">
        <f t="shared" si="87"/>
        <v>-1.2026529207342981E-2</v>
      </c>
      <c r="L453" s="1"/>
      <c r="M453" s="2">
        <f t="shared" si="88"/>
        <v>2.1057072820808245E-3</v>
      </c>
      <c r="N453" s="2">
        <f t="shared" si="89"/>
        <v>-5.0688642317524403E-3</v>
      </c>
      <c r="O453" s="2">
        <f t="shared" si="90"/>
        <v>1.3382485073739389E-2</v>
      </c>
      <c r="P453" s="2">
        <f t="shared" si="91"/>
        <v>1.8224794826718391E-2</v>
      </c>
      <c r="Q453" s="2">
        <f t="shared" si="92"/>
        <v>-1.2099433019211351E-2</v>
      </c>
    </row>
    <row r="454" spans="1:17" ht="28.5" customHeight="1">
      <c r="A454" s="87">
        <v>44950</v>
      </c>
      <c r="B454" s="88">
        <v>2627.9499510000001</v>
      </c>
      <c r="C454" s="88">
        <v>2229.921143</v>
      </c>
      <c r="D454" s="88">
        <v>1675.0500489999999</v>
      </c>
      <c r="E454" s="88">
        <v>1040.6999510000001</v>
      </c>
      <c r="F454" s="88">
        <v>2244.6999510000001</v>
      </c>
      <c r="G454" s="2">
        <f t="shared" si="83"/>
        <v>5.0675030589771861E-3</v>
      </c>
      <c r="H454" s="2">
        <f t="shared" si="84"/>
        <v>-5.9045442493009387E-3</v>
      </c>
      <c r="I454" s="2">
        <f t="shared" si="85"/>
        <v>5.2813497374343257E-3</v>
      </c>
      <c r="J454" s="2">
        <f t="shared" si="86"/>
        <v>-8.1960331634368284E-3</v>
      </c>
      <c r="K454" s="2">
        <f t="shared" si="87"/>
        <v>-4.5676492239467605E-3</v>
      </c>
      <c r="L454" s="1"/>
      <c r="M454" s="2">
        <f t="shared" si="88"/>
        <v>5.0547064782851432E-3</v>
      </c>
      <c r="N454" s="2">
        <f t="shared" si="89"/>
        <v>-5.9220449939816682E-3</v>
      </c>
      <c r="O454" s="2">
        <f t="shared" si="90"/>
        <v>5.2674523198499336E-3</v>
      </c>
      <c r="P454" s="2">
        <f t="shared" si="91"/>
        <v>-8.2298053015437585E-3</v>
      </c>
      <c r="Q454" s="2">
        <f t="shared" si="92"/>
        <v>-4.5781128084769144E-3</v>
      </c>
    </row>
    <row r="455" spans="1:17" ht="28.5" customHeight="1">
      <c r="A455" s="87">
        <v>44951</v>
      </c>
      <c r="B455" s="88">
        <v>2606.25</v>
      </c>
      <c r="C455" s="88">
        <v>2199.0927729999999</v>
      </c>
      <c r="D455" s="88">
        <v>1691.400024</v>
      </c>
      <c r="E455" s="88">
        <v>1040.0500489999999</v>
      </c>
      <c r="F455" s="88">
        <v>2201</v>
      </c>
      <c r="G455" s="2">
        <f t="shared" si="83"/>
        <v>-8.2573684448376521E-3</v>
      </c>
      <c r="H455" s="2">
        <f t="shared" si="84"/>
        <v>-1.3824870039361826E-2</v>
      </c>
      <c r="I455" s="2">
        <f t="shared" si="85"/>
        <v>9.7608874491606819E-3</v>
      </c>
      <c r="J455" s="2">
        <f t="shared" si="86"/>
        <v>-6.244854718938206E-4</v>
      </c>
      <c r="K455" s="2">
        <f t="shared" si="87"/>
        <v>-1.9468058962861381E-2</v>
      </c>
      <c r="L455" s="1"/>
      <c r="M455" s="2">
        <f t="shared" si="88"/>
        <v>-8.2916493554923889E-3</v>
      </c>
      <c r="N455" s="2">
        <f t="shared" si="89"/>
        <v>-1.3921323558521818E-2</v>
      </c>
      <c r="O455" s="2">
        <f t="shared" si="90"/>
        <v>9.7135577247821018E-3</v>
      </c>
      <c r="P455" s="2">
        <f t="shared" si="91"/>
        <v>-6.2468054416359522E-4</v>
      </c>
      <c r="Q455" s="2">
        <f t="shared" si="92"/>
        <v>-1.9660057601840225E-2</v>
      </c>
    </row>
    <row r="456" spans="1:17" ht="28.5" customHeight="1">
      <c r="A456" s="87">
        <v>44953</v>
      </c>
      <c r="B456" s="88">
        <v>2584.8000489999999</v>
      </c>
      <c r="C456" s="88">
        <v>2157.3732909999999</v>
      </c>
      <c r="D456" s="88">
        <v>1632</v>
      </c>
      <c r="E456" s="88">
        <v>1043.400024</v>
      </c>
      <c r="F456" s="88">
        <v>2174.6999510000001</v>
      </c>
      <c r="G456" s="2">
        <f t="shared" si="83"/>
        <v>-8.230197026378918E-3</v>
      </c>
      <c r="H456" s="2">
        <f t="shared" si="84"/>
        <v>-1.8971224184910717E-2</v>
      </c>
      <c r="I456" s="2">
        <f t="shared" si="85"/>
        <v>-3.5118850157944678E-2</v>
      </c>
      <c r="J456" s="2">
        <f t="shared" si="86"/>
        <v>3.2209748013771653E-3</v>
      </c>
      <c r="K456" s="2">
        <f t="shared" si="87"/>
        <v>-1.1949136301681028E-2</v>
      </c>
      <c r="L456" s="1"/>
      <c r="M456" s="2">
        <f t="shared" si="88"/>
        <v>-8.2642520798440477E-3</v>
      </c>
      <c r="N456" s="2">
        <f t="shared" si="89"/>
        <v>-1.9153486702140971E-2</v>
      </c>
      <c r="O456" s="2">
        <f t="shared" si="90"/>
        <v>-3.5750346013498358E-2</v>
      </c>
      <c r="P456" s="2">
        <f t="shared" si="91"/>
        <v>3.2157985740618074E-3</v>
      </c>
      <c r="Q456" s="2">
        <f t="shared" si="92"/>
        <v>-1.2021101083363609E-2</v>
      </c>
    </row>
    <row r="457" spans="1:17" ht="28.5" customHeight="1">
      <c r="A457" s="87">
        <v>44956</v>
      </c>
      <c r="B457" s="88">
        <v>2601</v>
      </c>
      <c r="C457" s="88">
        <v>2178.0485840000001</v>
      </c>
      <c r="D457" s="88">
        <v>1595</v>
      </c>
      <c r="E457" s="88">
        <v>1051.6999510000001</v>
      </c>
      <c r="F457" s="88">
        <v>2129.3999020000001</v>
      </c>
      <c r="G457" s="2">
        <f t="shared" si="83"/>
        <v>6.2673903949620573E-3</v>
      </c>
      <c r="H457" s="2">
        <f t="shared" si="84"/>
        <v>9.5835491642787003E-3</v>
      </c>
      <c r="I457" s="2">
        <f t="shared" si="85"/>
        <v>-2.267156862745098E-2</v>
      </c>
      <c r="J457" s="2">
        <f t="shared" si="86"/>
        <v>7.9546931273599669E-3</v>
      </c>
      <c r="K457" s="2">
        <f t="shared" si="87"/>
        <v>-2.0830482374899335E-2</v>
      </c>
      <c r="L457" s="1"/>
      <c r="M457" s="2">
        <f t="shared" si="88"/>
        <v>6.2478319813840805E-3</v>
      </c>
      <c r="N457" s="2">
        <f t="shared" si="89"/>
        <v>9.5379182626650991E-3</v>
      </c>
      <c r="O457" s="2">
        <f t="shared" si="90"/>
        <v>-2.2932520305107403E-2</v>
      </c>
      <c r="P457" s="2">
        <f t="shared" si="91"/>
        <v>7.9232213447312273E-3</v>
      </c>
      <c r="Q457" s="2">
        <f t="shared" si="92"/>
        <v>-2.1050497584947047E-2</v>
      </c>
    </row>
    <row r="458" spans="1:17" ht="28.5" customHeight="1">
      <c r="A458" s="87">
        <v>44957</v>
      </c>
      <c r="B458" s="88">
        <v>2439.3500979999999</v>
      </c>
      <c r="C458" s="88">
        <v>2172.6027829999998</v>
      </c>
      <c r="D458" s="88">
        <v>1619.6999510000001</v>
      </c>
      <c r="E458" s="88">
        <v>1034.5</v>
      </c>
      <c r="F458" s="88">
        <v>2119.9499510000001</v>
      </c>
      <c r="G458" s="2">
        <f t="shared" si="83"/>
        <v>-6.2149135717031956E-2</v>
      </c>
      <c r="H458" s="2">
        <f t="shared" si="84"/>
        <v>-2.5003119948771085E-3</v>
      </c>
      <c r="I458" s="2">
        <f t="shared" si="85"/>
        <v>1.54858626959248E-2</v>
      </c>
      <c r="J458" s="2">
        <f t="shared" si="86"/>
        <v>-1.6354427879972447E-2</v>
      </c>
      <c r="K458" s="2">
        <f t="shared" si="87"/>
        <v>-4.4378470155485407E-3</v>
      </c>
      <c r="L458" s="1"/>
      <c r="M458" s="2">
        <f t="shared" si="88"/>
        <v>-6.4164335918427087E-2</v>
      </c>
      <c r="N458" s="2">
        <f t="shared" si="89"/>
        <v>-2.5034429949865955E-3</v>
      </c>
      <c r="O458" s="2">
        <f t="shared" si="90"/>
        <v>1.536718042088981E-2</v>
      </c>
      <c r="P458" s="2">
        <f t="shared" si="91"/>
        <v>-1.6489637749150732E-2</v>
      </c>
      <c r="Q458" s="2">
        <f t="shared" si="92"/>
        <v>-4.4477234896344491E-3</v>
      </c>
    </row>
    <row r="459" spans="1:17" ht="28.5" customHeight="1">
      <c r="A459" s="87">
        <v>44958</v>
      </c>
      <c r="B459" s="88">
        <v>2453.4499510000001</v>
      </c>
      <c r="C459" s="88">
        <v>2159.7270509999998</v>
      </c>
      <c r="D459" s="88">
        <v>1624</v>
      </c>
      <c r="E459" s="88">
        <v>1014.900024</v>
      </c>
      <c r="F459" s="88">
        <v>2133</v>
      </c>
      <c r="G459" s="2">
        <f t="shared" si="83"/>
        <v>5.7801678453455706E-3</v>
      </c>
      <c r="H459" s="2">
        <f t="shared" si="84"/>
        <v>-5.9264086839752395E-3</v>
      </c>
      <c r="I459" s="2">
        <f t="shared" si="85"/>
        <v>2.6548429524524599E-3</v>
      </c>
      <c r="J459" s="2">
        <f t="shared" si="86"/>
        <v>-1.8946327694538394E-2</v>
      </c>
      <c r="K459" s="2">
        <f t="shared" si="87"/>
        <v>6.1558288174888825E-3</v>
      </c>
      <c r="L459" s="1"/>
      <c r="M459" s="2">
        <f t="shared" si="88"/>
        <v>5.7635267698651375E-3</v>
      </c>
      <c r="N459" s="2">
        <f t="shared" si="89"/>
        <v>-5.9440395368575505E-3</v>
      </c>
      <c r="O459" s="2">
        <f t="shared" si="90"/>
        <v>2.6513250817885754E-3</v>
      </c>
      <c r="P459" s="2">
        <f t="shared" si="91"/>
        <v>-1.9128109083175492E-2</v>
      </c>
      <c r="Q459" s="2">
        <f t="shared" si="92"/>
        <v>6.1369591028338846E-3</v>
      </c>
    </row>
    <row r="460" spans="1:17" ht="28.5" customHeight="1">
      <c r="A460" s="87">
        <v>44959</v>
      </c>
      <c r="B460" s="88">
        <v>2429.8500979999999</v>
      </c>
      <c r="C460" s="88">
        <v>2147.7741700000001</v>
      </c>
      <c r="D460" s="88">
        <v>1608.099976</v>
      </c>
      <c r="E460" s="88">
        <v>1007.599976</v>
      </c>
      <c r="F460" s="88">
        <v>2135.6000979999999</v>
      </c>
      <c r="G460" s="2">
        <f t="shared" si="83"/>
        <v>-9.6190480634753186E-3</v>
      </c>
      <c r="H460" s="2">
        <f t="shared" si="84"/>
        <v>-5.5344405648228871E-3</v>
      </c>
      <c r="I460" s="2">
        <f t="shared" si="85"/>
        <v>-9.7906551724138112E-3</v>
      </c>
      <c r="J460" s="2">
        <f t="shared" si="86"/>
        <v>-7.1928740047010392E-3</v>
      </c>
      <c r="K460" s="2">
        <f t="shared" si="87"/>
        <v>1.2189864041255926E-3</v>
      </c>
      <c r="L460" s="1"/>
      <c r="M460" s="2">
        <f t="shared" si="88"/>
        <v>-9.6656099341262004E-3</v>
      </c>
      <c r="N460" s="2">
        <f t="shared" si="89"/>
        <v>-5.5498123232965522E-3</v>
      </c>
      <c r="O460" s="2">
        <f t="shared" si="90"/>
        <v>-9.8388987860894683E-3</v>
      </c>
      <c r="P460" s="2">
        <f t="shared" si="91"/>
        <v>-7.2188674429432128E-3</v>
      </c>
      <c r="Q460" s="2">
        <f t="shared" si="92"/>
        <v>1.2182440434227591E-3</v>
      </c>
    </row>
    <row r="461" spans="1:17" ht="28.5" customHeight="1">
      <c r="A461" s="87">
        <v>44960</v>
      </c>
      <c r="B461" s="88">
        <v>2346.5</v>
      </c>
      <c r="C461" s="88">
        <v>2149.66626</v>
      </c>
      <c r="D461" s="88">
        <v>1611</v>
      </c>
      <c r="E461" s="88">
        <v>1028.150024</v>
      </c>
      <c r="F461" s="88">
        <v>2176.9499510000001</v>
      </c>
      <c r="G461" s="2">
        <f t="shared" si="83"/>
        <v>-3.43025679109197E-2</v>
      </c>
      <c r="H461" s="2">
        <f t="shared" si="84"/>
        <v>8.8095388538908883E-4</v>
      </c>
      <c r="I461" s="2">
        <f t="shared" si="85"/>
        <v>1.8033853885214102E-3</v>
      </c>
      <c r="J461" s="2">
        <f t="shared" si="86"/>
        <v>2.039504613882609E-2</v>
      </c>
      <c r="K461" s="2">
        <f t="shared" si="87"/>
        <v>1.9362170398252235E-2</v>
      </c>
      <c r="L461" s="1"/>
      <c r="M461" s="2">
        <f t="shared" si="88"/>
        <v>-3.4904711131491115E-2</v>
      </c>
      <c r="N461" s="2">
        <f t="shared" si="89"/>
        <v>8.8056607326137618E-4</v>
      </c>
      <c r="O461" s="2">
        <f t="shared" si="90"/>
        <v>1.8017612414404618E-3</v>
      </c>
      <c r="P461" s="2">
        <f t="shared" si="91"/>
        <v>2.0189852450945518E-2</v>
      </c>
      <c r="Q461" s="2">
        <f t="shared" si="92"/>
        <v>1.9177108561152546E-2</v>
      </c>
    </row>
    <row r="462" spans="1:17" ht="28.5" customHeight="1">
      <c r="A462" s="87">
        <v>44963</v>
      </c>
      <c r="B462" s="88">
        <v>2315.8500979999999</v>
      </c>
      <c r="C462" s="88">
        <v>2133.467529</v>
      </c>
      <c r="D462" s="88">
        <v>1660</v>
      </c>
      <c r="E462" s="88">
        <v>1023.349976</v>
      </c>
      <c r="F462" s="88">
        <v>2164.25</v>
      </c>
      <c r="G462" s="2">
        <f t="shared" si="83"/>
        <v>-1.3061965480502924E-2</v>
      </c>
      <c r="H462" s="2">
        <f t="shared" si="84"/>
        <v>-7.5354632025531037E-3</v>
      </c>
      <c r="I462" s="2">
        <f t="shared" si="85"/>
        <v>3.0415890751086281E-2</v>
      </c>
      <c r="J462" s="2">
        <f t="shared" si="86"/>
        <v>-4.668626064244551E-3</v>
      </c>
      <c r="K462" s="2">
        <f t="shared" si="87"/>
        <v>-5.8338277341498952E-3</v>
      </c>
      <c r="L462" s="1"/>
      <c r="M462" s="2">
        <f t="shared" si="88"/>
        <v>-1.3148023161352112E-2</v>
      </c>
      <c r="N462" s="2">
        <f t="shared" si="89"/>
        <v>-7.5639982456170585E-3</v>
      </c>
      <c r="O462" s="2">
        <f t="shared" si="90"/>
        <v>2.9962498173614561E-2</v>
      </c>
      <c r="P462" s="2">
        <f t="shared" si="91"/>
        <v>-4.6795581373533643E-3</v>
      </c>
      <c r="Q462" s="2">
        <f t="shared" si="92"/>
        <v>-5.8509109800425887E-3</v>
      </c>
    </row>
    <row r="463" spans="1:17" ht="28.5" customHeight="1">
      <c r="A463" s="87">
        <v>44964</v>
      </c>
      <c r="B463" s="88">
        <v>2287.1000979999999</v>
      </c>
      <c r="C463" s="88">
        <v>2128.344971</v>
      </c>
      <c r="D463" s="88">
        <v>1659.400024</v>
      </c>
      <c r="E463" s="88">
        <v>1006.400024</v>
      </c>
      <c r="F463" s="88">
        <v>2162.25</v>
      </c>
      <c r="G463" s="2">
        <f t="shared" si="83"/>
        <v>-1.2414447733395567E-2</v>
      </c>
      <c r="H463" s="2">
        <f t="shared" si="84"/>
        <v>-2.4010480264497272E-3</v>
      </c>
      <c r="I463" s="2">
        <f t="shared" si="85"/>
        <v>-3.6143132530118654E-4</v>
      </c>
      <c r="J463" s="2">
        <f t="shared" si="86"/>
        <v>-1.6563201639240514E-2</v>
      </c>
      <c r="K463" s="2">
        <f t="shared" si="87"/>
        <v>-9.2410765854222018E-4</v>
      </c>
      <c r="L463" s="1"/>
      <c r="M463" s="2">
        <f t="shared" si="88"/>
        <v>-1.2492150752784916E-2</v>
      </c>
      <c r="N463" s="2">
        <f t="shared" si="89"/>
        <v>-2.4039351646265097E-3</v>
      </c>
      <c r="O463" s="2">
        <f t="shared" si="90"/>
        <v>-3.6149665734515823E-4</v>
      </c>
      <c r="P463" s="2">
        <f t="shared" si="91"/>
        <v>-1.6701905179518646E-2</v>
      </c>
      <c r="Q463" s="2">
        <f t="shared" si="92"/>
        <v>-9.2453490926190445E-4</v>
      </c>
    </row>
    <row r="464" spans="1:17" ht="28.5" customHeight="1">
      <c r="A464" s="87">
        <v>44965</v>
      </c>
      <c r="B464" s="88">
        <v>2355</v>
      </c>
      <c r="C464" s="88">
        <v>2170.8491210000002</v>
      </c>
      <c r="D464" s="88">
        <v>1654.25</v>
      </c>
      <c r="E464" s="88">
        <v>1013</v>
      </c>
      <c r="F464" s="88">
        <v>2160.5500489999999</v>
      </c>
      <c r="G464" s="2">
        <f t="shared" si="83"/>
        <v>2.9688207376396217E-2</v>
      </c>
      <c r="H464" s="2">
        <f t="shared" si="84"/>
        <v>1.99705172700597E-2</v>
      </c>
      <c r="I464" s="2">
        <f t="shared" si="85"/>
        <v>-3.1035458150626316E-3</v>
      </c>
      <c r="J464" s="2">
        <f t="shared" si="86"/>
        <v>6.55800461308412E-3</v>
      </c>
      <c r="K464" s="2">
        <f t="shared" si="87"/>
        <v>-7.8619539831196929E-4</v>
      </c>
      <c r="L464" s="1"/>
      <c r="M464" s="2">
        <f t="shared" si="88"/>
        <v>2.9256045130182807E-2</v>
      </c>
      <c r="N464" s="2">
        <f t="shared" si="89"/>
        <v>1.9773722241236281E-2</v>
      </c>
      <c r="O464" s="2">
        <f t="shared" si="90"/>
        <v>-3.1083718010749481E-3</v>
      </c>
      <c r="P464" s="2">
        <f t="shared" si="91"/>
        <v>6.5365944551308477E-3</v>
      </c>
      <c r="Q464" s="2">
        <f t="shared" si="92"/>
        <v>-7.865046119929633E-4</v>
      </c>
    </row>
    <row r="465" spans="1:17" ht="28.5" customHeight="1">
      <c r="A465" s="87">
        <v>44966</v>
      </c>
      <c r="B465" s="88">
        <v>2336.5500489999999</v>
      </c>
      <c r="C465" s="88">
        <v>2174.6333009999998</v>
      </c>
      <c r="D465" s="88">
        <v>1660</v>
      </c>
      <c r="E465" s="88">
        <v>1006.799988</v>
      </c>
      <c r="F465" s="88">
        <v>2150</v>
      </c>
      <c r="G465" s="2">
        <f t="shared" si="83"/>
        <v>-7.8343740976645673E-3</v>
      </c>
      <c r="H465" s="2">
        <f t="shared" si="84"/>
        <v>1.7431796449568411E-3</v>
      </c>
      <c r="I465" s="2">
        <f t="shared" si="85"/>
        <v>3.4758954208855978E-3</v>
      </c>
      <c r="J465" s="2">
        <f t="shared" si="86"/>
        <v>-6.120446199407715E-3</v>
      </c>
      <c r="K465" s="2">
        <f t="shared" si="87"/>
        <v>-4.8830384673953665E-3</v>
      </c>
      <c r="L465" s="1"/>
      <c r="M465" s="2">
        <f t="shared" si="88"/>
        <v>-7.8652240387039052E-3</v>
      </c>
      <c r="N465" s="2">
        <f t="shared" si="89"/>
        <v>1.7416620706665656E-3</v>
      </c>
      <c r="O465" s="2">
        <f t="shared" si="90"/>
        <v>3.4698684584200147E-3</v>
      </c>
      <c r="P465" s="2">
        <f t="shared" si="91"/>
        <v>-6.1392529064738504E-3</v>
      </c>
      <c r="Q465" s="2">
        <f t="shared" si="92"/>
        <v>-4.8949994529197535E-3</v>
      </c>
    </row>
    <row r="466" spans="1:17" ht="28.5" customHeight="1">
      <c r="A466" s="87">
        <v>44967</v>
      </c>
      <c r="B466" s="88">
        <v>2318.8000489999999</v>
      </c>
      <c r="C466" s="88">
        <v>2156.7272950000001</v>
      </c>
      <c r="D466" s="88">
        <v>1648.8000489999999</v>
      </c>
      <c r="E466" s="88">
        <v>1006.599976</v>
      </c>
      <c r="F466" s="88">
        <v>2140.1999510000001</v>
      </c>
      <c r="G466" s="2">
        <f t="shared" si="83"/>
        <v>-7.5966701451983323E-3</v>
      </c>
      <c r="H466" s="2">
        <f t="shared" si="84"/>
        <v>-8.2340346723126477E-3</v>
      </c>
      <c r="I466" s="2">
        <f t="shared" si="85"/>
        <v>-6.7469584337349732E-3</v>
      </c>
      <c r="J466" s="2">
        <f t="shared" si="86"/>
        <v>-1.9866110685731869E-4</v>
      </c>
      <c r="K466" s="2">
        <f t="shared" si="87"/>
        <v>-4.5581623255813693E-3</v>
      </c>
      <c r="L466" s="1"/>
      <c r="M466" s="2">
        <f t="shared" si="88"/>
        <v>-7.6256718146168589E-3</v>
      </c>
      <c r="N466" s="2">
        <f t="shared" si="89"/>
        <v>-8.2681215799509135E-3</v>
      </c>
      <c r="O466" s="2">
        <f t="shared" si="90"/>
        <v>-6.769822055756893E-3</v>
      </c>
      <c r="P466" s="2">
        <f t="shared" si="91"/>
        <v>-1.9868084258883666E-4</v>
      </c>
      <c r="Q466" s="2">
        <f t="shared" si="92"/>
        <v>-4.5685824238644182E-3</v>
      </c>
    </row>
    <row r="467" spans="1:17" ht="28.5" customHeight="1">
      <c r="A467" s="87">
        <v>44970</v>
      </c>
      <c r="B467" s="88">
        <v>2300.1000979999999</v>
      </c>
      <c r="C467" s="88">
        <v>2144.4514159999999</v>
      </c>
      <c r="D467" s="88">
        <v>1655</v>
      </c>
      <c r="E467" s="88">
        <v>1015.25</v>
      </c>
      <c r="F467" s="88">
        <v>2173</v>
      </c>
      <c r="G467" s="2">
        <f t="shared" si="83"/>
        <v>-8.0644948269966397E-3</v>
      </c>
      <c r="H467" s="2">
        <f t="shared" si="84"/>
        <v>-5.6919013490763365E-3</v>
      </c>
      <c r="I467" s="2">
        <f t="shared" si="85"/>
        <v>3.7602806985360879E-3</v>
      </c>
      <c r="J467" s="2">
        <f t="shared" si="86"/>
        <v>8.5933083709908917E-3</v>
      </c>
      <c r="K467" s="2">
        <f t="shared" si="87"/>
        <v>1.5325693744023426E-2</v>
      </c>
      <c r="L467" s="1"/>
      <c r="M467" s="2">
        <f t="shared" si="88"/>
        <v>-8.0971887573967321E-3</v>
      </c>
      <c r="N467" s="2">
        <f t="shared" si="89"/>
        <v>-5.7081619514126533E-3</v>
      </c>
      <c r="O467" s="2">
        <f t="shared" si="90"/>
        <v>3.7532285163313531E-3</v>
      </c>
      <c r="P467" s="2">
        <f t="shared" si="91"/>
        <v>8.5565960667863764E-3</v>
      </c>
      <c r="Q467" s="2">
        <f t="shared" si="92"/>
        <v>1.5209441558585519E-2</v>
      </c>
    </row>
    <row r="468" spans="1:17" ht="28.5" customHeight="1">
      <c r="A468" s="87">
        <v>44971</v>
      </c>
      <c r="B468" s="88">
        <v>2235.5</v>
      </c>
      <c r="C468" s="88">
        <v>2194.985596</v>
      </c>
      <c r="D468" s="88">
        <v>1665</v>
      </c>
      <c r="E468" s="88">
        <v>1006.75</v>
      </c>
      <c r="F468" s="88">
        <v>2215</v>
      </c>
      <c r="G468" s="2">
        <f t="shared" si="83"/>
        <v>-2.808577681300542E-2</v>
      </c>
      <c r="H468" s="2">
        <f t="shared" si="84"/>
        <v>2.3565085048305942E-2</v>
      </c>
      <c r="I468" s="2">
        <f t="shared" si="85"/>
        <v>6.0422960725075529E-3</v>
      </c>
      <c r="J468" s="2">
        <f t="shared" si="86"/>
        <v>-8.3723220881556266E-3</v>
      </c>
      <c r="K468" s="2">
        <f t="shared" si="87"/>
        <v>1.9328117809479982E-2</v>
      </c>
      <c r="L468" s="1"/>
      <c r="M468" s="2">
        <f t="shared" si="88"/>
        <v>-2.8487726165765309E-2</v>
      </c>
      <c r="N468" s="2">
        <f t="shared" si="89"/>
        <v>2.3291714765023386E-2</v>
      </c>
      <c r="O468" s="2">
        <f t="shared" si="90"/>
        <v>6.0241146033808762E-3</v>
      </c>
      <c r="P468" s="2">
        <f t="shared" si="91"/>
        <v>-8.4075668348436335E-3</v>
      </c>
      <c r="Q468" s="2">
        <f t="shared" si="92"/>
        <v>1.9143702222806355E-2</v>
      </c>
    </row>
    <row r="469" spans="1:17" ht="28.5" customHeight="1">
      <c r="A469" s="87">
        <v>44972</v>
      </c>
      <c r="B469" s="88">
        <v>2212.5500489999999</v>
      </c>
      <c r="C469" s="88">
        <v>2244.6889649999998</v>
      </c>
      <c r="D469" s="88">
        <v>1678</v>
      </c>
      <c r="E469" s="88">
        <v>995.40002400000003</v>
      </c>
      <c r="F469" s="88">
        <v>2186</v>
      </c>
      <c r="G469" s="2">
        <f t="shared" si="83"/>
        <v>-1.0266137776783741E-2</v>
      </c>
      <c r="H469" s="2">
        <f t="shared" si="84"/>
        <v>2.2644052466939214E-2</v>
      </c>
      <c r="I469" s="2">
        <f t="shared" si="85"/>
        <v>7.8078078078078076E-3</v>
      </c>
      <c r="J469" s="2">
        <f t="shared" si="86"/>
        <v>-1.1273877328035729E-2</v>
      </c>
      <c r="K469" s="2">
        <f t="shared" si="87"/>
        <v>-1.3092550790067719E-2</v>
      </c>
      <c r="L469" s="1"/>
      <c r="M469" s="2">
        <f t="shared" si="88"/>
        <v>-1.0319198030852973E-2</v>
      </c>
      <c r="N469" s="2">
        <f t="shared" si="89"/>
        <v>2.2391481620050502E-2</v>
      </c>
      <c r="O469" s="2">
        <f t="shared" si="90"/>
        <v>7.7774846126073523E-3</v>
      </c>
      <c r="P469" s="2">
        <f t="shared" si="91"/>
        <v>-1.1337909196199838E-2</v>
      </c>
      <c r="Q469" s="2">
        <f t="shared" si="92"/>
        <v>-1.3179013742752193E-2</v>
      </c>
    </row>
    <row r="470" spans="1:17" ht="28.5" customHeight="1">
      <c r="A470" s="87">
        <v>44973</v>
      </c>
      <c r="B470" s="88">
        <v>2287.8000489999999</v>
      </c>
      <c r="C470" s="88">
        <v>2242.9353030000002</v>
      </c>
      <c r="D470" s="88">
        <v>1673.1999510000001</v>
      </c>
      <c r="E470" s="88">
        <v>995.15002400000003</v>
      </c>
      <c r="F470" s="88">
        <v>2186.8000489999999</v>
      </c>
      <c r="G470" s="2">
        <f t="shared" si="83"/>
        <v>3.4010530082250807E-2</v>
      </c>
      <c r="H470" s="2">
        <f t="shared" si="84"/>
        <v>-7.8124944138958778E-4</v>
      </c>
      <c r="I470" s="2">
        <f t="shared" si="85"/>
        <v>-2.8605774731823271E-3</v>
      </c>
      <c r="J470" s="2">
        <f t="shared" si="86"/>
        <v>-2.511553083908706E-4</v>
      </c>
      <c r="K470" s="2">
        <f t="shared" si="87"/>
        <v>3.6598764867335062E-4</v>
      </c>
      <c r="L470" s="1"/>
      <c r="M470" s="2">
        <f t="shared" si="88"/>
        <v>3.3444959866346602E-2</v>
      </c>
      <c r="N470" s="2">
        <f t="shared" si="89"/>
        <v>-7.8155477577297988E-4</v>
      </c>
      <c r="O470" s="2">
        <f t="shared" si="90"/>
        <v>-2.8646767443105611E-3</v>
      </c>
      <c r="P470" s="2">
        <f t="shared" si="91"/>
        <v>-2.5118685316715149E-4</v>
      </c>
      <c r="Q470" s="2">
        <f t="shared" si="92"/>
        <v>3.6592069153046299E-4</v>
      </c>
    </row>
    <row r="471" spans="1:17" ht="28.5" customHeight="1">
      <c r="A471" s="87">
        <v>44974</v>
      </c>
      <c r="B471" s="88">
        <v>2374.75</v>
      </c>
      <c r="C471" s="88">
        <v>2252.303711</v>
      </c>
      <c r="D471" s="88">
        <v>1661</v>
      </c>
      <c r="E471" s="88">
        <v>984.5</v>
      </c>
      <c r="F471" s="88">
        <v>2169.8000489999999</v>
      </c>
      <c r="G471" s="2">
        <f t="shared" si="83"/>
        <v>3.800592234360952E-2</v>
      </c>
      <c r="H471" s="2">
        <f t="shared" si="84"/>
        <v>4.1768516405574704E-3</v>
      </c>
      <c r="I471" s="2">
        <f t="shared" si="85"/>
        <v>-7.2913885711678788E-3</v>
      </c>
      <c r="J471" s="2">
        <f t="shared" si="86"/>
        <v>-1.0701928094411652E-2</v>
      </c>
      <c r="K471" s="2">
        <f t="shared" si="87"/>
        <v>-7.7739160504289896E-3</v>
      </c>
      <c r="L471" s="1"/>
      <c r="M471" s="2">
        <f t="shared" si="88"/>
        <v>3.7301490260762939E-2</v>
      </c>
      <c r="N471" s="2">
        <f t="shared" si="89"/>
        <v>4.1681528098149786E-3</v>
      </c>
      <c r="O471" s="2">
        <f t="shared" si="90"/>
        <v>-7.3181006695460489E-3</v>
      </c>
      <c r="P471" s="2">
        <f t="shared" si="91"/>
        <v>-1.075960560301626E-2</v>
      </c>
      <c r="Q471" s="2">
        <f t="shared" si="92"/>
        <v>-7.8042904569376797E-3</v>
      </c>
    </row>
    <row r="472" spans="1:17" ht="28.5" customHeight="1">
      <c r="A472" s="87">
        <v>44977</v>
      </c>
      <c r="B472" s="88">
        <v>2356.8500979999999</v>
      </c>
      <c r="C472" s="88">
        <v>2228.4904790000001</v>
      </c>
      <c r="D472" s="88">
        <v>1660</v>
      </c>
      <c r="E472" s="88">
        <v>984.40002400000003</v>
      </c>
      <c r="F472" s="88">
        <v>2233.6999510000001</v>
      </c>
      <c r="G472" s="2">
        <f t="shared" si="83"/>
        <v>-7.5375942730814237E-3</v>
      </c>
      <c r="H472" s="2">
        <f t="shared" si="84"/>
        <v>-1.0572833443242492E-2</v>
      </c>
      <c r="I472" s="2">
        <f t="shared" si="85"/>
        <v>-6.020469596628537E-4</v>
      </c>
      <c r="J472" s="2">
        <f t="shared" si="86"/>
        <v>-1.0155002539356998E-4</v>
      </c>
      <c r="K472" s="2">
        <f t="shared" si="87"/>
        <v>2.9449673037591544E-2</v>
      </c>
      <c r="L472" s="1"/>
      <c r="M472" s="2">
        <f t="shared" si="88"/>
        <v>-7.5661454989821297E-3</v>
      </c>
      <c r="N472" s="2">
        <f t="shared" si="89"/>
        <v>-1.0629122958086084E-2</v>
      </c>
      <c r="O472" s="2">
        <f t="shared" si="90"/>
        <v>-6.0222826270591866E-4</v>
      </c>
      <c r="P472" s="2">
        <f t="shared" si="91"/>
        <v>-1.0155518194651233E-4</v>
      </c>
      <c r="Q472" s="2">
        <f t="shared" si="92"/>
        <v>2.9024361431737367E-2</v>
      </c>
    </row>
    <row r="473" spans="1:17" ht="28.5" customHeight="1">
      <c r="A473" s="87">
        <v>44978</v>
      </c>
      <c r="B473" s="88">
        <v>2358.6000979999999</v>
      </c>
      <c r="C473" s="88">
        <v>2246.6735840000001</v>
      </c>
      <c r="D473" s="88">
        <v>1640</v>
      </c>
      <c r="E473" s="88">
        <v>971.59997599999997</v>
      </c>
      <c r="F473" s="88">
        <v>2239</v>
      </c>
      <c r="G473" s="2">
        <f t="shared" si="83"/>
        <v>7.4251646359903539E-4</v>
      </c>
      <c r="H473" s="2">
        <f t="shared" si="84"/>
        <v>8.1593819544427439E-3</v>
      </c>
      <c r="I473" s="2">
        <f t="shared" si="85"/>
        <v>-1.2048192771084338E-2</v>
      </c>
      <c r="J473" s="2">
        <f t="shared" si="86"/>
        <v>-1.3002892815858019E-2</v>
      </c>
      <c r="K473" s="2">
        <f t="shared" si="87"/>
        <v>2.3727667619937842E-3</v>
      </c>
      <c r="L473" s="1"/>
      <c r="M473" s="2">
        <f t="shared" si="88"/>
        <v>7.4224093463108837E-4</v>
      </c>
      <c r="N473" s="2">
        <f t="shared" si="89"/>
        <v>8.1262741682950716E-3</v>
      </c>
      <c r="O473" s="2">
        <f t="shared" si="90"/>
        <v>-1.212136053234485E-2</v>
      </c>
      <c r="P473" s="2">
        <f t="shared" si="91"/>
        <v>-1.3088170470739856E-2</v>
      </c>
      <c r="Q473" s="2">
        <f t="shared" si="92"/>
        <v>2.3699561959408051E-3</v>
      </c>
    </row>
    <row r="474" spans="1:17" ht="28.5" customHeight="1">
      <c r="A474" s="87">
        <v>44979</v>
      </c>
      <c r="B474" s="88">
        <v>2331.8999020000001</v>
      </c>
      <c r="C474" s="88">
        <v>2195.7238769999999</v>
      </c>
      <c r="D474" s="88">
        <v>1639</v>
      </c>
      <c r="E474" s="88">
        <v>968.54998799999998</v>
      </c>
      <c r="F474" s="88">
        <v>2229</v>
      </c>
      <c r="G474" s="2">
        <f t="shared" si="83"/>
        <v>-1.1320357369034494E-2</v>
      </c>
      <c r="H474" s="2">
        <f t="shared" si="84"/>
        <v>-2.2677841304070905E-2</v>
      </c>
      <c r="I474" s="2">
        <f t="shared" si="85"/>
        <v>-6.0975609756097561E-4</v>
      </c>
      <c r="J474" s="2">
        <f t="shared" si="86"/>
        <v>-3.1391396411479377E-3</v>
      </c>
      <c r="K474" s="2">
        <f t="shared" si="87"/>
        <v>-4.4662795891022775E-3</v>
      </c>
      <c r="L474" s="1"/>
      <c r="M474" s="2">
        <f t="shared" si="88"/>
        <v>-1.1384920327473808E-2</v>
      </c>
      <c r="N474" s="2">
        <f t="shared" si="89"/>
        <v>-2.2938938512690688E-2</v>
      </c>
      <c r="O474" s="2">
        <f t="shared" si="90"/>
        <v>-6.0994207441442225E-4</v>
      </c>
      <c r="P474" s="2">
        <f t="shared" si="91"/>
        <v>-3.1440770755629191E-3</v>
      </c>
      <c r="Q474" s="2">
        <f t="shared" si="92"/>
        <v>-4.4762832128859772E-3</v>
      </c>
    </row>
    <row r="475" spans="1:17" ht="28.5" customHeight="1">
      <c r="A475" s="87">
        <v>44980</v>
      </c>
      <c r="B475" s="88">
        <v>2325.6499020000001</v>
      </c>
      <c r="C475" s="88">
        <v>2185.2016600000002</v>
      </c>
      <c r="D475" s="88">
        <v>1613</v>
      </c>
      <c r="E475" s="88">
        <v>972.5</v>
      </c>
      <c r="F475" s="88">
        <v>2204</v>
      </c>
      <c r="G475" s="2">
        <f t="shared" si="83"/>
        <v>-2.6802179607450403E-3</v>
      </c>
      <c r="H475" s="2">
        <f t="shared" si="84"/>
        <v>-4.7921403552691469E-3</v>
      </c>
      <c r="I475" s="2">
        <f t="shared" si="85"/>
        <v>-1.5863331299572909E-2</v>
      </c>
      <c r="J475" s="2">
        <f t="shared" si="86"/>
        <v>4.0782737586488055E-3</v>
      </c>
      <c r="K475" s="2">
        <f t="shared" si="87"/>
        <v>-1.1215791834903545E-2</v>
      </c>
      <c r="L475" s="1"/>
      <c r="M475" s="2">
        <f t="shared" si="88"/>
        <v>-2.6838161756751531E-3</v>
      </c>
      <c r="N475" s="2">
        <f t="shared" si="89"/>
        <v>-4.8036594754223248E-3</v>
      </c>
      <c r="O475" s="2">
        <f t="shared" si="90"/>
        <v>-1.5990500618620871E-2</v>
      </c>
      <c r="P475" s="2">
        <f t="shared" si="91"/>
        <v>4.06998014167048E-3</v>
      </c>
      <c r="Q475" s="2">
        <f t="shared" si="92"/>
        <v>-1.1279163113063716E-2</v>
      </c>
    </row>
    <row r="476" spans="1:17" ht="28.5" customHeight="1">
      <c r="A476" s="87">
        <v>44981</v>
      </c>
      <c r="B476" s="88">
        <v>2341.1999510000001</v>
      </c>
      <c r="C476" s="88">
        <v>2200.154297</v>
      </c>
      <c r="D476" s="88">
        <v>1617.900024</v>
      </c>
      <c r="E476" s="88">
        <v>970.5</v>
      </c>
      <c r="F476" s="88">
        <v>2160</v>
      </c>
      <c r="G476" s="2">
        <f t="shared" si="83"/>
        <v>6.68632410520057E-3</v>
      </c>
      <c r="H476" s="2">
        <f t="shared" si="84"/>
        <v>6.8426805972680192E-3</v>
      </c>
      <c r="I476" s="2">
        <f t="shared" si="85"/>
        <v>3.0378326100434162E-3</v>
      </c>
      <c r="J476" s="2">
        <f t="shared" si="86"/>
        <v>-2.056555269922879E-3</v>
      </c>
      <c r="K476" s="2">
        <f t="shared" si="87"/>
        <v>-1.9963702359346643E-2</v>
      </c>
      <c r="L476" s="1"/>
      <c r="M476" s="2">
        <f t="shared" si="88"/>
        <v>6.6640697848360164E-3</v>
      </c>
      <c r="N476" s="2">
        <f t="shared" si="89"/>
        <v>6.8193757099223509E-3</v>
      </c>
      <c r="O476" s="2">
        <f t="shared" si="90"/>
        <v>3.0332277201260958E-3</v>
      </c>
      <c r="P476" s="2">
        <f t="shared" si="91"/>
        <v>-2.0586728835364095E-3</v>
      </c>
      <c r="Q476" s="2">
        <f t="shared" si="92"/>
        <v>-2.0165669594594413E-2</v>
      </c>
    </row>
    <row r="477" spans="1:17" ht="28.5" customHeight="1">
      <c r="A477" s="87">
        <v>44984</v>
      </c>
      <c r="B477" s="88">
        <v>2305.3000489999999</v>
      </c>
      <c r="C477" s="88">
        <v>2185.5246579999998</v>
      </c>
      <c r="D477" s="88">
        <v>1585.900024</v>
      </c>
      <c r="E477" s="88">
        <v>965.04998799999998</v>
      </c>
      <c r="F477" s="88">
        <v>2134.0500489999999</v>
      </c>
      <c r="G477" s="2">
        <f t="shared" si="83"/>
        <v>-1.5333975205606054E-2</v>
      </c>
      <c r="H477" s="2">
        <f t="shared" si="84"/>
        <v>-6.6493695555572318E-3</v>
      </c>
      <c r="I477" s="2">
        <f t="shared" si="85"/>
        <v>-1.9778725214976572E-2</v>
      </c>
      <c r="J477" s="2">
        <f t="shared" si="86"/>
        <v>-5.615674394641953E-3</v>
      </c>
      <c r="K477" s="2">
        <f t="shared" si="87"/>
        <v>-1.2013866203703729E-2</v>
      </c>
      <c r="L477" s="1"/>
      <c r="M477" s="2">
        <f t="shared" si="88"/>
        <v>-1.5452756426709678E-2</v>
      </c>
      <c r="N477" s="2">
        <f t="shared" si="89"/>
        <v>-6.6715751033011939E-3</v>
      </c>
      <c r="O477" s="2">
        <f t="shared" si="90"/>
        <v>-1.9976942207417234E-2</v>
      </c>
      <c r="P477" s="2">
        <f t="shared" si="91"/>
        <v>-5.6315015754369461E-3</v>
      </c>
      <c r="Q477" s="2">
        <f t="shared" si="92"/>
        <v>-1.208661595188873E-2</v>
      </c>
    </row>
    <row r="478" spans="1:17" ht="28.5" customHeight="1">
      <c r="A478" s="87">
        <v>44985</v>
      </c>
      <c r="B478" s="88">
        <v>2301.0500489999999</v>
      </c>
      <c r="C478" s="88">
        <v>2143.7128910000001</v>
      </c>
      <c r="D478" s="88">
        <v>1592</v>
      </c>
      <c r="E478" s="88">
        <v>956.59997599999997</v>
      </c>
      <c r="F478" s="88">
        <v>2115</v>
      </c>
      <c r="G478" s="2">
        <f t="shared" si="83"/>
        <v>-1.8435778031773251E-3</v>
      </c>
      <c r="H478" s="2">
        <f t="shared" si="84"/>
        <v>-1.9131226383994289E-2</v>
      </c>
      <c r="I478" s="2">
        <f t="shared" si="85"/>
        <v>3.8463811764214775E-3</v>
      </c>
      <c r="J478" s="2">
        <f t="shared" si="86"/>
        <v>-8.7560355474560307E-3</v>
      </c>
      <c r="K478" s="2">
        <f t="shared" si="87"/>
        <v>-8.9267114465879822E-3</v>
      </c>
      <c r="L478" s="1"/>
      <c r="M478" s="2">
        <f t="shared" si="88"/>
        <v>-1.8452792842656301E-3</v>
      </c>
      <c r="N478" s="2">
        <f t="shared" si="89"/>
        <v>-1.9316596340036959E-2</v>
      </c>
      <c r="O478" s="2">
        <f t="shared" si="90"/>
        <v>3.839002766410552E-3</v>
      </c>
      <c r="P478" s="2">
        <f t="shared" si="91"/>
        <v>-8.7945948762882357E-3</v>
      </c>
      <c r="Q478" s="2">
        <f t="shared" si="92"/>
        <v>-8.96679324594357E-3</v>
      </c>
    </row>
    <row r="479" spans="1:17" ht="28.5" customHeight="1">
      <c r="A479" s="87">
        <v>44986</v>
      </c>
      <c r="B479" s="88">
        <v>2320.1999510000001</v>
      </c>
      <c r="C479" s="88">
        <v>2163.4189449999999</v>
      </c>
      <c r="D479" s="88">
        <v>1612</v>
      </c>
      <c r="E479" s="88">
        <v>959.29998799999998</v>
      </c>
      <c r="F479" s="88">
        <v>2100</v>
      </c>
      <c r="G479" s="2">
        <f t="shared" si="83"/>
        <v>8.3222448848178487E-3</v>
      </c>
      <c r="H479" s="2">
        <f t="shared" si="84"/>
        <v>9.1924875214083723E-3</v>
      </c>
      <c r="I479" s="2">
        <f t="shared" si="85"/>
        <v>1.2562814070351759E-2</v>
      </c>
      <c r="J479" s="2">
        <f t="shared" si="86"/>
        <v>2.8225089564501674E-3</v>
      </c>
      <c r="K479" s="2">
        <f t="shared" si="87"/>
        <v>-7.0921985815602835E-3</v>
      </c>
      <c r="L479" s="1"/>
      <c r="M479" s="2">
        <f t="shared" si="88"/>
        <v>8.287805945784715E-3</v>
      </c>
      <c r="N479" s="2">
        <f t="shared" si="89"/>
        <v>9.1504937632108149E-3</v>
      </c>
      <c r="O479" s="2">
        <f t="shared" si="90"/>
        <v>1.2484556662245277E-2</v>
      </c>
      <c r="P479" s="2">
        <f t="shared" si="91"/>
        <v>2.818533157440795E-3</v>
      </c>
      <c r="Q479" s="2">
        <f t="shared" si="92"/>
        <v>-7.1174677688639896E-3</v>
      </c>
    </row>
    <row r="480" spans="1:17" ht="28.5" customHeight="1">
      <c r="A480" s="87">
        <v>44987</v>
      </c>
      <c r="B480" s="88">
        <v>2301.0500489999999</v>
      </c>
      <c r="C480" s="88">
        <v>2146.9433589999999</v>
      </c>
      <c r="D480" s="88">
        <v>1594</v>
      </c>
      <c r="E480" s="88">
        <v>965.29998799999998</v>
      </c>
      <c r="F480" s="88">
        <v>2129.9499510000001</v>
      </c>
      <c r="G480" s="2">
        <f t="shared" si="83"/>
        <v>-8.253556764254974E-3</v>
      </c>
      <c r="H480" s="2">
        <f t="shared" si="84"/>
        <v>-7.6155319052177489E-3</v>
      </c>
      <c r="I480" s="2">
        <f t="shared" si="85"/>
        <v>-1.1166253101736972E-2</v>
      </c>
      <c r="J480" s="2">
        <f t="shared" si="86"/>
        <v>6.2545606953557055E-3</v>
      </c>
      <c r="K480" s="2">
        <f t="shared" si="87"/>
        <v>1.4261881428571455E-2</v>
      </c>
      <c r="L480" s="1"/>
      <c r="M480" s="2">
        <f t="shared" si="88"/>
        <v>-8.2878059457846577E-3</v>
      </c>
      <c r="N480" s="2">
        <f t="shared" si="89"/>
        <v>-7.644678138657616E-3</v>
      </c>
      <c r="O480" s="2">
        <f t="shared" si="90"/>
        <v>-1.1229063716413303E-2</v>
      </c>
      <c r="P480" s="2">
        <f t="shared" si="91"/>
        <v>6.2350821084202618E-3</v>
      </c>
      <c r="Q480" s="2">
        <f t="shared" si="92"/>
        <v>1.4161137532794823E-2</v>
      </c>
    </row>
    <row r="481" spans="1:17" ht="28.5" customHeight="1">
      <c r="A481" s="87">
        <v>44988</v>
      </c>
      <c r="B481" s="88">
        <v>2295.6499020000001</v>
      </c>
      <c r="C481" s="88">
        <v>2201.7233890000002</v>
      </c>
      <c r="D481" s="88">
        <v>1596</v>
      </c>
      <c r="E481" s="88">
        <v>966.90002400000003</v>
      </c>
      <c r="F481" s="88">
        <v>2140</v>
      </c>
      <c r="G481" s="2">
        <f t="shared" si="83"/>
        <v>-2.3468185763046105E-3</v>
      </c>
      <c r="H481" s="2">
        <f t="shared" si="84"/>
        <v>2.5515358740304969E-2</v>
      </c>
      <c r="I481" s="2">
        <f t="shared" si="85"/>
        <v>1.2547051442910915E-3</v>
      </c>
      <c r="J481" s="2">
        <f t="shared" si="86"/>
        <v>1.6575531129086117E-3</v>
      </c>
      <c r="K481" s="2">
        <f t="shared" si="87"/>
        <v>4.7184437339860968E-3</v>
      </c>
      <c r="L481" s="1"/>
      <c r="M481" s="2">
        <f t="shared" si="88"/>
        <v>-2.34957667102989E-3</v>
      </c>
      <c r="N481" s="2">
        <f t="shared" si="89"/>
        <v>2.5195275249258259E-2</v>
      </c>
      <c r="O481" s="2">
        <f t="shared" si="90"/>
        <v>1.2539186595936812E-3</v>
      </c>
      <c r="P481" s="2">
        <f t="shared" si="91"/>
        <v>1.6561808878955081E-3</v>
      </c>
      <c r="Q481" s="2">
        <f t="shared" si="92"/>
        <v>4.70734677158797E-3</v>
      </c>
    </row>
    <row r="482" spans="1:17" ht="28.5" customHeight="1">
      <c r="A482" s="87">
        <v>44991</v>
      </c>
      <c r="B482" s="88">
        <v>2424.0500489999999</v>
      </c>
      <c r="C482" s="88">
        <v>2223.2292480000001</v>
      </c>
      <c r="D482" s="88">
        <v>1620</v>
      </c>
      <c r="E482" s="88">
        <v>965.25</v>
      </c>
      <c r="F482" s="88">
        <v>2158.25</v>
      </c>
      <c r="G482" s="2">
        <f t="shared" si="83"/>
        <v>5.5931937569459501E-2</v>
      </c>
      <c r="H482" s="2">
        <f t="shared" si="84"/>
        <v>9.7677388119892794E-3</v>
      </c>
      <c r="I482" s="2">
        <f t="shared" si="85"/>
        <v>1.5037593984962405E-2</v>
      </c>
      <c r="J482" s="2">
        <f t="shared" si="86"/>
        <v>-1.7065094208747588E-3</v>
      </c>
      <c r="K482" s="2">
        <f t="shared" si="87"/>
        <v>8.52803738317757E-3</v>
      </c>
      <c r="L482" s="1"/>
      <c r="M482" s="2">
        <f t="shared" si="88"/>
        <v>5.4423730147658167E-2</v>
      </c>
      <c r="N482" s="2">
        <f t="shared" si="89"/>
        <v>9.7203428356634879E-3</v>
      </c>
      <c r="O482" s="2">
        <f t="shared" si="90"/>
        <v>1.4925650216675792E-2</v>
      </c>
      <c r="P482" s="2">
        <f t="shared" si="91"/>
        <v>-1.7079671667506763E-3</v>
      </c>
      <c r="Q482" s="2">
        <f t="shared" si="92"/>
        <v>8.4918790997348392E-3</v>
      </c>
    </row>
    <row r="483" spans="1:17" ht="28.5" customHeight="1">
      <c r="A483" s="87">
        <v>44993</v>
      </c>
      <c r="B483" s="88">
        <v>2410.8500979999999</v>
      </c>
      <c r="C483" s="88">
        <v>2231.2133789999998</v>
      </c>
      <c r="D483" s="88">
        <v>1620</v>
      </c>
      <c r="E483" s="88">
        <v>957.5</v>
      </c>
      <c r="F483" s="88">
        <v>2152</v>
      </c>
      <c r="G483" s="2">
        <f t="shared" si="83"/>
        <v>-5.4454119070047532E-3</v>
      </c>
      <c r="H483" s="2">
        <f t="shared" si="84"/>
        <v>3.5912315417684294E-3</v>
      </c>
      <c r="I483" s="2">
        <f t="shared" si="85"/>
        <v>0</v>
      </c>
      <c r="J483" s="2">
        <f t="shared" si="86"/>
        <v>-8.0290080290080293E-3</v>
      </c>
      <c r="K483" s="2">
        <f t="shared" si="87"/>
        <v>-2.8958647052009729E-3</v>
      </c>
      <c r="L483" s="1"/>
      <c r="M483" s="2">
        <f t="shared" si="88"/>
        <v>-5.4602922065815776E-3</v>
      </c>
      <c r="N483" s="2">
        <f t="shared" si="89"/>
        <v>3.5847984669486938E-3</v>
      </c>
      <c r="O483" s="2">
        <f t="shared" si="90"/>
        <v>0</v>
      </c>
      <c r="P483" s="2">
        <f t="shared" si="91"/>
        <v>-8.0614140895447304E-3</v>
      </c>
      <c r="Q483" s="2">
        <f t="shared" si="92"/>
        <v>-2.9000658339570131E-3</v>
      </c>
    </row>
    <row r="484" spans="1:17" ht="28.5" customHeight="1">
      <c r="A484" s="87">
        <v>44994</v>
      </c>
      <c r="B484" s="88">
        <v>2410.3999020000001</v>
      </c>
      <c r="C484" s="88">
        <v>2177.586914</v>
      </c>
      <c r="D484" s="88">
        <v>1629.9499510000001</v>
      </c>
      <c r="E484" s="88">
        <v>952.70001200000002</v>
      </c>
      <c r="F484" s="88">
        <v>2174.9499510000001</v>
      </c>
      <c r="G484" s="2">
        <f t="shared" si="83"/>
        <v>-1.8673745015223173E-4</v>
      </c>
      <c r="H484" s="2">
        <f t="shared" si="84"/>
        <v>-2.403466450350638E-2</v>
      </c>
      <c r="I484" s="2">
        <f t="shared" si="85"/>
        <v>6.141945061728429E-3</v>
      </c>
      <c r="J484" s="2">
        <f t="shared" si="86"/>
        <v>-5.0130422976501143E-3</v>
      </c>
      <c r="K484" s="2">
        <f t="shared" si="87"/>
        <v>1.0664475371747239E-2</v>
      </c>
      <c r="L484" s="1"/>
      <c r="M484" s="2">
        <f t="shared" si="88"/>
        <v>-1.867548877607005E-4</v>
      </c>
      <c r="N484" s="2">
        <f t="shared" si="89"/>
        <v>-2.4328210109115182E-2</v>
      </c>
      <c r="O484" s="2">
        <f t="shared" si="90"/>
        <v>6.1231601949974495E-3</v>
      </c>
      <c r="P484" s="2">
        <f t="shared" si="91"/>
        <v>-5.0256497462869915E-3</v>
      </c>
      <c r="Q484" s="2">
        <f t="shared" si="92"/>
        <v>1.0608010941868853E-2</v>
      </c>
    </row>
    <row r="485" spans="1:17" ht="28.5" customHeight="1">
      <c r="A485" s="87">
        <v>44995</v>
      </c>
      <c r="B485" s="88">
        <v>2340.8999020000001</v>
      </c>
      <c r="C485" s="88">
        <v>2143.851318</v>
      </c>
      <c r="D485" s="88">
        <v>1610.4499510000001</v>
      </c>
      <c r="E485" s="88">
        <v>955.54998799999998</v>
      </c>
      <c r="F485" s="88">
        <v>2171.5</v>
      </c>
      <c r="G485" s="2">
        <f t="shared" si="83"/>
        <v>-2.8833389821470379E-2</v>
      </c>
      <c r="H485" s="2">
        <f t="shared" si="84"/>
        <v>-1.5492192657436215E-2</v>
      </c>
      <c r="I485" s="2">
        <f t="shared" si="85"/>
        <v>-1.1963557523981913E-2</v>
      </c>
      <c r="J485" s="2">
        <f t="shared" si="86"/>
        <v>2.9914726189800549E-3</v>
      </c>
      <c r="K485" s="2">
        <f t="shared" si="87"/>
        <v>-1.5862208683992175E-3</v>
      </c>
      <c r="L485" s="1"/>
      <c r="M485" s="2">
        <f t="shared" si="88"/>
        <v>-2.925723923235414E-2</v>
      </c>
      <c r="N485" s="2">
        <f t="shared" si="89"/>
        <v>-1.5613450672782263E-2</v>
      </c>
      <c r="O485" s="2">
        <f t="shared" si="90"/>
        <v>-1.2035696817323423E-2</v>
      </c>
      <c r="P485" s="2">
        <f t="shared" si="91"/>
        <v>2.9870070682636524E-3</v>
      </c>
      <c r="Q485" s="2">
        <f t="shared" si="92"/>
        <v>-1.5874802486672496E-3</v>
      </c>
    </row>
    <row r="486" spans="1:17" ht="28.5" customHeight="1">
      <c r="A486" s="87">
        <v>44998</v>
      </c>
      <c r="B486" s="88">
        <v>2306.0500489999999</v>
      </c>
      <c r="C486" s="88">
        <v>2108.5927729999999</v>
      </c>
      <c r="D486" s="88">
        <v>1587.900024</v>
      </c>
      <c r="E486" s="88">
        <v>954.09997599999997</v>
      </c>
      <c r="F486" s="88">
        <v>2164.0500489999999</v>
      </c>
      <c r="G486" s="2">
        <f t="shared" si="83"/>
        <v>-1.4887374282952217E-2</v>
      </c>
      <c r="H486" s="2">
        <f t="shared" si="84"/>
        <v>-1.6446357405462641E-2</v>
      </c>
      <c r="I486" s="2">
        <f t="shared" si="85"/>
        <v>-1.4002252591580243E-2</v>
      </c>
      <c r="J486" s="2">
        <f t="shared" si="86"/>
        <v>-1.517463260121997E-3</v>
      </c>
      <c r="K486" s="2">
        <f t="shared" si="87"/>
        <v>-3.4307856320516029E-3</v>
      </c>
      <c r="L486" s="1"/>
      <c r="M486" s="2">
        <f t="shared" si="88"/>
        <v>-1.4999303516972385E-2</v>
      </c>
      <c r="N486" s="2">
        <f t="shared" si="89"/>
        <v>-1.6583100093858365E-2</v>
      </c>
      <c r="O486" s="2">
        <f t="shared" si="90"/>
        <v>-1.410120895775051E-2</v>
      </c>
      <c r="P486" s="2">
        <f t="shared" si="91"/>
        <v>-1.5186157735737125E-3</v>
      </c>
      <c r="Q486" s="2">
        <f t="shared" si="92"/>
        <v>-3.4366842722557129E-3</v>
      </c>
    </row>
    <row r="487" spans="1:17" ht="28.5" customHeight="1">
      <c r="A487" s="87">
        <v>44999</v>
      </c>
      <c r="B487" s="88">
        <v>2292.1999510000001</v>
      </c>
      <c r="C487" s="88">
        <v>2100.701172</v>
      </c>
      <c r="D487" s="88">
        <v>1570.25</v>
      </c>
      <c r="E487" s="88">
        <v>957.20001200000002</v>
      </c>
      <c r="F487" s="88">
        <v>2144.3500979999999</v>
      </c>
      <c r="G487" s="2">
        <f t="shared" si="83"/>
        <v>-6.0059832638957129E-3</v>
      </c>
      <c r="H487" s="2">
        <f t="shared" si="84"/>
        <v>-3.7425913154259922E-3</v>
      </c>
      <c r="I487" s="2">
        <f t="shared" si="85"/>
        <v>-1.1115324474609386E-2</v>
      </c>
      <c r="J487" s="2">
        <f t="shared" si="86"/>
        <v>3.2491731243896871E-3</v>
      </c>
      <c r="K487" s="2">
        <f t="shared" si="87"/>
        <v>-9.1032788308677681E-3</v>
      </c>
      <c r="L487" s="1"/>
      <c r="M487" s="2">
        <f t="shared" si="88"/>
        <v>-6.024091723856294E-3</v>
      </c>
      <c r="N487" s="2">
        <f t="shared" si="89"/>
        <v>-3.7496123336454574E-3</v>
      </c>
      <c r="O487" s="2">
        <f t="shared" si="90"/>
        <v>-1.1177561311863237E-2</v>
      </c>
      <c r="P487" s="2">
        <f t="shared" si="91"/>
        <v>3.2439059675793266E-3</v>
      </c>
      <c r="Q487" s="2">
        <f t="shared" si="92"/>
        <v>-9.1449668650001679E-3</v>
      </c>
    </row>
    <row r="488" spans="1:17" ht="28.5" customHeight="1">
      <c r="A488" s="87">
        <v>45000</v>
      </c>
      <c r="B488" s="88">
        <v>2276.1000979999999</v>
      </c>
      <c r="C488" s="88">
        <v>2064.7963869999999</v>
      </c>
      <c r="D488" s="88">
        <v>1578</v>
      </c>
      <c r="E488" s="88">
        <v>951.40002400000003</v>
      </c>
      <c r="F488" s="88">
        <v>2164.1999510000001</v>
      </c>
      <c r="G488" s="2">
        <f t="shared" si="83"/>
        <v>-7.0237559306187101E-3</v>
      </c>
      <c r="H488" s="2">
        <f t="shared" si="84"/>
        <v>-1.7091809857856438E-2</v>
      </c>
      <c r="I488" s="2">
        <f t="shared" si="85"/>
        <v>4.9355198216844455E-3</v>
      </c>
      <c r="J488" s="2">
        <f t="shared" si="86"/>
        <v>-6.0593271283828449E-3</v>
      </c>
      <c r="K488" s="2">
        <f t="shared" si="87"/>
        <v>9.2568153952630201E-3</v>
      </c>
      <c r="L488" s="1"/>
      <c r="M488" s="2">
        <f t="shared" si="88"/>
        <v>-7.0485386175127363E-3</v>
      </c>
      <c r="N488" s="2">
        <f t="shared" si="89"/>
        <v>-1.7239560814150939E-2</v>
      </c>
      <c r="O488" s="2">
        <f t="shared" si="90"/>
        <v>4.9233800713294621E-3</v>
      </c>
      <c r="P488" s="2">
        <f t="shared" si="91"/>
        <v>-6.0777593466196126E-3</v>
      </c>
      <c r="Q488" s="2">
        <f t="shared" si="92"/>
        <v>9.2142336587666754E-3</v>
      </c>
    </row>
    <row r="489" spans="1:17" ht="28.5" customHeight="1">
      <c r="A489" s="87">
        <v>45001</v>
      </c>
      <c r="B489" s="88">
        <v>2282.1000979999999</v>
      </c>
      <c r="C489" s="88">
        <v>2054.5048830000001</v>
      </c>
      <c r="D489" s="88">
        <v>1539</v>
      </c>
      <c r="E489" s="88">
        <v>967.40002400000003</v>
      </c>
      <c r="F489" s="88">
        <v>2184.8999020000001</v>
      </c>
      <c r="G489" s="2">
        <f t="shared" si="83"/>
        <v>2.6360879318410363E-3</v>
      </c>
      <c r="H489" s="2">
        <f t="shared" si="84"/>
        <v>-4.9842706354947747E-3</v>
      </c>
      <c r="I489" s="2">
        <f t="shared" si="85"/>
        <v>-2.4714828897338403E-2</v>
      </c>
      <c r="J489" s="2">
        <f t="shared" si="86"/>
        <v>1.6817321417263283E-2</v>
      </c>
      <c r="K489" s="2">
        <f t="shared" si="87"/>
        <v>9.5647128124346104E-3</v>
      </c>
      <c r="L489" s="1"/>
      <c r="M489" s="2">
        <f t="shared" si="88"/>
        <v>2.6326195460250291E-3</v>
      </c>
      <c r="N489" s="2">
        <f t="shared" si="89"/>
        <v>-4.9967335419579149E-3</v>
      </c>
      <c r="O489" s="2">
        <f t="shared" si="90"/>
        <v>-2.5025367566940373E-2</v>
      </c>
      <c r="P489" s="2">
        <f t="shared" si="91"/>
        <v>1.6677475973484783E-2</v>
      </c>
      <c r="Q489" s="2">
        <f t="shared" si="92"/>
        <v>9.5192605422793931E-3</v>
      </c>
    </row>
    <row r="490" spans="1:17" ht="28.5" customHeight="1">
      <c r="A490" s="87">
        <v>45002</v>
      </c>
      <c r="B490" s="88">
        <v>2256.5</v>
      </c>
      <c r="C490" s="88">
        <v>2051.920654</v>
      </c>
      <c r="D490" s="88">
        <v>1557.5</v>
      </c>
      <c r="E490" s="88">
        <v>957.70001200000002</v>
      </c>
      <c r="F490" s="88">
        <v>2186.6999510000001</v>
      </c>
      <c r="G490" s="2">
        <f t="shared" si="83"/>
        <v>-1.1217780509468209E-2</v>
      </c>
      <c r="H490" s="2">
        <f t="shared" si="84"/>
        <v>-1.2578354139643338E-3</v>
      </c>
      <c r="I490" s="2">
        <f t="shared" si="85"/>
        <v>1.2020792722547108E-2</v>
      </c>
      <c r="J490" s="2">
        <f t="shared" si="86"/>
        <v>-1.002688831853907E-2</v>
      </c>
      <c r="K490" s="2">
        <f t="shared" si="87"/>
        <v>8.2385879479065691E-4</v>
      </c>
      <c r="L490" s="1"/>
      <c r="M490" s="2">
        <f t="shared" si="88"/>
        <v>-1.1281174347211789E-2</v>
      </c>
      <c r="N490" s="2">
        <f t="shared" si="89"/>
        <v>-1.2586271529164371E-3</v>
      </c>
      <c r="O490" s="2">
        <f t="shared" si="90"/>
        <v>1.1949116822728955E-2</v>
      </c>
      <c r="P490" s="2">
        <f t="shared" si="91"/>
        <v>-1.0077496140054886E-2</v>
      </c>
      <c r="Q490" s="2">
        <f t="shared" si="92"/>
        <v>8.2351960941487478E-4</v>
      </c>
    </row>
    <row r="491" spans="1:17" ht="28.5" customHeight="1">
      <c r="A491" s="87">
        <v>45005</v>
      </c>
      <c r="B491" s="88">
        <v>2251.3999020000001</v>
      </c>
      <c r="C491" s="88">
        <v>2031.753052</v>
      </c>
      <c r="D491" s="88">
        <v>1567.9499510000001</v>
      </c>
      <c r="E491" s="88">
        <v>961.20001200000002</v>
      </c>
      <c r="F491" s="88">
        <v>2191.1000979999999</v>
      </c>
      <c r="G491" s="2">
        <f t="shared" si="83"/>
        <v>-2.2601808109904229E-3</v>
      </c>
      <c r="H491" s="2">
        <f t="shared" si="84"/>
        <v>-9.8286461324347037E-3</v>
      </c>
      <c r="I491" s="2">
        <f t="shared" si="85"/>
        <v>6.7094388443018011E-3</v>
      </c>
      <c r="J491" s="2">
        <f t="shared" si="86"/>
        <v>3.6545890739740328E-3</v>
      </c>
      <c r="K491" s="2">
        <f t="shared" si="87"/>
        <v>2.0122317183880675E-3</v>
      </c>
      <c r="L491" s="1"/>
      <c r="M491" s="2">
        <f t="shared" si="88"/>
        <v>-2.2627388748243447E-3</v>
      </c>
      <c r="N491" s="2">
        <f t="shared" si="89"/>
        <v>-9.8772661162200587E-3</v>
      </c>
      <c r="O491" s="2">
        <f t="shared" si="90"/>
        <v>6.6870307342207207E-3</v>
      </c>
      <c r="P491" s="2">
        <f t="shared" si="91"/>
        <v>3.6479272891149512E-3</v>
      </c>
      <c r="Q491" s="2">
        <f t="shared" si="92"/>
        <v>2.010209891945126E-3</v>
      </c>
    </row>
    <row r="492" spans="1:17" ht="28.5" customHeight="1">
      <c r="A492" s="87">
        <v>45006</v>
      </c>
      <c r="B492" s="88">
        <v>2369.9499510000001</v>
      </c>
      <c r="C492" s="88">
        <v>2094.9323730000001</v>
      </c>
      <c r="D492" s="88">
        <v>1571.9499510000001</v>
      </c>
      <c r="E492" s="88">
        <v>956.20001200000002</v>
      </c>
      <c r="F492" s="88">
        <v>2182.6999510000001</v>
      </c>
      <c r="G492" s="2">
        <f t="shared" si="83"/>
        <v>5.2656149134006645E-2</v>
      </c>
      <c r="H492" s="2">
        <f t="shared" si="84"/>
        <v>3.1095964609384071E-2</v>
      </c>
      <c r="I492" s="2">
        <f t="shared" si="85"/>
        <v>2.5511018367958098E-3</v>
      </c>
      <c r="J492" s="2">
        <f t="shared" si="86"/>
        <v>-5.2018309795859637E-3</v>
      </c>
      <c r="K492" s="2">
        <f t="shared" si="87"/>
        <v>-3.8337577583367139E-3</v>
      </c>
      <c r="L492" s="1"/>
      <c r="M492" s="2">
        <f t="shared" si="88"/>
        <v>5.1316635792444221E-2</v>
      </c>
      <c r="N492" s="2">
        <f t="shared" si="89"/>
        <v>3.0622279858788667E-2</v>
      </c>
      <c r="O492" s="2">
        <f t="shared" si="90"/>
        <v>2.54785330023045E-3</v>
      </c>
      <c r="P492" s="2">
        <f t="shared" si="91"/>
        <v>-5.2154076050295282E-3</v>
      </c>
      <c r="Q492" s="2">
        <f t="shared" si="92"/>
        <v>-3.8411254442552237E-3</v>
      </c>
    </row>
    <row r="493" spans="1:17" ht="28.5" customHeight="1">
      <c r="A493" s="87">
        <v>45007</v>
      </c>
      <c r="B493" s="88">
        <v>2337.6999510000001</v>
      </c>
      <c r="C493" s="88">
        <v>2101.3010250000002</v>
      </c>
      <c r="D493" s="88">
        <v>1584</v>
      </c>
      <c r="E493" s="88">
        <v>972.04998799999998</v>
      </c>
      <c r="F493" s="88">
        <v>2219.5</v>
      </c>
      <c r="G493" s="2">
        <f t="shared" si="83"/>
        <v>-1.3607882304177824E-2</v>
      </c>
      <c r="H493" s="2">
        <f t="shared" si="84"/>
        <v>3.0400274882764009E-3</v>
      </c>
      <c r="I493" s="2">
        <f t="shared" si="85"/>
        <v>7.6656696304702792E-3</v>
      </c>
      <c r="J493" s="2">
        <f t="shared" si="86"/>
        <v>1.65760048118468E-2</v>
      </c>
      <c r="K493" s="2">
        <f t="shared" si="87"/>
        <v>1.6859875304042624E-2</v>
      </c>
      <c r="L493" s="1"/>
      <c r="M493" s="2">
        <f t="shared" si="88"/>
        <v>-1.3701318145457201E-2</v>
      </c>
      <c r="N493" s="2">
        <f t="shared" si="89"/>
        <v>3.0354159484863425E-3</v>
      </c>
      <c r="O493" s="2">
        <f t="shared" si="90"/>
        <v>7.6364376783118297E-3</v>
      </c>
      <c r="P493" s="2">
        <f t="shared" si="91"/>
        <v>1.6440122379926057E-2</v>
      </c>
      <c r="Q493" s="2">
        <f t="shared" si="92"/>
        <v>1.6719325178318294E-2</v>
      </c>
    </row>
    <row r="494" spans="1:17" ht="28.5" customHeight="1">
      <c r="A494" s="87">
        <v>45008</v>
      </c>
      <c r="B494" s="88">
        <v>2321.3999020000001</v>
      </c>
      <c r="C494" s="88">
        <v>2074.71875</v>
      </c>
      <c r="D494" s="88">
        <v>1567.75</v>
      </c>
      <c r="E494" s="88">
        <v>977.65002400000003</v>
      </c>
      <c r="F494" s="88">
        <v>2214</v>
      </c>
      <c r="G494" s="2">
        <f t="shared" si="83"/>
        <v>-6.9726865473164158E-3</v>
      </c>
      <c r="H494" s="2">
        <f t="shared" si="84"/>
        <v>-1.2650388822800963E-2</v>
      </c>
      <c r="I494" s="2">
        <f t="shared" si="85"/>
        <v>-1.0258838383838384E-2</v>
      </c>
      <c r="J494" s="2">
        <f t="shared" si="86"/>
        <v>5.7610576298881095E-3</v>
      </c>
      <c r="K494" s="2">
        <f t="shared" si="87"/>
        <v>-2.4780355936021626E-3</v>
      </c>
      <c r="L494" s="1"/>
      <c r="M494" s="2">
        <f t="shared" si="88"/>
        <v>-6.9971093206012917E-3</v>
      </c>
      <c r="N494" s="2">
        <f t="shared" si="89"/>
        <v>-1.2731086283323003E-2</v>
      </c>
      <c r="O494" s="2">
        <f t="shared" si="90"/>
        <v>-1.0311822951240916E-2</v>
      </c>
      <c r="P494" s="2">
        <f t="shared" si="91"/>
        <v>5.7445261993414303E-3</v>
      </c>
      <c r="Q494" s="2">
        <f t="shared" si="92"/>
        <v>-2.4811110055077399E-3</v>
      </c>
    </row>
    <row r="495" spans="1:17" ht="28.5" customHeight="1">
      <c r="A495" s="87">
        <v>45009</v>
      </c>
      <c r="B495" s="88">
        <v>2283.8999020000001</v>
      </c>
      <c r="C495" s="88">
        <v>2033.6451420000001</v>
      </c>
      <c r="D495" s="88">
        <v>1560</v>
      </c>
      <c r="E495" s="88">
        <v>972.84997599999997</v>
      </c>
      <c r="F495" s="88">
        <v>2206</v>
      </c>
      <c r="G495" s="2">
        <f t="shared" si="83"/>
        <v>-1.6154045654818847E-2</v>
      </c>
      <c r="H495" s="2">
        <f t="shared" si="84"/>
        <v>-1.9797193234022646E-2</v>
      </c>
      <c r="I495" s="2">
        <f t="shared" si="85"/>
        <v>-4.9433902088981026E-3</v>
      </c>
      <c r="J495" s="2">
        <f t="shared" si="86"/>
        <v>-4.9097814986603641E-3</v>
      </c>
      <c r="K495" s="2">
        <f t="shared" si="87"/>
        <v>-3.6133694670280035E-3</v>
      </c>
      <c r="L495" s="1"/>
      <c r="M495" s="2">
        <f t="shared" si="88"/>
        <v>-1.6285944647400546E-2</v>
      </c>
      <c r="N495" s="2">
        <f t="shared" si="89"/>
        <v>-1.999578304825405E-2</v>
      </c>
      <c r="O495" s="2">
        <f t="shared" si="90"/>
        <v>-4.9556491795474875E-3</v>
      </c>
      <c r="P495" s="2">
        <f t="shared" si="91"/>
        <v>-4.9218740733461509E-3</v>
      </c>
      <c r="Q495" s="2">
        <f t="shared" si="92"/>
        <v>-3.6199134551343527E-3</v>
      </c>
    </row>
    <row r="496" spans="1:17" ht="28.5" customHeight="1">
      <c r="A496" s="87">
        <v>45012</v>
      </c>
      <c r="B496" s="88">
        <v>2265.4499510000001</v>
      </c>
      <c r="C496" s="88">
        <v>2065.2578130000002</v>
      </c>
      <c r="D496" s="88">
        <v>1562.1999510000001</v>
      </c>
      <c r="E496" s="88">
        <v>983.45001200000002</v>
      </c>
      <c r="F496" s="88">
        <v>2175.0500489999999</v>
      </c>
      <c r="G496" s="2">
        <f t="shared" si="83"/>
        <v>-8.0782660325189916E-3</v>
      </c>
      <c r="H496" s="2">
        <f t="shared" si="84"/>
        <v>1.554483146893092E-2</v>
      </c>
      <c r="I496" s="2">
        <f t="shared" si="85"/>
        <v>1.4102250000000355E-3</v>
      </c>
      <c r="J496" s="2">
        <f t="shared" si="86"/>
        <v>1.0895858828699858E-2</v>
      </c>
      <c r="K496" s="2">
        <f t="shared" si="87"/>
        <v>-1.4029896192203108E-2</v>
      </c>
      <c r="L496" s="1"/>
      <c r="M496" s="2">
        <f t="shared" si="88"/>
        <v>-8.1110720200135121E-3</v>
      </c>
      <c r="N496" s="2">
        <f t="shared" si="89"/>
        <v>1.5425248251368115E-2</v>
      </c>
      <c r="O496" s="2">
        <f t="shared" si="90"/>
        <v>1.4092315665915273E-3</v>
      </c>
      <c r="P496" s="2">
        <f t="shared" si="91"/>
        <v>1.0836926650243632E-2</v>
      </c>
      <c r="Q496" s="2">
        <f t="shared" si="92"/>
        <v>-1.4129245520930336E-2</v>
      </c>
    </row>
    <row r="497" spans="1:17" ht="28.5" customHeight="1">
      <c r="A497" s="87">
        <v>45013</v>
      </c>
      <c r="B497" s="88">
        <v>2244.1499020000001</v>
      </c>
      <c r="C497" s="88">
        <v>2074.9033199999999</v>
      </c>
      <c r="D497" s="88">
        <v>1565.6999510000001</v>
      </c>
      <c r="E497" s="88">
        <v>984.20001200000002</v>
      </c>
      <c r="F497" s="88">
        <v>2167.75</v>
      </c>
      <c r="G497" s="2">
        <f t="shared" si="83"/>
        <v>-9.4021273745631927E-3</v>
      </c>
      <c r="H497" s="2">
        <f t="shared" si="84"/>
        <v>4.6703646098249741E-3</v>
      </c>
      <c r="I497" s="2">
        <f t="shared" si="85"/>
        <v>2.240430232864602E-3</v>
      </c>
      <c r="J497" s="2">
        <f t="shared" si="86"/>
        <v>7.6262137459814276E-4</v>
      </c>
      <c r="K497" s="2">
        <f t="shared" si="87"/>
        <v>-3.3562671366372519E-3</v>
      </c>
      <c r="L497" s="1"/>
      <c r="M497" s="2">
        <f t="shared" si="88"/>
        <v>-9.4466063919483208E-3</v>
      </c>
      <c r="N497" s="2">
        <f t="shared" si="89"/>
        <v>4.6594922956691431E-3</v>
      </c>
      <c r="O497" s="2">
        <f t="shared" si="90"/>
        <v>2.2379242113966923E-3</v>
      </c>
      <c r="P497" s="2">
        <f t="shared" si="91"/>
        <v>7.6233072667780937E-4</v>
      </c>
      <c r="Q497" s="2">
        <f t="shared" si="92"/>
        <v>-3.361912035247602E-3</v>
      </c>
    </row>
    <row r="498" spans="1:17" ht="28.5" customHeight="1">
      <c r="A498" s="87">
        <v>45014</v>
      </c>
      <c r="B498" s="88">
        <v>2236.8500979999999</v>
      </c>
      <c r="C498" s="88">
        <v>2062.6274410000001</v>
      </c>
      <c r="D498" s="88">
        <v>1584</v>
      </c>
      <c r="E498" s="88">
        <v>991.90002400000003</v>
      </c>
      <c r="F498" s="88">
        <v>2137.6499020000001</v>
      </c>
      <c r="G498" s="2">
        <f t="shared" si="83"/>
        <v>-3.2528147934746212E-3</v>
      </c>
      <c r="H498" s="2">
        <f t="shared" si="84"/>
        <v>-5.9163619247569596E-3</v>
      </c>
      <c r="I498" s="2">
        <f t="shared" si="85"/>
        <v>1.1688094508984209E-2</v>
      </c>
      <c r="J498" s="2">
        <f t="shared" si="86"/>
        <v>7.8236251840240936E-3</v>
      </c>
      <c r="K498" s="2">
        <f t="shared" si="87"/>
        <v>-1.3885410217967888E-2</v>
      </c>
      <c r="L498" s="1"/>
      <c r="M498" s="2">
        <f t="shared" si="88"/>
        <v>-3.2581166960416671E-3</v>
      </c>
      <c r="N498" s="2">
        <f t="shared" si="89"/>
        <v>-5.9339329325409579E-3</v>
      </c>
      <c r="O498" s="2">
        <f t="shared" si="90"/>
        <v>1.162031635280027E-2</v>
      </c>
      <c r="P498" s="2">
        <f t="shared" si="91"/>
        <v>7.7931793234136725E-3</v>
      </c>
      <c r="Q498" s="2">
        <f t="shared" si="92"/>
        <v>-1.398271431467597E-2</v>
      </c>
    </row>
    <row r="499" spans="1:17" ht="28.5" customHeight="1">
      <c r="A499" s="87">
        <v>45016</v>
      </c>
      <c r="B499" s="88">
        <v>2275.6000979999999</v>
      </c>
      <c r="C499" s="88">
        <v>2151.5583499999998</v>
      </c>
      <c r="D499" s="88">
        <v>1595.599976</v>
      </c>
      <c r="E499" s="88">
        <v>983.09997599999997</v>
      </c>
      <c r="F499" s="88">
        <v>2156.5</v>
      </c>
      <c r="G499" s="2">
        <f t="shared" si="83"/>
        <v>1.7323467511142984E-2</v>
      </c>
      <c r="H499" s="2">
        <f t="shared" si="84"/>
        <v>4.3115352405514562E-2</v>
      </c>
      <c r="I499" s="2">
        <f t="shared" si="85"/>
        <v>7.3232171717171526E-3</v>
      </c>
      <c r="J499" s="2">
        <f t="shared" si="86"/>
        <v>-8.8719102601816854E-3</v>
      </c>
      <c r="K499" s="2">
        <f t="shared" si="87"/>
        <v>8.8181408856350171E-3</v>
      </c>
      <c r="L499" s="1"/>
      <c r="M499" s="2">
        <f t="shared" si="88"/>
        <v>1.7175126978843228E-2</v>
      </c>
      <c r="N499" s="2">
        <f t="shared" si="89"/>
        <v>4.2211766648726022E-2</v>
      </c>
      <c r="O499" s="2">
        <f t="shared" si="90"/>
        <v>7.2965326155166044E-3</v>
      </c>
      <c r="P499" s="2">
        <f t="shared" si="91"/>
        <v>-8.911499987629445E-3</v>
      </c>
      <c r="Q499" s="2">
        <f t="shared" si="92"/>
        <v>8.7794881453039063E-3</v>
      </c>
    </row>
    <row r="500" spans="1:17" ht="28.5" customHeight="1">
      <c r="A500" s="87">
        <v>45019</v>
      </c>
      <c r="B500" s="88">
        <v>2274.3000489999999</v>
      </c>
      <c r="C500" s="88">
        <v>2151.92749</v>
      </c>
      <c r="D500" s="88">
        <v>1607.5500489999999</v>
      </c>
      <c r="E500" s="88">
        <v>979.04998799999998</v>
      </c>
      <c r="F500" s="88">
        <v>2180</v>
      </c>
      <c r="G500" s="2">
        <f t="shared" si="83"/>
        <v>-5.7129941290762968E-4</v>
      </c>
      <c r="H500" s="2">
        <f t="shared" si="84"/>
        <v>1.7156866789145794E-4</v>
      </c>
      <c r="I500" s="2">
        <f t="shared" si="85"/>
        <v>7.4893915641422492E-3</v>
      </c>
      <c r="J500" s="2">
        <f t="shared" si="86"/>
        <v>-4.1196094994106532E-3</v>
      </c>
      <c r="K500" s="2">
        <f t="shared" si="87"/>
        <v>1.0897287271041039E-2</v>
      </c>
      <c r="L500" s="1"/>
      <c r="M500" s="2">
        <f t="shared" si="88"/>
        <v>-5.7146266659805801E-4</v>
      </c>
      <c r="N500" s="2">
        <f t="shared" si="89"/>
        <v>1.7155395167066734E-4</v>
      </c>
      <c r="O500" s="2">
        <f t="shared" si="90"/>
        <v>7.4614853183946252E-3</v>
      </c>
      <c r="P500" s="2">
        <f t="shared" si="91"/>
        <v>-4.1281184677493523E-3</v>
      </c>
      <c r="Q500" s="2">
        <f t="shared" si="92"/>
        <v>1.083833969523694E-2</v>
      </c>
    </row>
    <row r="501" spans="1:17" ht="28.5" customHeight="1">
      <c r="A501" s="87">
        <v>45021</v>
      </c>
      <c r="B501" s="88">
        <v>2313.25</v>
      </c>
      <c r="C501" s="88">
        <v>2146.758789</v>
      </c>
      <c r="D501" s="88">
        <v>1618.599976</v>
      </c>
      <c r="E501" s="88">
        <v>997.15002400000003</v>
      </c>
      <c r="F501" s="88">
        <v>2170</v>
      </c>
      <c r="G501" s="2">
        <f t="shared" si="83"/>
        <v>1.7126126791021344E-2</v>
      </c>
      <c r="H501" s="2">
        <f t="shared" si="84"/>
        <v>-2.4018936623185455E-3</v>
      </c>
      <c r="I501" s="2">
        <f t="shared" si="85"/>
        <v>6.8737685690556227E-3</v>
      </c>
      <c r="J501" s="2">
        <f t="shared" si="86"/>
        <v>1.8487346123127725E-2</v>
      </c>
      <c r="K501" s="2">
        <f t="shared" si="87"/>
        <v>-4.5871559633027525E-3</v>
      </c>
      <c r="L501" s="1"/>
      <c r="M501" s="2">
        <f t="shared" si="88"/>
        <v>1.6981127853681256E-2</v>
      </c>
      <c r="N501" s="2">
        <f t="shared" si="89"/>
        <v>-2.404782836153853E-3</v>
      </c>
      <c r="O501" s="2">
        <f t="shared" si="90"/>
        <v>6.8502519256903307E-3</v>
      </c>
      <c r="P501" s="2">
        <f t="shared" si="91"/>
        <v>1.8318532575269258E-2</v>
      </c>
      <c r="Q501" s="2">
        <f t="shared" si="92"/>
        <v>-4.5977092486294314E-3</v>
      </c>
    </row>
    <row r="502" spans="1:17" ht="28.5" customHeight="1">
      <c r="A502" s="87">
        <v>45022</v>
      </c>
      <c r="B502" s="88">
        <v>2348.4499510000001</v>
      </c>
      <c r="C502" s="88">
        <v>2161.157471</v>
      </c>
      <c r="D502" s="88">
        <v>1648.5500489999999</v>
      </c>
      <c r="E502" s="88">
        <v>1012.099976</v>
      </c>
      <c r="F502" s="88">
        <v>2257.75</v>
      </c>
      <c r="G502" s="2">
        <f t="shared" si="83"/>
        <v>1.5216665297741298E-2</v>
      </c>
      <c r="H502" s="2">
        <f t="shared" si="84"/>
        <v>6.7071727265209805E-3</v>
      </c>
      <c r="I502" s="2">
        <f t="shared" si="85"/>
        <v>1.8503690500487179E-2</v>
      </c>
      <c r="J502" s="2">
        <f t="shared" si="86"/>
        <v>1.4992680780399739E-2</v>
      </c>
      <c r="K502" s="2">
        <f t="shared" si="87"/>
        <v>4.0437788018433181E-2</v>
      </c>
      <c r="L502" s="1"/>
      <c r="M502" s="2">
        <f t="shared" si="88"/>
        <v>1.5102053061220347E-2</v>
      </c>
      <c r="N502" s="2">
        <f t="shared" si="89"/>
        <v>6.6847797169519068E-3</v>
      </c>
      <c r="O502" s="2">
        <f t="shared" si="90"/>
        <v>1.8334580144518237E-2</v>
      </c>
      <c r="P502" s="2">
        <f t="shared" si="91"/>
        <v>1.4881401413957508E-2</v>
      </c>
      <c r="Q502" s="2">
        <f t="shared" si="92"/>
        <v>3.9641574596402961E-2</v>
      </c>
    </row>
    <row r="503" spans="1:17" ht="28.5" customHeight="1">
      <c r="A503" s="87">
        <v>45026</v>
      </c>
      <c r="B503" s="88">
        <v>2323.5</v>
      </c>
      <c r="C503" s="88">
        <v>2145.835693</v>
      </c>
      <c r="D503" s="88">
        <v>1663.25</v>
      </c>
      <c r="E503" s="88">
        <v>1008.599976</v>
      </c>
      <c r="F503" s="88">
        <v>2284.8999020000001</v>
      </c>
      <c r="G503" s="2">
        <f t="shared" si="83"/>
        <v>-1.0624007971460514E-2</v>
      </c>
      <c r="H503" s="2">
        <f t="shared" si="84"/>
        <v>-7.0896166547782281E-3</v>
      </c>
      <c r="I503" s="2">
        <f t="shared" si="85"/>
        <v>8.916897008323741E-3</v>
      </c>
      <c r="J503" s="2">
        <f t="shared" si="86"/>
        <v>-3.4581563906686628E-3</v>
      </c>
      <c r="K503" s="2">
        <f t="shared" si="87"/>
        <v>1.2025202967556244E-2</v>
      </c>
      <c r="L503" s="1"/>
      <c r="M503" s="2">
        <f t="shared" si="88"/>
        <v>-1.0680845665327079E-2</v>
      </c>
      <c r="N503" s="2">
        <f t="shared" si="89"/>
        <v>-7.1148674031287452E-3</v>
      </c>
      <c r="O503" s="2">
        <f t="shared" si="90"/>
        <v>8.8773762435061087E-3</v>
      </c>
      <c r="P503" s="2">
        <f t="shared" si="91"/>
        <v>-3.4641496345187051E-3</v>
      </c>
      <c r="Q503" s="2">
        <f t="shared" si="92"/>
        <v>1.1953474673310007E-2</v>
      </c>
    </row>
    <row r="504" spans="1:17" ht="28.5" customHeight="1">
      <c r="A504" s="87">
        <v>45027</v>
      </c>
      <c r="B504" s="88">
        <v>2318.8000489999999</v>
      </c>
      <c r="C504" s="88">
        <v>2156.4501949999999</v>
      </c>
      <c r="D504" s="88">
        <v>1659</v>
      </c>
      <c r="E504" s="88">
        <v>1009.25</v>
      </c>
      <c r="F504" s="88">
        <v>2320</v>
      </c>
      <c r="G504" s="2">
        <f t="shared" si="83"/>
        <v>-2.022789326447194E-3</v>
      </c>
      <c r="H504" s="2">
        <f t="shared" si="84"/>
        <v>4.9465585993493412E-3</v>
      </c>
      <c r="I504" s="2">
        <f t="shared" si="85"/>
        <v>-2.5552382383886968E-3</v>
      </c>
      <c r="J504" s="2">
        <f t="shared" si="86"/>
        <v>6.4448147478443954E-4</v>
      </c>
      <c r="K504" s="2">
        <f t="shared" si="87"/>
        <v>1.5361766162831183E-2</v>
      </c>
      <c r="L504" s="1"/>
      <c r="M504" s="2">
        <f t="shared" si="88"/>
        <v>-2.0248379278356298E-3</v>
      </c>
      <c r="N504" s="2">
        <f t="shared" si="89"/>
        <v>4.9343645741353409E-3</v>
      </c>
      <c r="O504" s="2">
        <f t="shared" si="90"/>
        <v>-2.5585084315523669E-3</v>
      </c>
      <c r="P504" s="2">
        <f t="shared" si="91"/>
        <v>6.442738857854038E-4</v>
      </c>
      <c r="Q504" s="2">
        <f t="shared" si="92"/>
        <v>1.5244968856137464E-2</v>
      </c>
    </row>
    <row r="505" spans="1:17" ht="28.5" customHeight="1">
      <c r="A505" s="87">
        <v>45028</v>
      </c>
      <c r="B505" s="88">
        <v>2337.6000979999999</v>
      </c>
      <c r="C505" s="88">
        <v>2165.9572750000002</v>
      </c>
      <c r="D505" s="88">
        <v>1668</v>
      </c>
      <c r="E505" s="88">
        <v>1016.700012</v>
      </c>
      <c r="F505" s="88">
        <v>2304</v>
      </c>
      <c r="G505" s="2">
        <f t="shared" si="83"/>
        <v>8.1076628440246955E-3</v>
      </c>
      <c r="H505" s="2">
        <f t="shared" si="84"/>
        <v>4.4086712607801799E-3</v>
      </c>
      <c r="I505" s="2">
        <f t="shared" si="85"/>
        <v>5.4249547920433997E-3</v>
      </c>
      <c r="J505" s="2">
        <f t="shared" si="86"/>
        <v>7.381730988357706E-3</v>
      </c>
      <c r="K505" s="2">
        <f t="shared" si="87"/>
        <v>-6.8965517241379309E-3</v>
      </c>
      <c r="L505" s="1"/>
      <c r="M505" s="2">
        <f t="shared" si="88"/>
        <v>8.0749723225768746E-3</v>
      </c>
      <c r="N505" s="2">
        <f t="shared" si="89"/>
        <v>4.3989815383994159E-3</v>
      </c>
      <c r="O505" s="2">
        <f t="shared" si="90"/>
        <v>5.4102927282474794E-3</v>
      </c>
      <c r="P505" s="2">
        <f t="shared" si="91"/>
        <v>7.3546193509567981E-3</v>
      </c>
      <c r="Q505" s="2">
        <f t="shared" si="92"/>
        <v>-6.9204428445737952E-3</v>
      </c>
    </row>
    <row r="506" spans="1:17" ht="28.5" customHeight="1">
      <c r="A506" s="87">
        <v>45029</v>
      </c>
      <c r="B506" s="88">
        <v>2394.9499510000001</v>
      </c>
      <c r="C506" s="88">
        <v>2174.125732</v>
      </c>
      <c r="D506" s="88">
        <v>1688.3000489999999</v>
      </c>
      <c r="E506" s="88">
        <v>1003.5</v>
      </c>
      <c r="F506" s="88">
        <v>2294.8000489999999</v>
      </c>
      <c r="G506" s="2">
        <f t="shared" si="83"/>
        <v>2.4533645874273986E-2</v>
      </c>
      <c r="H506" s="2">
        <f t="shared" si="84"/>
        <v>3.7712918413867428E-3</v>
      </c>
      <c r="I506" s="2">
        <f t="shared" si="85"/>
        <v>1.2170293165467593E-2</v>
      </c>
      <c r="J506" s="2">
        <f t="shared" si="86"/>
        <v>-1.298319252896794E-2</v>
      </c>
      <c r="K506" s="2">
        <f t="shared" si="87"/>
        <v>-3.9930342881944686E-3</v>
      </c>
      <c r="L506" s="1"/>
      <c r="M506" s="2">
        <f t="shared" si="88"/>
        <v>2.4237529420877486E-2</v>
      </c>
      <c r="N506" s="2">
        <f t="shared" si="89"/>
        <v>3.7641983491363282E-3</v>
      </c>
      <c r="O506" s="2">
        <f t="shared" si="90"/>
        <v>1.209683058773337E-2</v>
      </c>
      <c r="P506" s="2">
        <f t="shared" si="91"/>
        <v>-1.3068210847614182E-2</v>
      </c>
      <c r="Q506" s="2">
        <f t="shared" si="92"/>
        <v>-4.0010277354427422E-3</v>
      </c>
    </row>
    <row r="507" spans="1:17" ht="28.5" customHeight="1">
      <c r="A507" s="87">
        <v>45033</v>
      </c>
      <c r="B507" s="88">
        <v>2393.9499510000001</v>
      </c>
      <c r="C507" s="88">
        <v>2185.155518</v>
      </c>
      <c r="D507" s="88">
        <v>1720</v>
      </c>
      <c r="E507" s="88">
        <v>998.70001200000002</v>
      </c>
      <c r="F507" s="88">
        <v>2258.75</v>
      </c>
      <c r="G507" s="2">
        <f t="shared" si="83"/>
        <v>-4.1754526000948569E-4</v>
      </c>
      <c r="H507" s="2">
        <f t="shared" si="84"/>
        <v>5.0732052142419782E-3</v>
      </c>
      <c r="I507" s="2">
        <f t="shared" si="85"/>
        <v>1.8776254267584905E-2</v>
      </c>
      <c r="J507" s="2">
        <f t="shared" si="86"/>
        <v>-4.7832466367712856E-3</v>
      </c>
      <c r="K507" s="2">
        <f t="shared" si="87"/>
        <v>-1.570945103287295E-2</v>
      </c>
      <c r="L507" s="1"/>
      <c r="M507" s="2">
        <f t="shared" si="88"/>
        <v>-4.1763245630466699E-4</v>
      </c>
      <c r="N507" s="2">
        <f t="shared" si="89"/>
        <v>5.0603798674575306E-3</v>
      </c>
      <c r="O507" s="2">
        <f t="shared" si="90"/>
        <v>1.8602156301073373E-2</v>
      </c>
      <c r="P507" s="2">
        <f t="shared" si="91"/>
        <v>-4.7947229716836679E-3</v>
      </c>
      <c r="Q507" s="2">
        <f t="shared" si="92"/>
        <v>-1.583415217390078E-2</v>
      </c>
    </row>
    <row r="508" spans="1:17" ht="28.5" customHeight="1">
      <c r="A508" s="87">
        <v>45034</v>
      </c>
      <c r="B508" s="88">
        <v>2364.0500489999999</v>
      </c>
      <c r="C508" s="88">
        <v>2160.1423340000001</v>
      </c>
      <c r="D508" s="88">
        <v>1670</v>
      </c>
      <c r="E508" s="88">
        <v>1004.799988</v>
      </c>
      <c r="F508" s="88">
        <v>2220</v>
      </c>
      <c r="G508" s="2">
        <f t="shared" si="83"/>
        <v>-1.2489777402201049E-2</v>
      </c>
      <c r="H508" s="2">
        <f t="shared" si="84"/>
        <v>-1.1446866730517031E-2</v>
      </c>
      <c r="I508" s="2">
        <f t="shared" si="85"/>
        <v>-2.9069767441860465E-2</v>
      </c>
      <c r="J508" s="2">
        <f t="shared" si="86"/>
        <v>6.1079162177880997E-3</v>
      </c>
      <c r="K508" s="2">
        <f t="shared" si="87"/>
        <v>-1.7155506364139459E-2</v>
      </c>
      <c r="L508" s="1"/>
      <c r="M508" s="2">
        <f t="shared" si="88"/>
        <v>-1.2568430262670568E-2</v>
      </c>
      <c r="N508" s="2">
        <f t="shared" si="89"/>
        <v>-1.1512886405314622E-2</v>
      </c>
      <c r="O508" s="2">
        <f t="shared" si="90"/>
        <v>-2.950066439669799E-2</v>
      </c>
      <c r="P508" s="2">
        <f t="shared" si="91"/>
        <v>6.0893385065498521E-3</v>
      </c>
      <c r="Q508" s="2">
        <f t="shared" si="92"/>
        <v>-1.7304367040113091E-2</v>
      </c>
    </row>
    <row r="509" spans="1:17" ht="28.5" customHeight="1">
      <c r="A509" s="87">
        <v>45035</v>
      </c>
      <c r="B509" s="88">
        <v>2363.9499510000001</v>
      </c>
      <c r="C509" s="88">
        <v>2170.8952640000002</v>
      </c>
      <c r="D509" s="88">
        <v>1665</v>
      </c>
      <c r="E509" s="88">
        <v>995.5</v>
      </c>
      <c r="F509" s="88">
        <v>2208.1000979999999</v>
      </c>
      <c r="G509" s="2">
        <f t="shared" si="83"/>
        <v>-4.2341743163276408E-5</v>
      </c>
      <c r="H509" s="2">
        <f t="shared" si="84"/>
        <v>4.977880314066427E-3</v>
      </c>
      <c r="I509" s="2">
        <f t="shared" si="85"/>
        <v>-2.9940119760479044E-3</v>
      </c>
      <c r="J509" s="2">
        <f t="shared" si="86"/>
        <v>-9.2555614162686331E-3</v>
      </c>
      <c r="K509" s="2">
        <f t="shared" si="87"/>
        <v>-5.3603162162162666E-3</v>
      </c>
      <c r="L509" s="1"/>
      <c r="M509" s="2">
        <f t="shared" si="88"/>
        <v>-4.2342639600221577E-5</v>
      </c>
      <c r="N509" s="2">
        <f t="shared" si="89"/>
        <v>4.9655316310784859E-3</v>
      </c>
      <c r="O509" s="2">
        <f t="shared" si="90"/>
        <v>-2.9985029962565574E-3</v>
      </c>
      <c r="P509" s="2">
        <f t="shared" si="91"/>
        <v>-9.2986602670079681E-3</v>
      </c>
      <c r="Q509" s="2">
        <f t="shared" si="92"/>
        <v>-5.3747342577743556E-3</v>
      </c>
    </row>
    <row r="510" spans="1:17" ht="28.5" customHeight="1">
      <c r="A510" s="87">
        <v>45036</v>
      </c>
      <c r="B510" s="88">
        <v>2336.6000979999999</v>
      </c>
      <c r="C510" s="88">
        <v>2165.4033199999999</v>
      </c>
      <c r="D510" s="88">
        <v>1671.6999510000001</v>
      </c>
      <c r="E510" s="88">
        <v>987.75</v>
      </c>
      <c r="F510" s="88">
        <v>2225</v>
      </c>
      <c r="G510" s="2">
        <f t="shared" si="83"/>
        <v>-1.1569556702514201E-2</v>
      </c>
      <c r="H510" s="2">
        <f t="shared" si="84"/>
        <v>-2.5298060625371238E-3</v>
      </c>
      <c r="I510" s="2">
        <f t="shared" si="85"/>
        <v>4.0239945945946282E-3</v>
      </c>
      <c r="J510" s="2">
        <f t="shared" si="86"/>
        <v>-7.7850326469111001E-3</v>
      </c>
      <c r="K510" s="2">
        <f t="shared" si="87"/>
        <v>7.6535941533209025E-3</v>
      </c>
      <c r="L510" s="1"/>
      <c r="M510" s="2">
        <f t="shared" si="88"/>
        <v>-1.1637004757747097E-2</v>
      </c>
      <c r="N510" s="2">
        <f t="shared" si="89"/>
        <v>-2.5330114290057519E-3</v>
      </c>
      <c r="O510" s="2">
        <f t="shared" si="90"/>
        <v>4.015919982561106E-3</v>
      </c>
      <c r="P510" s="2">
        <f t="shared" si="91"/>
        <v>-7.8154942127508734E-3</v>
      </c>
      <c r="Q510" s="2">
        <f t="shared" si="92"/>
        <v>7.6244539917898315E-3</v>
      </c>
    </row>
    <row r="511" spans="1:17" ht="28.5" customHeight="1">
      <c r="A511" s="87">
        <v>45037</v>
      </c>
      <c r="B511" s="88">
        <v>2345.6000979999999</v>
      </c>
      <c r="C511" s="88">
        <v>2168.126221</v>
      </c>
      <c r="D511" s="88">
        <v>1669</v>
      </c>
      <c r="E511" s="88">
        <v>989.45001200000002</v>
      </c>
      <c r="F511" s="88">
        <v>2240.1499020000001</v>
      </c>
      <c r="G511" s="2">
        <f t="shared" si="83"/>
        <v>3.8517502450263101E-3</v>
      </c>
      <c r="H511" s="2">
        <f t="shared" si="84"/>
        <v>1.2574567402067586E-3</v>
      </c>
      <c r="I511" s="2">
        <f t="shared" si="85"/>
        <v>-1.6150930664231714E-3</v>
      </c>
      <c r="J511" s="2">
        <f t="shared" si="86"/>
        <v>1.7210954188813113E-3</v>
      </c>
      <c r="K511" s="2">
        <f t="shared" si="87"/>
        <v>6.8089447191011735E-3</v>
      </c>
      <c r="L511" s="1"/>
      <c r="M511" s="2">
        <f t="shared" si="88"/>
        <v>3.844351248356922E-3</v>
      </c>
      <c r="N511" s="2">
        <f t="shared" si="89"/>
        <v>1.2566668036181315E-3</v>
      </c>
      <c r="O511" s="2">
        <f t="shared" si="90"/>
        <v>-1.6163987352702735E-3</v>
      </c>
      <c r="P511" s="2">
        <f t="shared" si="91"/>
        <v>1.7196160313623662E-3</v>
      </c>
      <c r="Q511" s="2">
        <f t="shared" si="92"/>
        <v>6.7858685453800497E-3</v>
      </c>
    </row>
    <row r="512" spans="1:17" ht="28.5" customHeight="1">
      <c r="A512" s="87">
        <v>45040</v>
      </c>
      <c r="B512" s="88">
        <v>2337.5</v>
      </c>
      <c r="C512" s="88">
        <v>2176.4333499999998</v>
      </c>
      <c r="D512" s="88">
        <v>1687</v>
      </c>
      <c r="E512" s="88">
        <v>979.15002400000003</v>
      </c>
      <c r="F512" s="88">
        <v>2220</v>
      </c>
      <c r="G512" s="2">
        <f t="shared" si="83"/>
        <v>-3.4533158516264224E-3</v>
      </c>
      <c r="H512" s="2">
        <f t="shared" si="84"/>
        <v>3.8314784995166591E-3</v>
      </c>
      <c r="I512" s="2">
        <f t="shared" si="85"/>
        <v>1.078490113840623E-2</v>
      </c>
      <c r="J512" s="2">
        <f t="shared" si="86"/>
        <v>-1.0409811385196066E-2</v>
      </c>
      <c r="K512" s="2">
        <f t="shared" si="87"/>
        <v>-8.9948900214268379E-3</v>
      </c>
      <c r="L512" s="1"/>
      <c r="M512" s="2">
        <f t="shared" si="88"/>
        <v>-3.459292309844104E-3</v>
      </c>
      <c r="N512" s="2">
        <f t="shared" si="89"/>
        <v>3.8241570810498148E-3</v>
      </c>
      <c r="O512" s="2">
        <f t="shared" si="90"/>
        <v>1.0727158884133238E-2</v>
      </c>
      <c r="P512" s="2">
        <f t="shared" si="91"/>
        <v>-1.0464372448961801E-2</v>
      </c>
      <c r="Q512" s="2">
        <f t="shared" si="92"/>
        <v>-9.0355882793955854E-3</v>
      </c>
    </row>
    <row r="513" spans="1:17" ht="28.5" customHeight="1">
      <c r="A513" s="87">
        <v>45041</v>
      </c>
      <c r="B513" s="88">
        <v>2343.1999510000001</v>
      </c>
      <c r="C513" s="88">
        <v>2193.0932619999999</v>
      </c>
      <c r="D513" s="88">
        <v>1687.6999510000001</v>
      </c>
      <c r="E513" s="88">
        <v>972.5</v>
      </c>
      <c r="F513" s="88">
        <v>2231.0500489999999</v>
      </c>
      <c r="G513" s="2">
        <f t="shared" si="83"/>
        <v>2.4384817112299705E-3</v>
      </c>
      <c r="H513" s="2">
        <f t="shared" si="84"/>
        <v>7.6546851296870992E-3</v>
      </c>
      <c r="I513" s="2">
        <f t="shared" si="85"/>
        <v>4.1490871369297898E-4</v>
      </c>
      <c r="J513" s="2">
        <f t="shared" si="86"/>
        <v>-6.7916293080742757E-3</v>
      </c>
      <c r="K513" s="2">
        <f t="shared" si="87"/>
        <v>4.9774995495495246E-3</v>
      </c>
      <c r="L513" s="1"/>
      <c r="M513" s="2">
        <f t="shared" si="88"/>
        <v>2.4355134391075331E-3</v>
      </c>
      <c r="N513" s="2">
        <f t="shared" si="89"/>
        <v>7.6255366811007934E-3</v>
      </c>
      <c r="O513" s="2">
        <f t="shared" si="90"/>
        <v>4.1482266287385869E-4</v>
      </c>
      <c r="P513" s="2">
        <f t="shared" si="91"/>
        <v>-6.8147973812993073E-3</v>
      </c>
      <c r="Q513" s="2">
        <f t="shared" si="92"/>
        <v>4.9651527525017575E-3</v>
      </c>
    </row>
    <row r="514" spans="1:17" ht="28.5" customHeight="1">
      <c r="A514" s="87">
        <v>45042</v>
      </c>
      <c r="B514" s="88">
        <v>2334.6499020000001</v>
      </c>
      <c r="C514" s="88">
        <v>2180.217529</v>
      </c>
      <c r="D514" s="88">
        <v>1660</v>
      </c>
      <c r="E514" s="88">
        <v>971.25</v>
      </c>
      <c r="F514" s="88">
        <v>2247.8500979999999</v>
      </c>
      <c r="G514" s="2">
        <f t="shared" si="83"/>
        <v>-3.6488772528144972E-3</v>
      </c>
      <c r="H514" s="2">
        <f t="shared" si="84"/>
        <v>-5.8710375993120236E-3</v>
      </c>
      <c r="I514" s="2">
        <f t="shared" si="85"/>
        <v>-1.6412841028754677E-2</v>
      </c>
      <c r="J514" s="2">
        <f t="shared" si="86"/>
        <v>-1.2853470437017994E-3</v>
      </c>
      <c r="K514" s="2">
        <f t="shared" si="87"/>
        <v>7.5301085278342604E-3</v>
      </c>
      <c r="L514" s="1"/>
      <c r="M514" s="2">
        <f t="shared" si="88"/>
        <v>-3.6555506439534509E-3</v>
      </c>
      <c r="N514" s="2">
        <f t="shared" si="89"/>
        <v>-5.8883398954161469E-3</v>
      </c>
      <c r="O514" s="2">
        <f t="shared" si="90"/>
        <v>-1.6549023858253291E-2</v>
      </c>
      <c r="P514" s="2">
        <f t="shared" si="91"/>
        <v>-1.2861738107441186E-3</v>
      </c>
      <c r="Q514" s="2">
        <f t="shared" si="92"/>
        <v>7.5018987870441286E-3</v>
      </c>
    </row>
    <row r="515" spans="1:17" ht="28.5" customHeight="1">
      <c r="A515" s="87">
        <v>45043</v>
      </c>
      <c r="B515" s="88">
        <v>2351.0500489999999</v>
      </c>
      <c r="C515" s="88">
        <v>2194.016357</v>
      </c>
      <c r="D515" s="88">
        <v>1670.5</v>
      </c>
      <c r="E515" s="88">
        <v>978.70001200000002</v>
      </c>
      <c r="F515" s="88">
        <v>2275.75</v>
      </c>
      <c r="G515" s="2">
        <f t="shared" si="83"/>
        <v>7.0246708022262743E-3</v>
      </c>
      <c r="H515" s="2">
        <f t="shared" si="84"/>
        <v>6.3291060715070313E-3</v>
      </c>
      <c r="I515" s="2">
        <f t="shared" si="85"/>
        <v>6.3253012048192772E-3</v>
      </c>
      <c r="J515" s="2">
        <f t="shared" si="86"/>
        <v>7.6705400257400412E-3</v>
      </c>
      <c r="K515" s="2">
        <f t="shared" si="87"/>
        <v>1.241181608365422E-2</v>
      </c>
      <c r="L515" s="1"/>
      <c r="M515" s="2">
        <f t="shared" si="88"/>
        <v>7.0001127433989337E-3</v>
      </c>
      <c r="N515" s="2">
        <f t="shared" si="89"/>
        <v>6.3091613901080663E-3</v>
      </c>
      <c r="O515" s="2">
        <f t="shared" si="90"/>
        <v>6.3053804462222538E-3</v>
      </c>
      <c r="P515" s="2">
        <f t="shared" si="91"/>
        <v>7.6412710110792615E-3</v>
      </c>
      <c r="Q515" s="2">
        <f t="shared" si="92"/>
        <v>1.2335420979527134E-2</v>
      </c>
    </row>
    <row r="516" spans="1:17" ht="28.5" customHeight="1">
      <c r="A516" s="87">
        <v>45044</v>
      </c>
      <c r="B516" s="88">
        <v>2373.1499020000001</v>
      </c>
      <c r="C516" s="88">
        <v>2234.1206050000001</v>
      </c>
      <c r="D516" s="88">
        <v>1684.6999510000001</v>
      </c>
      <c r="E516" s="88">
        <v>987.65002400000003</v>
      </c>
      <c r="F516" s="88">
        <v>2312.3000489999999</v>
      </c>
      <c r="G516" s="2">
        <f t="shared" ref="G516:G579" si="93">(B516-B515)/B515</f>
        <v>9.3999925732759955E-3</v>
      </c>
      <c r="H516" s="2">
        <f t="shared" ref="H516:H579" si="94">(C516-C515)/C515</f>
        <v>1.8278919330773292E-2</v>
      </c>
      <c r="I516" s="2">
        <f t="shared" ref="I516:I579" si="95">(D516-D515)/D515</f>
        <v>8.5004196348399015E-3</v>
      </c>
      <c r="J516" s="2">
        <f t="shared" ref="J516:J579" si="96">(E516-E515)/E515</f>
        <v>9.1447960460431816E-3</v>
      </c>
      <c r="K516" s="2">
        <f t="shared" ref="K516:K579" si="97">(F516-F515)/F515</f>
        <v>1.606066088102821E-2</v>
      </c>
      <c r="L516" s="1"/>
      <c r="M516" s="2">
        <f t="shared" ref="M516:M579" si="98">LN((B516/B515))</f>
        <v>9.3560875664619701E-3</v>
      </c>
      <c r="N516" s="2">
        <f t="shared" ref="N516:N579" si="99">LN((C516/C515))</f>
        <v>1.8113868155382642E-2</v>
      </c>
      <c r="O516" s="2">
        <f t="shared" ref="O516:O579" si="100">LN((D516/D515))</f>
        <v>8.4644945100497242E-3</v>
      </c>
      <c r="P516" s="2">
        <f t="shared" ref="P516:P579" si="101">LN((E516/E515))</f>
        <v>9.1032355811790193E-3</v>
      </c>
      <c r="Q516" s="2">
        <f t="shared" ref="Q516:Q579" si="102">LN((F516/F515))</f>
        <v>1.5933052965545556E-2</v>
      </c>
    </row>
    <row r="517" spans="1:17" ht="28.5" customHeight="1">
      <c r="A517" s="87">
        <v>45048</v>
      </c>
      <c r="B517" s="88">
        <v>2394.6000979999999</v>
      </c>
      <c r="C517" s="88">
        <v>2253.0883789999998</v>
      </c>
      <c r="D517" s="88">
        <v>1688.6999510000001</v>
      </c>
      <c r="E517" s="88">
        <v>973.04998799999998</v>
      </c>
      <c r="F517" s="88">
        <v>2373.1999510000001</v>
      </c>
      <c r="G517" s="2">
        <f t="shared" si="93"/>
        <v>9.0387025201915695E-3</v>
      </c>
      <c r="H517" s="2">
        <f t="shared" si="94"/>
        <v>8.490040312751931E-3</v>
      </c>
      <c r="I517" s="2">
        <f t="shared" si="95"/>
        <v>2.3743100352235954E-3</v>
      </c>
      <c r="J517" s="2">
        <f t="shared" si="96"/>
        <v>-1.4782600764661192E-2</v>
      </c>
      <c r="K517" s="2">
        <f t="shared" si="97"/>
        <v>2.6337370025286071E-2</v>
      </c>
      <c r="L517" s="1"/>
      <c r="M517" s="2">
        <f t="shared" si="98"/>
        <v>8.9980979403009257E-3</v>
      </c>
      <c r="N517" s="2">
        <f t="shared" si="99"/>
        <v>8.4542026199349932E-3</v>
      </c>
      <c r="O517" s="2">
        <f t="shared" si="100"/>
        <v>2.3714958148261379E-3</v>
      </c>
      <c r="P517" s="2">
        <f t="shared" si="101"/>
        <v>-1.489295227929863E-2</v>
      </c>
      <c r="Q517" s="2">
        <f t="shared" si="102"/>
        <v>2.5996513386316943E-2</v>
      </c>
    </row>
    <row r="518" spans="1:17" ht="28.5" customHeight="1">
      <c r="A518" s="87">
        <v>45049</v>
      </c>
      <c r="B518" s="88">
        <v>2387.5</v>
      </c>
      <c r="C518" s="88">
        <v>2233.7514649999998</v>
      </c>
      <c r="D518" s="88">
        <v>1684.9499510000001</v>
      </c>
      <c r="E518" s="88">
        <v>963.59997599999997</v>
      </c>
      <c r="F518" s="88">
        <v>2384.1000979999999</v>
      </c>
      <c r="G518" s="2">
        <f t="shared" si="93"/>
        <v>-2.9650453977388457E-3</v>
      </c>
      <c r="H518" s="2">
        <f t="shared" si="94"/>
        <v>-8.58240368208831E-3</v>
      </c>
      <c r="I518" s="2">
        <f t="shared" si="95"/>
        <v>-2.2206431626763277E-3</v>
      </c>
      <c r="J518" s="2">
        <f t="shared" si="96"/>
        <v>-9.7117436067426528E-3</v>
      </c>
      <c r="K518" s="2">
        <f t="shared" si="97"/>
        <v>4.5930166968892851E-3</v>
      </c>
      <c r="L518" s="1"/>
      <c r="M518" s="2">
        <f t="shared" si="98"/>
        <v>-2.9694498532725792E-3</v>
      </c>
      <c r="N518" s="2">
        <f t="shared" si="99"/>
        <v>-8.6194445942156892E-3</v>
      </c>
      <c r="O518" s="2">
        <f t="shared" si="100"/>
        <v>-2.2231124469811324E-3</v>
      </c>
      <c r="P518" s="2">
        <f t="shared" si="101"/>
        <v>-9.759210160701276E-3</v>
      </c>
      <c r="Q518" s="2">
        <f t="shared" si="102"/>
        <v>4.5825009826402042E-3</v>
      </c>
    </row>
    <row r="519" spans="1:17" ht="28.5" customHeight="1">
      <c r="A519" s="87">
        <v>45050</v>
      </c>
      <c r="B519" s="88">
        <v>2390.0500489999999</v>
      </c>
      <c r="C519" s="88">
        <v>2259.5031739999999</v>
      </c>
      <c r="D519" s="88">
        <v>1687.099976</v>
      </c>
      <c r="E519" s="88">
        <v>974</v>
      </c>
      <c r="F519" s="88">
        <v>2361.8000489999999</v>
      </c>
      <c r="G519" s="2">
        <f t="shared" si="93"/>
        <v>1.0680833507853171E-3</v>
      </c>
      <c r="H519" s="2">
        <f t="shared" si="94"/>
        <v>1.1528457576187923E-2</v>
      </c>
      <c r="I519" s="2">
        <f t="shared" si="95"/>
        <v>1.276017129603106E-3</v>
      </c>
      <c r="J519" s="2">
        <f t="shared" si="96"/>
        <v>1.0792885283342961E-2</v>
      </c>
      <c r="K519" s="2">
        <f t="shared" si="97"/>
        <v>-9.3536546635383539E-3</v>
      </c>
      <c r="L519" s="1"/>
      <c r="M519" s="2">
        <f t="shared" si="98"/>
        <v>1.0675133555952631E-3</v>
      </c>
      <c r="N519" s="2">
        <f t="shared" si="99"/>
        <v>1.1462511264696322E-2</v>
      </c>
      <c r="O519" s="2">
        <f t="shared" si="100"/>
        <v>1.2752037116289206E-3</v>
      </c>
      <c r="P519" s="2">
        <f t="shared" si="101"/>
        <v>1.0735057808419419E-2</v>
      </c>
      <c r="Q519" s="2">
        <f t="shared" si="102"/>
        <v>-9.3976748058318439E-3</v>
      </c>
    </row>
    <row r="520" spans="1:17" ht="28.5" customHeight="1">
      <c r="A520" s="87">
        <v>45051</v>
      </c>
      <c r="B520" s="88">
        <v>2428.3500979999999</v>
      </c>
      <c r="C520" s="88">
        <v>2253.734375</v>
      </c>
      <c r="D520" s="88">
        <v>1639</v>
      </c>
      <c r="E520" s="88">
        <v>970.45001200000002</v>
      </c>
      <c r="F520" s="88">
        <v>2357</v>
      </c>
      <c r="G520" s="2">
        <f t="shared" si="93"/>
        <v>1.6024789529417903E-2</v>
      </c>
      <c r="H520" s="2">
        <f t="shared" si="94"/>
        <v>-2.5531271946776847E-3</v>
      </c>
      <c r="I520" s="2">
        <f t="shared" si="95"/>
        <v>-2.8510447919062723E-2</v>
      </c>
      <c r="J520" s="2">
        <f t="shared" si="96"/>
        <v>-3.6447515400410521E-3</v>
      </c>
      <c r="K520" s="2">
        <f t="shared" si="97"/>
        <v>-2.0323689137157542E-3</v>
      </c>
      <c r="L520" s="1"/>
      <c r="M520" s="2">
        <f t="shared" si="98"/>
        <v>1.5897748001763735E-2</v>
      </c>
      <c r="N520" s="2">
        <f t="shared" si="99"/>
        <v>-2.5563919820426571E-3</v>
      </c>
      <c r="O520" s="2">
        <f t="shared" si="100"/>
        <v>-2.892476464250519E-2</v>
      </c>
      <c r="P520" s="2">
        <f t="shared" si="101"/>
        <v>-3.6514098304015539E-3</v>
      </c>
      <c r="Q520" s="2">
        <f t="shared" si="102"/>
        <v>-2.034436977937812E-3</v>
      </c>
    </row>
    <row r="521" spans="1:17" ht="28.5" customHeight="1">
      <c r="A521" s="87">
        <v>45054</v>
      </c>
      <c r="B521" s="88">
        <v>2415.8500979999999</v>
      </c>
      <c r="C521" s="88">
        <v>2281.5629880000001</v>
      </c>
      <c r="D521" s="88">
        <v>1635</v>
      </c>
      <c r="E521" s="88">
        <v>961.84997599999997</v>
      </c>
      <c r="F521" s="88">
        <v>2377.4499510000001</v>
      </c>
      <c r="G521" s="2">
        <f t="shared" si="93"/>
        <v>-5.1475279492421856E-3</v>
      </c>
      <c r="H521" s="2">
        <f t="shared" si="94"/>
        <v>1.2347778561970122E-2</v>
      </c>
      <c r="I521" s="2">
        <f t="shared" si="95"/>
        <v>-2.4405125076266015E-3</v>
      </c>
      <c r="J521" s="2">
        <f t="shared" si="96"/>
        <v>-8.8619051920832432E-3</v>
      </c>
      <c r="K521" s="2">
        <f t="shared" si="97"/>
        <v>8.6762626219771127E-3</v>
      </c>
      <c r="L521" s="1"/>
      <c r="M521" s="2">
        <f t="shared" si="98"/>
        <v>-5.1608221122437662E-3</v>
      </c>
      <c r="N521" s="2">
        <f t="shared" si="99"/>
        <v>1.2272166535024448E-2</v>
      </c>
      <c r="O521" s="2">
        <f t="shared" si="100"/>
        <v>-2.4434954124758746E-3</v>
      </c>
      <c r="P521" s="2">
        <f t="shared" si="101"/>
        <v>-8.9014054118591313E-3</v>
      </c>
      <c r="Q521" s="2">
        <f t="shared" si="102"/>
        <v>8.6388401577358002E-3</v>
      </c>
    </row>
    <row r="522" spans="1:17" ht="28.5" customHeight="1">
      <c r="A522" s="87">
        <v>45055</v>
      </c>
      <c r="B522" s="88">
        <v>2425.1499020000001</v>
      </c>
      <c r="C522" s="88">
        <v>2288.623779</v>
      </c>
      <c r="D522" s="88">
        <v>1649.900024</v>
      </c>
      <c r="E522" s="88">
        <v>957.45001200000002</v>
      </c>
      <c r="F522" s="88">
        <v>2367.6499020000001</v>
      </c>
      <c r="G522" s="2">
        <f t="shared" si="93"/>
        <v>3.8494954665023351E-3</v>
      </c>
      <c r="H522" s="2">
        <f t="shared" si="94"/>
        <v>3.0947166644692608E-3</v>
      </c>
      <c r="I522" s="2">
        <f t="shared" si="95"/>
        <v>9.1131645259939029E-3</v>
      </c>
      <c r="J522" s="2">
        <f t="shared" si="96"/>
        <v>-4.574480542483223E-3</v>
      </c>
      <c r="K522" s="2">
        <f t="shared" si="97"/>
        <v>-4.1220842507653467E-3</v>
      </c>
      <c r="L522" s="1"/>
      <c r="M522" s="2">
        <f t="shared" si="98"/>
        <v>3.842105118830499E-3</v>
      </c>
      <c r="N522" s="2">
        <f t="shared" si="99"/>
        <v>3.0899378856251397E-3</v>
      </c>
      <c r="O522" s="2">
        <f t="shared" si="100"/>
        <v>9.0718902123809869E-3</v>
      </c>
      <c r="P522" s="2">
        <f t="shared" si="101"/>
        <v>-4.5849754968069756E-3</v>
      </c>
      <c r="Q522" s="2">
        <f t="shared" si="102"/>
        <v>-4.1306034593739435E-3</v>
      </c>
    </row>
    <row r="523" spans="1:17" ht="28.5" customHeight="1">
      <c r="A523" s="87">
        <v>45056</v>
      </c>
      <c r="B523" s="88">
        <v>2396.5</v>
      </c>
      <c r="C523" s="88">
        <v>2304.3610840000001</v>
      </c>
      <c r="D523" s="88">
        <v>1644.5</v>
      </c>
      <c r="E523" s="88">
        <v>953.79998799999998</v>
      </c>
      <c r="F523" s="88">
        <v>2387</v>
      </c>
      <c r="G523" s="2">
        <f t="shared" si="93"/>
        <v>-1.1813662312739013E-2</v>
      </c>
      <c r="H523" s="2">
        <f t="shared" si="94"/>
        <v>6.8763180494770633E-3</v>
      </c>
      <c r="I523" s="2">
        <f t="shared" si="95"/>
        <v>-3.2729401305833486E-3</v>
      </c>
      <c r="J523" s="2">
        <f t="shared" si="96"/>
        <v>-3.812234533660469E-3</v>
      </c>
      <c r="K523" s="2">
        <f t="shared" si="97"/>
        <v>8.1727023846112062E-3</v>
      </c>
      <c r="L523" s="1"/>
      <c r="M523" s="2">
        <f t="shared" si="98"/>
        <v>-1.1883998119145337E-2</v>
      </c>
      <c r="N523" s="2">
        <f t="shared" si="99"/>
        <v>6.8527839980049498E-3</v>
      </c>
      <c r="O523" s="2">
        <f t="shared" si="100"/>
        <v>-3.2783079146231028E-3</v>
      </c>
      <c r="P523" s="2">
        <f t="shared" si="101"/>
        <v>-3.8195196205975108E-3</v>
      </c>
      <c r="Q523" s="2">
        <f t="shared" si="102"/>
        <v>8.1394867043372184E-3</v>
      </c>
    </row>
    <row r="524" spans="1:17" ht="28.5" customHeight="1">
      <c r="A524" s="87">
        <v>45057</v>
      </c>
      <c r="B524" s="88">
        <v>2391.6000979999999</v>
      </c>
      <c r="C524" s="88">
        <v>2289.3161620000001</v>
      </c>
      <c r="D524" s="88">
        <v>1665.150024</v>
      </c>
      <c r="E524" s="88">
        <v>961.04998799999998</v>
      </c>
      <c r="F524" s="88">
        <v>2300</v>
      </c>
      <c r="G524" s="2">
        <f t="shared" si="93"/>
        <v>-2.0446075526810393E-3</v>
      </c>
      <c r="H524" s="2">
        <f t="shared" si="94"/>
        <v>-6.5288908515519963E-3</v>
      </c>
      <c r="I524" s="2">
        <f t="shared" si="95"/>
        <v>1.2557022803283691E-2</v>
      </c>
      <c r="J524" s="2">
        <f t="shared" si="96"/>
        <v>7.6011743459992584E-3</v>
      </c>
      <c r="K524" s="2">
        <f t="shared" si="97"/>
        <v>-3.6447423544197735E-2</v>
      </c>
      <c r="L524" s="1"/>
      <c r="M524" s="2">
        <f t="shared" si="98"/>
        <v>-2.0467006161854965E-3</v>
      </c>
      <c r="N524" s="2">
        <f t="shared" si="99"/>
        <v>-6.5502972838047254E-3</v>
      </c>
      <c r="O524" s="2">
        <f t="shared" si="100"/>
        <v>1.2478837230769972E-2</v>
      </c>
      <c r="P524" s="2">
        <f t="shared" si="101"/>
        <v>7.5724309839270663E-3</v>
      </c>
      <c r="Q524" s="2">
        <f t="shared" si="102"/>
        <v>-3.7128224421589022E-2</v>
      </c>
    </row>
    <row r="525" spans="1:17" ht="28.5" customHeight="1">
      <c r="A525" s="87">
        <v>45058</v>
      </c>
      <c r="B525" s="88">
        <v>2415.3500979999999</v>
      </c>
      <c r="C525" s="88">
        <v>2293.0541990000002</v>
      </c>
      <c r="D525" s="88">
        <v>1647</v>
      </c>
      <c r="E525" s="88">
        <v>956</v>
      </c>
      <c r="F525" s="88">
        <v>2222.6499020000001</v>
      </c>
      <c r="G525" s="2">
        <f t="shared" si="93"/>
        <v>9.9305899928090746E-3</v>
      </c>
      <c r="H525" s="2">
        <f t="shared" si="94"/>
        <v>1.6328181585606944E-3</v>
      </c>
      <c r="I525" s="2">
        <f t="shared" si="95"/>
        <v>-1.0899933182236816E-2</v>
      </c>
      <c r="J525" s="2">
        <f t="shared" si="96"/>
        <v>-5.254656951309368E-3</v>
      </c>
      <c r="K525" s="2">
        <f t="shared" si="97"/>
        <v>-3.36304773913043E-2</v>
      </c>
      <c r="L525" s="1"/>
      <c r="M525" s="2">
        <f t="shared" si="98"/>
        <v>9.8816057122527012E-3</v>
      </c>
      <c r="N525" s="2">
        <f t="shared" si="99"/>
        <v>1.6314865602994472E-3</v>
      </c>
      <c r="O525" s="2">
        <f t="shared" si="100"/>
        <v>-1.095977268224136E-2</v>
      </c>
      <c r="P525" s="2">
        <f t="shared" si="101"/>
        <v>-5.2685112153957854E-3</v>
      </c>
      <c r="Q525" s="2">
        <f t="shared" si="102"/>
        <v>-3.4208989334593286E-2</v>
      </c>
    </row>
    <row r="526" spans="1:17" ht="28.5" customHeight="1">
      <c r="A526" s="87">
        <v>45061</v>
      </c>
      <c r="B526" s="88">
        <v>2421.25</v>
      </c>
      <c r="C526" s="88">
        <v>2297.576904</v>
      </c>
      <c r="D526" s="88">
        <v>1672</v>
      </c>
      <c r="E526" s="88">
        <v>953</v>
      </c>
      <c r="F526" s="88">
        <v>2220.8999020000001</v>
      </c>
      <c r="G526" s="2">
        <f t="shared" si="93"/>
        <v>2.4426694932902066E-3</v>
      </c>
      <c r="H526" s="2">
        <f t="shared" si="94"/>
        <v>1.9723498040178072E-3</v>
      </c>
      <c r="I526" s="2">
        <f t="shared" si="95"/>
        <v>1.5179113539769277E-2</v>
      </c>
      <c r="J526" s="2">
        <f t="shared" si="96"/>
        <v>-3.1380753138075313E-3</v>
      </c>
      <c r="K526" s="2">
        <f t="shared" si="97"/>
        <v>-7.8734847014156522E-4</v>
      </c>
      <c r="L526" s="1"/>
      <c r="M526" s="2">
        <f t="shared" si="98"/>
        <v>2.4396910254524682E-3</v>
      </c>
      <c r="N526" s="2">
        <f t="shared" si="99"/>
        <v>1.9704072759536514E-3</v>
      </c>
      <c r="O526" s="2">
        <f t="shared" si="100"/>
        <v>1.5065063467006529E-2</v>
      </c>
      <c r="P526" s="2">
        <f t="shared" si="101"/>
        <v>-3.1430093971991399E-3</v>
      </c>
      <c r="Q526" s="2">
        <f t="shared" si="102"/>
        <v>-7.8765859174152709E-4</v>
      </c>
    </row>
    <row r="527" spans="1:17" ht="28.5" customHeight="1">
      <c r="A527" s="87">
        <v>45062</v>
      </c>
      <c r="B527" s="88">
        <v>2458.1999510000001</v>
      </c>
      <c r="C527" s="88">
        <v>2264.8566890000002</v>
      </c>
      <c r="D527" s="88">
        <v>1671.8000489999999</v>
      </c>
      <c r="E527" s="88">
        <v>940.95001200000002</v>
      </c>
      <c r="F527" s="88">
        <v>2254.6000979999999</v>
      </c>
      <c r="G527" s="2">
        <f t="shared" si="93"/>
        <v>1.5260692204439878E-2</v>
      </c>
      <c r="H527" s="2">
        <f t="shared" si="94"/>
        <v>-1.4241183806746617E-2</v>
      </c>
      <c r="I527" s="2">
        <f t="shared" si="95"/>
        <v>-1.1958791866032028E-4</v>
      </c>
      <c r="J527" s="2">
        <f t="shared" si="96"/>
        <v>-1.2644268625393478E-2</v>
      </c>
      <c r="K527" s="2">
        <f t="shared" si="97"/>
        <v>1.5174117469072579E-2</v>
      </c>
      <c r="L527" s="1"/>
      <c r="M527" s="2">
        <f t="shared" si="98"/>
        <v>1.5145419126390008E-2</v>
      </c>
      <c r="N527" s="2">
        <f t="shared" si="99"/>
        <v>-1.4343562624269481E-2</v>
      </c>
      <c r="O527" s="2">
        <f t="shared" si="100"/>
        <v>-1.1959506986557332E-4</v>
      </c>
      <c r="P527" s="2">
        <f t="shared" si="101"/>
        <v>-1.27248876902715E-2</v>
      </c>
      <c r="Q527" s="2">
        <f t="shared" si="102"/>
        <v>1.5060142086213854E-2</v>
      </c>
    </row>
    <row r="528" spans="1:17" ht="28.5" customHeight="1">
      <c r="A528" s="87">
        <v>45063</v>
      </c>
      <c r="B528" s="88">
        <v>2490.3999020000001</v>
      </c>
      <c r="C528" s="88">
        <v>2251.4731449999999</v>
      </c>
      <c r="D528" s="88">
        <v>1650</v>
      </c>
      <c r="E528" s="88">
        <v>935.95001200000002</v>
      </c>
      <c r="F528" s="88">
        <v>2224.3500979999999</v>
      </c>
      <c r="G528" s="2">
        <f t="shared" si="93"/>
        <v>1.3098995867647406E-2</v>
      </c>
      <c r="H528" s="2">
        <f t="shared" si="94"/>
        <v>-5.9092233362939527E-3</v>
      </c>
      <c r="I528" s="2">
        <f t="shared" si="95"/>
        <v>-1.3039866228643678E-2</v>
      </c>
      <c r="J528" s="2">
        <f t="shared" si="96"/>
        <v>-5.3137785602153749E-3</v>
      </c>
      <c r="K528" s="2">
        <f t="shared" si="97"/>
        <v>-1.34170135213043E-2</v>
      </c>
      <c r="L528" s="1"/>
      <c r="M528" s="2">
        <f t="shared" si="98"/>
        <v>1.3013945928693833E-2</v>
      </c>
      <c r="N528" s="2">
        <f t="shared" si="99"/>
        <v>-5.9267518840271771E-3</v>
      </c>
      <c r="O528" s="2">
        <f t="shared" si="100"/>
        <v>-1.3125631680155085E-2</v>
      </c>
      <c r="P528" s="2">
        <f t="shared" si="101"/>
        <v>-5.3279468953948547E-3</v>
      </c>
      <c r="Q528" s="2">
        <f t="shared" si="102"/>
        <v>-1.3507834930118954E-2</v>
      </c>
    </row>
    <row r="529" spans="1:17" ht="28.5" customHeight="1">
      <c r="A529" s="87">
        <v>45064</v>
      </c>
      <c r="B529" s="88">
        <v>2477.5</v>
      </c>
      <c r="C529" s="88">
        <v>2246.6274410000001</v>
      </c>
      <c r="D529" s="88">
        <v>1648</v>
      </c>
      <c r="E529" s="88">
        <v>929.65002400000003</v>
      </c>
      <c r="F529" s="88">
        <v>2230</v>
      </c>
      <c r="G529" s="2">
        <f t="shared" si="93"/>
        <v>-5.1798516333221856E-3</v>
      </c>
      <c r="H529" s="2">
        <f t="shared" si="94"/>
        <v>-2.1522370856436939E-3</v>
      </c>
      <c r="I529" s="2">
        <f t="shared" si="95"/>
        <v>-1.2121212121212121E-3</v>
      </c>
      <c r="J529" s="2">
        <f t="shared" si="96"/>
        <v>-6.7311158921166663E-3</v>
      </c>
      <c r="K529" s="2">
        <f t="shared" si="97"/>
        <v>2.540023715277626E-3</v>
      </c>
      <c r="L529" s="1"/>
      <c r="M529" s="2">
        <f t="shared" si="98"/>
        <v>-5.1933135721463171E-3</v>
      </c>
      <c r="N529" s="2">
        <f t="shared" si="99"/>
        <v>-2.1545564763968809E-3</v>
      </c>
      <c r="O529" s="2">
        <f t="shared" si="100"/>
        <v>-1.2128564252092936E-3</v>
      </c>
      <c r="P529" s="2">
        <f t="shared" si="101"/>
        <v>-6.7538720262969275E-3</v>
      </c>
      <c r="Q529" s="2">
        <f t="shared" si="102"/>
        <v>2.5368033071632378E-3</v>
      </c>
    </row>
    <row r="530" spans="1:17" ht="28.5" customHeight="1">
      <c r="A530" s="87">
        <v>45065</v>
      </c>
      <c r="B530" s="88">
        <v>2445.3000489999999</v>
      </c>
      <c r="C530" s="88">
        <v>2253.9189449999999</v>
      </c>
      <c r="D530" s="88">
        <v>1648</v>
      </c>
      <c r="E530" s="88">
        <v>925.84997599999997</v>
      </c>
      <c r="F530" s="88">
        <v>2192</v>
      </c>
      <c r="G530" s="2">
        <f t="shared" si="93"/>
        <v>-1.2996952976791142E-2</v>
      </c>
      <c r="H530" s="2">
        <f t="shared" si="94"/>
        <v>3.2455332232362794E-3</v>
      </c>
      <c r="I530" s="2">
        <f t="shared" si="95"/>
        <v>0</v>
      </c>
      <c r="J530" s="2">
        <f t="shared" si="96"/>
        <v>-4.0876113611546154E-3</v>
      </c>
      <c r="K530" s="2">
        <f t="shared" si="97"/>
        <v>-1.7040358744394617E-2</v>
      </c>
      <c r="L530" s="1"/>
      <c r="M530" s="2">
        <f t="shared" si="98"/>
        <v>-1.308215239718076E-2</v>
      </c>
      <c r="N530" s="2">
        <f t="shared" si="99"/>
        <v>3.2402778482106733E-3</v>
      </c>
      <c r="O530" s="2">
        <f t="shared" si="100"/>
        <v>0</v>
      </c>
      <c r="P530" s="2">
        <f t="shared" si="101"/>
        <v>-4.0959884805399109E-3</v>
      </c>
      <c r="Q530" s="2">
        <f t="shared" si="102"/>
        <v>-1.7187216386258249E-2</v>
      </c>
    </row>
    <row r="531" spans="1:17" ht="28.5" customHeight="1">
      <c r="A531" s="87">
        <v>45068</v>
      </c>
      <c r="B531" s="88">
        <v>2449.3999020000001</v>
      </c>
      <c r="C531" s="88">
        <v>2265.9641109999998</v>
      </c>
      <c r="D531" s="88">
        <v>1645</v>
      </c>
      <c r="E531" s="88">
        <v>937.45001200000002</v>
      </c>
      <c r="F531" s="88">
        <v>2190</v>
      </c>
      <c r="G531" s="2">
        <f t="shared" si="93"/>
        <v>1.6766257382920318E-3</v>
      </c>
      <c r="H531" s="2">
        <f t="shared" si="94"/>
        <v>5.3440990088487331E-3</v>
      </c>
      <c r="I531" s="2">
        <f t="shared" si="95"/>
        <v>-1.8203883495145632E-3</v>
      </c>
      <c r="J531" s="2">
        <f t="shared" si="96"/>
        <v>1.252906658821369E-2</v>
      </c>
      <c r="K531" s="2">
        <f t="shared" si="97"/>
        <v>-9.1240875912408756E-4</v>
      </c>
      <c r="L531" s="1"/>
      <c r="M531" s="2">
        <f t="shared" si="98"/>
        <v>1.6752217704256403E-3</v>
      </c>
      <c r="N531" s="2">
        <f t="shared" si="99"/>
        <v>5.3298699834421004E-3</v>
      </c>
      <c r="O531" s="2">
        <f t="shared" si="100"/>
        <v>-1.8220472699447688E-3</v>
      </c>
      <c r="P531" s="2">
        <f t="shared" si="101"/>
        <v>1.2451227327943383E-2</v>
      </c>
      <c r="Q531" s="2">
        <f t="shared" si="102"/>
        <v>-9.1282525735968904E-4</v>
      </c>
    </row>
    <row r="532" spans="1:17" ht="28.5" customHeight="1">
      <c r="A532" s="87">
        <v>45069</v>
      </c>
      <c r="B532" s="88">
        <v>2461.6999510000001</v>
      </c>
      <c r="C532" s="88">
        <v>2265.548828</v>
      </c>
      <c r="D532" s="88">
        <v>1649</v>
      </c>
      <c r="E532" s="88">
        <v>931.59997599999997</v>
      </c>
      <c r="F532" s="88">
        <v>2225.6000979999999</v>
      </c>
      <c r="G532" s="2">
        <f t="shared" si="93"/>
        <v>5.0216581579662139E-3</v>
      </c>
      <c r="H532" s="2">
        <f t="shared" si="94"/>
        <v>-1.832698929271866E-4</v>
      </c>
      <c r="I532" s="2">
        <f t="shared" si="95"/>
        <v>2.4316109422492403E-3</v>
      </c>
      <c r="J532" s="2">
        <f t="shared" si="96"/>
        <v>-6.2403711399174272E-3</v>
      </c>
      <c r="K532" s="2">
        <f t="shared" si="97"/>
        <v>1.6255752511415474E-2</v>
      </c>
      <c r="L532" s="1"/>
      <c r="M532" s="2">
        <f t="shared" si="98"/>
        <v>5.0090916847690195E-3</v>
      </c>
      <c r="N532" s="2">
        <f t="shared" si="99"/>
        <v>-1.8328668890615218E-4</v>
      </c>
      <c r="O532" s="2">
        <f t="shared" si="100"/>
        <v>2.4286593601267024E-3</v>
      </c>
      <c r="P532" s="2">
        <f t="shared" si="101"/>
        <v>-6.259923641586446E-3</v>
      </c>
      <c r="Q532" s="2">
        <f t="shared" si="102"/>
        <v>1.612504239170073E-2</v>
      </c>
    </row>
    <row r="533" spans="1:17" ht="28.5" customHeight="1">
      <c r="A533" s="87">
        <v>45070</v>
      </c>
      <c r="B533" s="88">
        <v>2475.5500489999999</v>
      </c>
      <c r="C533" s="88">
        <v>2252.3498540000001</v>
      </c>
      <c r="D533" s="88">
        <v>1627.5500489999999</v>
      </c>
      <c r="E533" s="88">
        <v>952.15002400000003</v>
      </c>
      <c r="F533" s="88">
        <v>2200</v>
      </c>
      <c r="G533" s="2">
        <f t="shared" si="93"/>
        <v>5.6262332029432165E-3</v>
      </c>
      <c r="H533" s="2">
        <f t="shared" si="94"/>
        <v>-5.8259499141547115E-3</v>
      </c>
      <c r="I533" s="2">
        <f t="shared" si="95"/>
        <v>-1.3007853850818712E-2</v>
      </c>
      <c r="J533" s="2">
        <f t="shared" si="96"/>
        <v>2.2058875621954785E-2</v>
      </c>
      <c r="K533" s="2">
        <f t="shared" si="97"/>
        <v>-1.1502559701990043E-2</v>
      </c>
      <c r="L533" s="1"/>
      <c r="M533" s="2">
        <f t="shared" si="98"/>
        <v>5.6104650687365011E-3</v>
      </c>
      <c r="N533" s="2">
        <f t="shared" si="99"/>
        <v>-5.8429869639143621E-3</v>
      </c>
      <c r="O533" s="2">
        <f t="shared" si="100"/>
        <v>-1.3093196875977231E-2</v>
      </c>
      <c r="P533" s="2">
        <f t="shared" si="101"/>
        <v>2.1819098362882049E-2</v>
      </c>
      <c r="Q533" s="2">
        <f t="shared" si="102"/>
        <v>-1.1569225855839901E-2</v>
      </c>
    </row>
    <row r="534" spans="1:17" ht="28.5" customHeight="1">
      <c r="A534" s="87">
        <v>45071</v>
      </c>
      <c r="B534" s="88">
        <v>2486.6000979999999</v>
      </c>
      <c r="C534" s="88">
        <v>2252.0729980000001</v>
      </c>
      <c r="D534" s="88">
        <v>1615.6999510000001</v>
      </c>
      <c r="E534" s="88">
        <v>945</v>
      </c>
      <c r="F534" s="88">
        <v>2190</v>
      </c>
      <c r="G534" s="2">
        <f t="shared" si="93"/>
        <v>4.4636742466441426E-3</v>
      </c>
      <c r="H534" s="2">
        <f t="shared" si="94"/>
        <v>-1.2291873729486453E-4</v>
      </c>
      <c r="I534" s="2">
        <f t="shared" si="95"/>
        <v>-7.2809423017625979E-3</v>
      </c>
      <c r="J534" s="2">
        <f t="shared" si="96"/>
        <v>-7.5093460271761017E-3</v>
      </c>
      <c r="K534" s="2">
        <f t="shared" si="97"/>
        <v>-4.5454545454545452E-3</v>
      </c>
      <c r="L534" s="1"/>
      <c r="M534" s="2">
        <f t="shared" si="98"/>
        <v>4.4537415991874173E-3</v>
      </c>
      <c r="N534" s="2">
        <f t="shared" si="99"/>
        <v>-1.2292629242197025E-4</v>
      </c>
      <c r="O534" s="2">
        <f t="shared" si="100"/>
        <v>-7.3075777282495145E-3</v>
      </c>
      <c r="P534" s="2">
        <f t="shared" si="101"/>
        <v>-7.5376831171951424E-3</v>
      </c>
      <c r="Q534" s="2">
        <f t="shared" si="102"/>
        <v>-4.5558165358606907E-3</v>
      </c>
    </row>
    <row r="535" spans="1:17" ht="28.5" customHeight="1">
      <c r="A535" s="87">
        <v>45072</v>
      </c>
      <c r="B535" s="88">
        <v>2490.4499510000001</v>
      </c>
      <c r="C535" s="88">
        <v>2313.498779</v>
      </c>
      <c r="D535" s="88">
        <v>1619</v>
      </c>
      <c r="E535" s="88">
        <v>969.90002400000003</v>
      </c>
      <c r="F535" s="88">
        <v>2209</v>
      </c>
      <c r="G535" s="2">
        <f t="shared" si="93"/>
        <v>1.5482397041231704E-3</v>
      </c>
      <c r="H535" s="2">
        <f t="shared" si="94"/>
        <v>2.7275217568236174E-2</v>
      </c>
      <c r="I535" s="2">
        <f t="shared" si="95"/>
        <v>2.0424887665296118E-3</v>
      </c>
      <c r="J535" s="2">
        <f t="shared" si="96"/>
        <v>2.6349231746031779E-2</v>
      </c>
      <c r="K535" s="2">
        <f t="shared" si="97"/>
        <v>8.6757990867579911E-3</v>
      </c>
      <c r="L535" s="1"/>
      <c r="M535" s="2">
        <f t="shared" si="98"/>
        <v>1.5470424166650646E-3</v>
      </c>
      <c r="N535" s="2">
        <f t="shared" si="99"/>
        <v>2.6909877098454937E-2</v>
      </c>
      <c r="O535" s="2">
        <f t="shared" si="100"/>
        <v>2.0404057222629642E-3</v>
      </c>
      <c r="P535" s="2">
        <f t="shared" si="101"/>
        <v>2.6008070650573211E-2</v>
      </c>
      <c r="Q535" s="2">
        <f t="shared" si="102"/>
        <v>8.638380609570763E-3</v>
      </c>
    </row>
    <row r="536" spans="1:17" ht="28.5" customHeight="1">
      <c r="A536" s="87">
        <v>45075</v>
      </c>
      <c r="B536" s="88">
        <v>2502.6000979999999</v>
      </c>
      <c r="C536" s="88">
        <v>2326.5129390000002</v>
      </c>
      <c r="D536" s="88">
        <v>1628.5</v>
      </c>
      <c r="E536" s="88">
        <v>968.45001200000002</v>
      </c>
      <c r="F536" s="88">
        <v>2225</v>
      </c>
      <c r="G536" s="2">
        <f t="shared" si="93"/>
        <v>4.878695512480039E-3</v>
      </c>
      <c r="H536" s="2">
        <f t="shared" si="94"/>
        <v>5.6253152662676092E-3</v>
      </c>
      <c r="I536" s="2">
        <f t="shared" si="95"/>
        <v>5.8678196417541696E-3</v>
      </c>
      <c r="J536" s="2">
        <f t="shared" si="96"/>
        <v>-1.4950118198986818E-3</v>
      </c>
      <c r="K536" s="2">
        <f t="shared" si="97"/>
        <v>7.2430964237211407E-3</v>
      </c>
      <c r="L536" s="1"/>
      <c r="M536" s="2">
        <f t="shared" si="98"/>
        <v>4.8668332434822926E-3</v>
      </c>
      <c r="N536" s="2">
        <f t="shared" si="99"/>
        <v>5.6095522672756594E-3</v>
      </c>
      <c r="O536" s="2">
        <f t="shared" si="100"/>
        <v>5.8506710386529732E-3</v>
      </c>
      <c r="P536" s="2">
        <f t="shared" si="101"/>
        <v>-1.4961304651337033E-3</v>
      </c>
      <c r="Q536" s="2">
        <f t="shared" si="102"/>
        <v>7.2169911802233916E-3</v>
      </c>
    </row>
    <row r="537" spans="1:17" ht="28.5" customHeight="1">
      <c r="A537" s="87">
        <v>45076</v>
      </c>
      <c r="B537" s="88">
        <v>2538.8000489999999</v>
      </c>
      <c r="C537" s="88">
        <v>2325.913086</v>
      </c>
      <c r="D537" s="88">
        <v>1633.599976</v>
      </c>
      <c r="E537" s="88">
        <v>959.59997599999997</v>
      </c>
      <c r="F537" s="88">
        <v>2230</v>
      </c>
      <c r="G537" s="2">
        <f t="shared" si="93"/>
        <v>1.4464936299223328E-2</v>
      </c>
      <c r="H537" s="2">
        <f t="shared" si="94"/>
        <v>-2.5783351123677824E-4</v>
      </c>
      <c r="I537" s="2">
        <f t="shared" si="95"/>
        <v>3.1317015658581331E-3</v>
      </c>
      <c r="J537" s="2">
        <f t="shared" si="96"/>
        <v>-9.1383508599719495E-3</v>
      </c>
      <c r="K537" s="2">
        <f t="shared" si="97"/>
        <v>2.2471910112359553E-3</v>
      </c>
      <c r="L537" s="1"/>
      <c r="M537" s="2">
        <f t="shared" si="98"/>
        <v>1.4361317142543604E-2</v>
      </c>
      <c r="N537" s="2">
        <f t="shared" si="99"/>
        <v>-2.5786675601105263E-4</v>
      </c>
      <c r="O537" s="2">
        <f t="shared" si="100"/>
        <v>3.1268080026337955E-3</v>
      </c>
      <c r="P537" s="2">
        <f t="shared" si="101"/>
        <v>-9.180361724063963E-3</v>
      </c>
      <c r="Q537" s="2">
        <f t="shared" si="102"/>
        <v>2.2446698538239494E-3</v>
      </c>
    </row>
    <row r="538" spans="1:17" ht="28.5" customHeight="1">
      <c r="A538" s="87">
        <v>45077</v>
      </c>
      <c r="B538" s="88">
        <v>2531.5500489999999</v>
      </c>
      <c r="C538" s="88">
        <v>2279.716797</v>
      </c>
      <c r="D538" s="88">
        <v>1629.900024</v>
      </c>
      <c r="E538" s="88">
        <v>975.34997599999997</v>
      </c>
      <c r="F538" s="88">
        <v>2201.1000979999999</v>
      </c>
      <c r="G538" s="2">
        <f t="shared" si="93"/>
        <v>-2.855679793631515E-3</v>
      </c>
      <c r="H538" s="2">
        <f t="shared" si="94"/>
        <v>-1.9861571474042595E-2</v>
      </c>
      <c r="I538" s="2">
        <f t="shared" si="95"/>
        <v>-2.2649069872414957E-3</v>
      </c>
      <c r="J538" s="2">
        <f t="shared" si="96"/>
        <v>1.6413089197492854E-2</v>
      </c>
      <c r="K538" s="2">
        <f t="shared" si="97"/>
        <v>-1.2959597309417091E-2</v>
      </c>
      <c r="L538" s="1"/>
      <c r="M538" s="2">
        <f t="shared" si="98"/>
        <v>-2.8597650264382529E-3</v>
      </c>
      <c r="N538" s="2">
        <f t="shared" si="99"/>
        <v>-2.0061463694953787E-2</v>
      </c>
      <c r="O538" s="2">
        <f t="shared" si="100"/>
        <v>-2.267475768505276E-3</v>
      </c>
      <c r="P538" s="2">
        <f t="shared" si="101"/>
        <v>1.6279850379271762E-2</v>
      </c>
      <c r="Q538" s="2">
        <f t="shared" si="102"/>
        <v>-1.3044305542914268E-2</v>
      </c>
    </row>
    <row r="539" spans="1:17" ht="28.5" customHeight="1">
      <c r="A539" s="87">
        <v>45078</v>
      </c>
      <c r="B539" s="88">
        <v>2513.8999020000001</v>
      </c>
      <c r="C539" s="88">
        <v>2273.578857</v>
      </c>
      <c r="D539" s="88">
        <v>1619.900024</v>
      </c>
      <c r="E539" s="88">
        <v>987.70001200000002</v>
      </c>
      <c r="F539" s="88">
        <v>2217</v>
      </c>
      <c r="G539" s="2">
        <f t="shared" si="93"/>
        <v>-6.9720711257404942E-3</v>
      </c>
      <c r="H539" s="2">
        <f t="shared" si="94"/>
        <v>-2.6924133769937178E-3</v>
      </c>
      <c r="I539" s="2">
        <f t="shared" si="95"/>
        <v>-6.1353456363897815E-3</v>
      </c>
      <c r="J539" s="2">
        <f t="shared" si="96"/>
        <v>1.2662158511192751E-2</v>
      </c>
      <c r="K539" s="2">
        <f t="shared" si="97"/>
        <v>7.2236160520129655E-3</v>
      </c>
      <c r="L539" s="1"/>
      <c r="M539" s="2">
        <f t="shared" si="98"/>
        <v>-6.9964895779447865E-3</v>
      </c>
      <c r="N539" s="2">
        <f t="shared" si="99"/>
        <v>-2.6960444409044326E-3</v>
      </c>
      <c r="O539" s="2">
        <f t="shared" si="100"/>
        <v>-6.154244208595166E-3</v>
      </c>
      <c r="P539" s="2">
        <f t="shared" si="101"/>
        <v>1.2582663729129881E-2</v>
      </c>
      <c r="Q539" s="2">
        <f t="shared" si="102"/>
        <v>7.197650705061261E-3</v>
      </c>
    </row>
    <row r="540" spans="1:17" ht="28.5" customHeight="1">
      <c r="A540" s="87">
        <v>45079</v>
      </c>
      <c r="B540" s="88">
        <v>2541.4499510000001</v>
      </c>
      <c r="C540" s="88">
        <v>2266.148682</v>
      </c>
      <c r="D540" s="88">
        <v>1612.4499510000001</v>
      </c>
      <c r="E540" s="88">
        <v>999.59997599999997</v>
      </c>
      <c r="F540" s="88">
        <v>2221</v>
      </c>
      <c r="G540" s="2">
        <f t="shared" si="93"/>
        <v>1.0959087503079088E-2</v>
      </c>
      <c r="H540" s="2">
        <f t="shared" si="94"/>
        <v>-3.2680524702820824E-3</v>
      </c>
      <c r="I540" s="2">
        <f t="shared" si="95"/>
        <v>-4.5990943204035507E-3</v>
      </c>
      <c r="J540" s="2">
        <f t="shared" si="96"/>
        <v>1.2048156176391697E-2</v>
      </c>
      <c r="K540" s="2">
        <f t="shared" si="97"/>
        <v>1.8042399639152007E-3</v>
      </c>
      <c r="L540" s="1"/>
      <c r="M540" s="2">
        <f t="shared" si="98"/>
        <v>1.0899471863504043E-2</v>
      </c>
      <c r="N540" s="2">
        <f t="shared" si="99"/>
        <v>-3.2734042167962248E-3</v>
      </c>
      <c r="O540" s="2">
        <f t="shared" si="100"/>
        <v>-4.609702693121792E-3</v>
      </c>
      <c r="P540" s="2">
        <f t="shared" si="101"/>
        <v>1.197615488767346E-2</v>
      </c>
      <c r="Q540" s="2">
        <f t="shared" si="102"/>
        <v>1.8026142781158762E-3</v>
      </c>
    </row>
    <row r="541" spans="1:17" ht="28.5" customHeight="1">
      <c r="A541" s="87">
        <v>45082</v>
      </c>
      <c r="B541" s="88">
        <v>2519.4499510000001</v>
      </c>
      <c r="C541" s="88">
        <v>2286.5009770000001</v>
      </c>
      <c r="D541" s="88">
        <v>1614.5</v>
      </c>
      <c r="E541" s="88">
        <v>1008.75</v>
      </c>
      <c r="F541" s="88">
        <v>2245</v>
      </c>
      <c r="G541" s="2">
        <f t="shared" si="93"/>
        <v>-8.6564758008881998E-3</v>
      </c>
      <c r="H541" s="2">
        <f t="shared" si="94"/>
        <v>8.9810060397441036E-3</v>
      </c>
      <c r="I541" s="2">
        <f t="shared" si="95"/>
        <v>1.2713876785623993E-3</v>
      </c>
      <c r="J541" s="2">
        <f t="shared" si="96"/>
        <v>9.1536856939660738E-3</v>
      </c>
      <c r="K541" s="2">
        <f t="shared" si="97"/>
        <v>1.0805943268797838E-2</v>
      </c>
      <c r="L541" s="1"/>
      <c r="M541" s="2">
        <f t="shared" si="98"/>
        <v>-8.6941607242304788E-3</v>
      </c>
      <c r="N541" s="2">
        <f t="shared" si="99"/>
        <v>8.9409166548868168E-3</v>
      </c>
      <c r="O541" s="2">
        <f t="shared" si="100"/>
        <v>1.270580149630207E-3</v>
      </c>
      <c r="P541" s="2">
        <f t="shared" si="101"/>
        <v>9.1120446329653413E-3</v>
      </c>
      <c r="Q541" s="2">
        <f t="shared" si="102"/>
        <v>1.0747976281927299E-2</v>
      </c>
    </row>
    <row r="542" spans="1:17" ht="28.5" customHeight="1">
      <c r="A542" s="87">
        <v>45083</v>
      </c>
      <c r="B542" s="88">
        <v>2515.8500979999999</v>
      </c>
      <c r="C542" s="88">
        <v>2288.4392090000001</v>
      </c>
      <c r="D542" s="88">
        <v>1607.650024</v>
      </c>
      <c r="E542" s="88">
        <v>1013.799988</v>
      </c>
      <c r="F542" s="88">
        <v>2269</v>
      </c>
      <c r="G542" s="2">
        <f t="shared" si="93"/>
        <v>-1.4288249697404552E-3</v>
      </c>
      <c r="H542" s="2">
        <f t="shared" si="94"/>
        <v>8.4768474603628854E-4</v>
      </c>
      <c r="I542" s="2">
        <f t="shared" si="95"/>
        <v>-4.2427847630845273E-3</v>
      </c>
      <c r="J542" s="2">
        <f t="shared" si="96"/>
        <v>5.006183890954136E-3</v>
      </c>
      <c r="K542" s="2">
        <f t="shared" si="97"/>
        <v>1.0690423162583519E-2</v>
      </c>
      <c r="L542" s="1"/>
      <c r="M542" s="2">
        <f t="shared" si="98"/>
        <v>-1.4298467135155681E-3</v>
      </c>
      <c r="N542" s="2">
        <f t="shared" si="99"/>
        <v>8.4732566423314419E-4</v>
      </c>
      <c r="O542" s="2">
        <f t="shared" si="100"/>
        <v>-4.251810914081942E-3</v>
      </c>
      <c r="P542" s="2">
        <f t="shared" si="101"/>
        <v>4.9936946174361238E-3</v>
      </c>
      <c r="Q542" s="2">
        <f t="shared" si="102"/>
        <v>1.0633684603487048E-2</v>
      </c>
    </row>
    <row r="543" spans="1:17" ht="28.5" customHeight="1">
      <c r="A543" s="87">
        <v>45084</v>
      </c>
      <c r="B543" s="88">
        <v>2549.75</v>
      </c>
      <c r="C543" s="88">
        <v>2305.7917480000001</v>
      </c>
      <c r="D543" s="88">
        <v>1603.4499510000001</v>
      </c>
      <c r="E543" s="88">
        <v>1014.599976</v>
      </c>
      <c r="F543" s="88">
        <v>2278</v>
      </c>
      <c r="G543" s="2">
        <f t="shared" si="93"/>
        <v>1.347453174056323E-2</v>
      </c>
      <c r="H543" s="2">
        <f t="shared" si="94"/>
        <v>7.5826960715214605E-3</v>
      </c>
      <c r="I543" s="2">
        <f t="shared" si="95"/>
        <v>-2.6125543105145221E-3</v>
      </c>
      <c r="J543" s="2">
        <f t="shared" si="96"/>
        <v>7.8909845084747113E-4</v>
      </c>
      <c r="K543" s="2">
        <f t="shared" si="97"/>
        <v>3.9665050683120318E-3</v>
      </c>
      <c r="L543" s="1"/>
      <c r="M543" s="2">
        <f t="shared" si="98"/>
        <v>1.3384557576480665E-2</v>
      </c>
      <c r="N543" s="2">
        <f t="shared" si="99"/>
        <v>7.5540919382951254E-3</v>
      </c>
      <c r="O543" s="2">
        <f t="shared" si="100"/>
        <v>-2.6159729861425481E-3</v>
      </c>
      <c r="P543" s="2">
        <f t="shared" si="101"/>
        <v>7.8878727635228621E-4</v>
      </c>
      <c r="Q543" s="2">
        <f t="shared" si="102"/>
        <v>3.9586592272856666E-3</v>
      </c>
    </row>
    <row r="544" spans="1:17" ht="28.5" customHeight="1">
      <c r="A544" s="87">
        <v>45085</v>
      </c>
      <c r="B544" s="88">
        <v>2573.3999020000001</v>
      </c>
      <c r="C544" s="88">
        <v>2307.1760250000002</v>
      </c>
      <c r="D544" s="88">
        <v>1603.25</v>
      </c>
      <c r="E544" s="88">
        <v>987</v>
      </c>
      <c r="F544" s="88">
        <v>2316.9499510000001</v>
      </c>
      <c r="G544" s="2">
        <f t="shared" si="93"/>
        <v>9.2753807236003964E-3</v>
      </c>
      <c r="H544" s="2">
        <f t="shared" si="94"/>
        <v>6.0034779862526899E-4</v>
      </c>
      <c r="I544" s="2">
        <f t="shared" si="95"/>
        <v>-1.2470049338013638E-4</v>
      </c>
      <c r="J544" s="2">
        <f t="shared" si="96"/>
        <v>-2.720281554589744E-2</v>
      </c>
      <c r="K544" s="2">
        <f t="shared" si="97"/>
        <v>1.7098310359964907E-2</v>
      </c>
      <c r="L544" s="1"/>
      <c r="M544" s="2">
        <f t="shared" si="98"/>
        <v>9.2326285383465493E-3</v>
      </c>
      <c r="N544" s="2">
        <f t="shared" si="99"/>
        <v>6.0016766197833052E-4</v>
      </c>
      <c r="O544" s="2">
        <f t="shared" si="100"/>
        <v>-1.247082691330503E-4</v>
      </c>
      <c r="P544" s="2">
        <f t="shared" si="101"/>
        <v>-2.7579662044465488E-2</v>
      </c>
      <c r="Q544" s="2">
        <f t="shared" si="102"/>
        <v>1.6953779415081992E-2</v>
      </c>
    </row>
    <row r="545" spans="1:17" ht="28.5" customHeight="1">
      <c r="A545" s="87">
        <v>45086</v>
      </c>
      <c r="B545" s="88">
        <v>2558.6000979999999</v>
      </c>
      <c r="C545" s="88">
        <v>2290.8391109999998</v>
      </c>
      <c r="D545" s="88">
        <v>1615.900024</v>
      </c>
      <c r="E545" s="88">
        <v>983.95001200000002</v>
      </c>
      <c r="F545" s="88">
        <v>2345</v>
      </c>
      <c r="G545" s="2">
        <f t="shared" si="93"/>
        <v>-5.7510703985408874E-3</v>
      </c>
      <c r="H545" s="2">
        <f t="shared" si="94"/>
        <v>-7.0809135596840433E-3</v>
      </c>
      <c r="I545" s="2">
        <f t="shared" si="95"/>
        <v>7.8902379541556395E-3</v>
      </c>
      <c r="J545" s="2">
        <f t="shared" si="96"/>
        <v>-3.0901600810536826E-3</v>
      </c>
      <c r="K545" s="2">
        <f t="shared" si="97"/>
        <v>1.2106454430702523E-2</v>
      </c>
      <c r="L545" s="1"/>
      <c r="M545" s="2">
        <f t="shared" si="98"/>
        <v>-5.7676714838437344E-3</v>
      </c>
      <c r="N545" s="2">
        <f t="shared" si="99"/>
        <v>-7.1061022042769534E-3</v>
      </c>
      <c r="O545" s="2">
        <f t="shared" si="100"/>
        <v>7.859272801634027E-3</v>
      </c>
      <c r="P545" s="2">
        <f t="shared" si="101"/>
        <v>-3.0949444846412677E-3</v>
      </c>
      <c r="Q545" s="2">
        <f t="shared" si="102"/>
        <v>1.2033757458170338E-2</v>
      </c>
    </row>
    <row r="546" spans="1:17" ht="28.5" customHeight="1">
      <c r="A546" s="87">
        <v>45089</v>
      </c>
      <c r="B546" s="88">
        <v>2582.8500979999999</v>
      </c>
      <c r="C546" s="88">
        <v>2292.8696289999998</v>
      </c>
      <c r="D546" s="88">
        <v>1612.5500489999999</v>
      </c>
      <c r="E546" s="88">
        <v>985.45001200000002</v>
      </c>
      <c r="F546" s="88">
        <v>2365</v>
      </c>
      <c r="G546" s="2">
        <f t="shared" si="93"/>
        <v>9.4778390804235793E-3</v>
      </c>
      <c r="H546" s="2">
        <f t="shared" si="94"/>
        <v>8.8636429780250482E-4</v>
      </c>
      <c r="I546" s="2">
        <f t="shared" si="95"/>
        <v>-2.0731325888018464E-3</v>
      </c>
      <c r="J546" s="2">
        <f t="shared" si="96"/>
        <v>1.5244676881003992E-3</v>
      </c>
      <c r="K546" s="2">
        <f t="shared" si="97"/>
        <v>8.5287846481876331E-3</v>
      </c>
      <c r="L546" s="1"/>
      <c r="M546" s="2">
        <f t="shared" si="98"/>
        <v>9.433206157756233E-3</v>
      </c>
      <c r="N546" s="2">
        <f t="shared" si="99"/>
        <v>8.8597170893570012E-4</v>
      </c>
      <c r="O546" s="2">
        <f t="shared" si="100"/>
        <v>-2.0752845028169601E-3</v>
      </c>
      <c r="P546" s="2">
        <f t="shared" si="101"/>
        <v>1.5233068668408785E-3</v>
      </c>
      <c r="Q546" s="2">
        <f t="shared" si="102"/>
        <v>8.4926200456535966E-3</v>
      </c>
    </row>
    <row r="547" spans="1:17" ht="28.5" customHeight="1">
      <c r="A547" s="87">
        <v>45090</v>
      </c>
      <c r="B547" s="88">
        <v>2584.0500489999999</v>
      </c>
      <c r="C547" s="88">
        <v>2326.7436520000001</v>
      </c>
      <c r="D547" s="88">
        <v>1590.099976</v>
      </c>
      <c r="E547" s="88">
        <v>988.09997599999997</v>
      </c>
      <c r="F547" s="88">
        <v>2345.8500979999999</v>
      </c>
      <c r="G547" s="2">
        <f t="shared" si="93"/>
        <v>4.6458406584618428E-4</v>
      </c>
      <c r="H547" s="2">
        <f t="shared" si="94"/>
        <v>1.4773636743914631E-2</v>
      </c>
      <c r="I547" s="2">
        <f t="shared" si="95"/>
        <v>-1.3922093775583629E-2</v>
      </c>
      <c r="J547" s="2">
        <f t="shared" si="96"/>
        <v>2.6890902305858966E-3</v>
      </c>
      <c r="K547" s="2">
        <f t="shared" si="97"/>
        <v>-8.09721014799159E-3</v>
      </c>
      <c r="L547" s="1"/>
      <c r="M547" s="2">
        <f t="shared" si="98"/>
        <v>4.6447618008241075E-4</v>
      </c>
      <c r="N547" s="2">
        <f t="shared" si="99"/>
        <v>1.466556963525051E-2</v>
      </c>
      <c r="O547" s="2">
        <f t="shared" si="100"/>
        <v>-1.4019915102828526E-2</v>
      </c>
      <c r="P547" s="2">
        <f t="shared" si="101"/>
        <v>2.6854810961959015E-3</v>
      </c>
      <c r="Q547" s="2">
        <f t="shared" si="102"/>
        <v>-8.1301705997978198E-3</v>
      </c>
    </row>
    <row r="548" spans="1:17" ht="28.5" customHeight="1">
      <c r="A548" s="87">
        <v>45091</v>
      </c>
      <c r="B548" s="88">
        <v>2574.5</v>
      </c>
      <c r="C548" s="88">
        <v>2355.3566890000002</v>
      </c>
      <c r="D548" s="88">
        <v>1610.4499510000001</v>
      </c>
      <c r="E548" s="88">
        <v>986.70001200000002</v>
      </c>
      <c r="F548" s="88">
        <v>2352.8999020000001</v>
      </c>
      <c r="G548" s="2">
        <f t="shared" si="93"/>
        <v>-3.6957678136674298E-3</v>
      </c>
      <c r="H548" s="2">
        <f t="shared" si="94"/>
        <v>1.2297460003986755E-2</v>
      </c>
      <c r="I548" s="2">
        <f t="shared" si="95"/>
        <v>1.2797921707534249E-2</v>
      </c>
      <c r="J548" s="2">
        <f t="shared" si="96"/>
        <v>-1.4168242424893597E-3</v>
      </c>
      <c r="K548" s="2">
        <f t="shared" si="97"/>
        <v>3.0052235673586601E-3</v>
      </c>
      <c r="L548" s="1"/>
      <c r="M548" s="2">
        <f t="shared" si="98"/>
        <v>-3.7026140367729891E-3</v>
      </c>
      <c r="N548" s="2">
        <f t="shared" si="99"/>
        <v>1.2222460485751903E-2</v>
      </c>
      <c r="O548" s="2">
        <f t="shared" si="100"/>
        <v>1.2716720379143058E-2</v>
      </c>
      <c r="P548" s="2">
        <f t="shared" si="101"/>
        <v>-1.4178288870049921E-3</v>
      </c>
      <c r="Q548" s="2">
        <f t="shared" si="102"/>
        <v>3.0007169097651543E-3</v>
      </c>
    </row>
    <row r="549" spans="1:17" ht="28.5" customHeight="1">
      <c r="A549" s="87">
        <v>45092</v>
      </c>
      <c r="B549" s="88">
        <v>2569.8999020000001</v>
      </c>
      <c r="C549" s="88">
        <v>2356.0029300000001</v>
      </c>
      <c r="D549" s="88">
        <v>1604</v>
      </c>
      <c r="E549" s="88">
        <v>988.40002400000003</v>
      </c>
      <c r="F549" s="88">
        <v>2355</v>
      </c>
      <c r="G549" s="2">
        <f t="shared" si="93"/>
        <v>-1.7867927752961308E-3</v>
      </c>
      <c r="H549" s="2">
        <f t="shared" si="94"/>
        <v>2.7437075794846546E-4</v>
      </c>
      <c r="I549" s="2">
        <f t="shared" si="95"/>
        <v>-4.0050614401242295E-3</v>
      </c>
      <c r="J549" s="2">
        <f t="shared" si="96"/>
        <v>1.7229269071905263E-3</v>
      </c>
      <c r="K549" s="2">
        <f t="shared" si="97"/>
        <v>8.9255730692783589E-4</v>
      </c>
      <c r="L549" s="1"/>
      <c r="M549" s="2">
        <f t="shared" si="98"/>
        <v>-1.7883909935807339E-3</v>
      </c>
      <c r="N549" s="2">
        <f t="shared" si="99"/>
        <v>2.74333125175439E-4</v>
      </c>
      <c r="O549" s="2">
        <f t="shared" si="100"/>
        <v>-4.0131031776440597E-3</v>
      </c>
      <c r="P549" s="2">
        <f t="shared" si="101"/>
        <v>1.7214443712499047E-3</v>
      </c>
      <c r="Q549" s="2">
        <f t="shared" si="102"/>
        <v>8.9215921451733988E-4</v>
      </c>
    </row>
    <row r="550" spans="1:17" ht="28.5" customHeight="1">
      <c r="A550" s="87">
        <v>45093</v>
      </c>
      <c r="B550" s="88">
        <v>2577.3000489999999</v>
      </c>
      <c r="C550" s="88">
        <v>2378.939453</v>
      </c>
      <c r="D550" s="88">
        <v>1587.150024</v>
      </c>
      <c r="E550" s="88">
        <v>992</v>
      </c>
      <c r="F550" s="88">
        <v>2363.75</v>
      </c>
      <c r="G550" s="2">
        <f t="shared" si="93"/>
        <v>2.8795467847758348E-3</v>
      </c>
      <c r="H550" s="2">
        <f t="shared" si="94"/>
        <v>9.7353541916010474E-3</v>
      </c>
      <c r="I550" s="2">
        <f t="shared" si="95"/>
        <v>-1.0504972568578535E-2</v>
      </c>
      <c r="J550" s="2">
        <f t="shared" si="96"/>
        <v>3.6422257310669282E-3</v>
      </c>
      <c r="K550" s="2">
        <f t="shared" si="97"/>
        <v>3.7154989384288748E-3</v>
      </c>
      <c r="L550" s="1"/>
      <c r="M550" s="2">
        <f t="shared" si="98"/>
        <v>2.875408831649399E-3</v>
      </c>
      <c r="N550" s="2">
        <f t="shared" si="99"/>
        <v>9.6882709656047512E-3</v>
      </c>
      <c r="O550" s="2">
        <f t="shared" si="100"/>
        <v>-1.0560539286735402E-2</v>
      </c>
      <c r="P550" s="2">
        <f t="shared" si="101"/>
        <v>3.6356088887506532E-3</v>
      </c>
      <c r="Q550" s="2">
        <f t="shared" si="102"/>
        <v>3.7086135221491815E-3</v>
      </c>
    </row>
    <row r="551" spans="1:17" ht="28.5" customHeight="1">
      <c r="A551" s="87">
        <v>45096</v>
      </c>
      <c r="B551" s="88">
        <v>2562.3000489999999</v>
      </c>
      <c r="C551" s="88">
        <v>2355.310547</v>
      </c>
      <c r="D551" s="88">
        <v>1611</v>
      </c>
      <c r="E551" s="88">
        <v>1001.799988</v>
      </c>
      <c r="F551" s="88">
        <v>2379</v>
      </c>
      <c r="G551" s="2">
        <f t="shared" si="93"/>
        <v>-5.8200441216846458E-3</v>
      </c>
      <c r="H551" s="2">
        <f t="shared" si="94"/>
        <v>-9.932537782835248E-3</v>
      </c>
      <c r="I551" s="2">
        <f t="shared" si="95"/>
        <v>1.5026919723626561E-2</v>
      </c>
      <c r="J551" s="2">
        <f t="shared" si="96"/>
        <v>9.879020161290308E-3</v>
      </c>
      <c r="K551" s="2">
        <f t="shared" si="97"/>
        <v>6.4516129032258064E-3</v>
      </c>
      <c r="L551" s="1"/>
      <c r="M551" s="2">
        <f t="shared" si="98"/>
        <v>-5.837046580610016E-3</v>
      </c>
      <c r="N551" s="2">
        <f t="shared" si="99"/>
        <v>-9.9821945214729271E-3</v>
      </c>
      <c r="O551" s="2">
        <f t="shared" si="100"/>
        <v>1.4915134037250007E-2</v>
      </c>
      <c r="P551" s="2">
        <f t="shared" si="101"/>
        <v>9.8305416602048144E-3</v>
      </c>
      <c r="Q551" s="2">
        <f t="shared" si="102"/>
        <v>6.4308903302903314E-3</v>
      </c>
    </row>
    <row r="552" spans="1:17" ht="28.5" customHeight="1">
      <c r="A552" s="87">
        <v>45097</v>
      </c>
      <c r="B552" s="88">
        <v>2599.6499020000001</v>
      </c>
      <c r="C552" s="88">
        <v>2360.202393</v>
      </c>
      <c r="D552" s="88">
        <v>1604.150024</v>
      </c>
      <c r="E552" s="88">
        <v>991.95001200000002</v>
      </c>
      <c r="F552" s="88">
        <v>2364.9499510000001</v>
      </c>
      <c r="G552" s="2">
        <f t="shared" si="93"/>
        <v>1.4576689804371996E-2</v>
      </c>
      <c r="H552" s="2">
        <f t="shared" si="94"/>
        <v>2.0769431046919976E-3</v>
      </c>
      <c r="I552" s="2">
        <f t="shared" si="95"/>
        <v>-4.252002482929838E-3</v>
      </c>
      <c r="J552" s="2">
        <f t="shared" si="96"/>
        <v>-9.832278017555705E-3</v>
      </c>
      <c r="K552" s="2">
        <f t="shared" si="97"/>
        <v>-5.9058633879781192E-3</v>
      </c>
      <c r="L552" s="1"/>
      <c r="M552" s="2">
        <f t="shared" si="98"/>
        <v>1.4471471122456078E-2</v>
      </c>
      <c r="N552" s="2">
        <f t="shared" si="99"/>
        <v>2.074789240149161E-3</v>
      </c>
      <c r="O552" s="2">
        <f t="shared" si="100"/>
        <v>-4.26106795221203E-3</v>
      </c>
      <c r="P552" s="2">
        <f t="shared" si="101"/>
        <v>-9.8809340589125754E-3</v>
      </c>
      <c r="Q552" s="2">
        <f t="shared" si="102"/>
        <v>-5.9233719687151127E-3</v>
      </c>
    </row>
    <row r="553" spans="1:17" ht="28.5" customHeight="1">
      <c r="A553" s="87">
        <v>45098</v>
      </c>
      <c r="B553" s="88">
        <v>2604.6499020000001</v>
      </c>
      <c r="C553" s="88">
        <v>2366.8481449999999</v>
      </c>
      <c r="D553" s="88">
        <v>1616</v>
      </c>
      <c r="E553" s="88">
        <v>991.90002400000003</v>
      </c>
      <c r="F553" s="88">
        <v>2382</v>
      </c>
      <c r="G553" s="2">
        <f t="shared" si="93"/>
        <v>1.9233359061746461E-3</v>
      </c>
      <c r="H553" s="2">
        <f t="shared" si="94"/>
        <v>2.8157551317252233E-3</v>
      </c>
      <c r="I553" s="2">
        <f t="shared" si="95"/>
        <v>7.3870746642833761E-3</v>
      </c>
      <c r="J553" s="2">
        <f t="shared" si="96"/>
        <v>-5.0393668426090835E-5</v>
      </c>
      <c r="K553" s="2">
        <f t="shared" si="97"/>
        <v>7.2094756139724934E-3</v>
      </c>
      <c r="L553" s="1"/>
      <c r="M553" s="2">
        <f t="shared" si="98"/>
        <v>1.9214886638696197E-3</v>
      </c>
      <c r="N553" s="2">
        <f t="shared" si="99"/>
        <v>2.8117983191142714E-3</v>
      </c>
      <c r="O553" s="2">
        <f t="shared" si="100"/>
        <v>7.3599238562784726E-3</v>
      </c>
      <c r="P553" s="2">
        <f t="shared" si="101"/>
        <v>-5.0394938229643119E-5</v>
      </c>
      <c r="Q553" s="2">
        <f t="shared" si="102"/>
        <v>7.1836115810027636E-3</v>
      </c>
    </row>
    <row r="554" spans="1:17" ht="28.5" customHeight="1">
      <c r="A554" s="87">
        <v>45099</v>
      </c>
      <c r="B554" s="88">
        <v>2581.6999510000001</v>
      </c>
      <c r="C554" s="88">
        <v>2340.265625</v>
      </c>
      <c r="D554" s="88">
        <v>1640</v>
      </c>
      <c r="E554" s="88">
        <v>990.29998799999998</v>
      </c>
      <c r="F554" s="88">
        <v>2394.6000979999999</v>
      </c>
      <c r="G554" s="2">
        <f t="shared" si="93"/>
        <v>-8.8111461668525064E-3</v>
      </c>
      <c r="H554" s="2">
        <f t="shared" si="94"/>
        <v>-1.1231189485542569E-2</v>
      </c>
      <c r="I554" s="2">
        <f t="shared" si="95"/>
        <v>1.4851485148514851E-2</v>
      </c>
      <c r="J554" s="2">
        <f t="shared" si="96"/>
        <v>-1.6131020882000156E-3</v>
      </c>
      <c r="K554" s="2">
        <f t="shared" si="97"/>
        <v>5.289713685978123E-3</v>
      </c>
      <c r="L554" s="1"/>
      <c r="M554" s="2">
        <f t="shared" si="98"/>
        <v>-8.8501938543744645E-3</v>
      </c>
      <c r="N554" s="2">
        <f t="shared" si="99"/>
        <v>-1.1294735540699222E-2</v>
      </c>
      <c r="O554" s="2">
        <f t="shared" si="100"/>
        <v>1.4742281737203431E-2</v>
      </c>
      <c r="P554" s="2">
        <f t="shared" si="101"/>
        <v>-1.6144045382184666E-3</v>
      </c>
      <c r="Q554" s="2">
        <f t="shared" si="102"/>
        <v>5.2757722929124961E-3</v>
      </c>
    </row>
    <row r="555" spans="1:17" ht="28.5" customHeight="1">
      <c r="A555" s="87">
        <v>45100</v>
      </c>
      <c r="B555" s="88">
        <v>2570.25</v>
      </c>
      <c r="C555" s="88">
        <v>2321.1135250000002</v>
      </c>
      <c r="D555" s="88">
        <v>1637.5500489999999</v>
      </c>
      <c r="E555" s="88">
        <v>991.45001200000002</v>
      </c>
      <c r="F555" s="88">
        <v>2418.9499510000001</v>
      </c>
      <c r="G555" s="2">
        <f t="shared" si="93"/>
        <v>-4.43504327277266E-3</v>
      </c>
      <c r="H555" s="2">
        <f t="shared" si="94"/>
        <v>-8.1837291439939824E-3</v>
      </c>
      <c r="I555" s="2">
        <f t="shared" si="95"/>
        <v>-1.4938725609756436E-3</v>
      </c>
      <c r="J555" s="2">
        <f t="shared" si="96"/>
        <v>1.1612885125068086E-3</v>
      </c>
      <c r="K555" s="2">
        <f t="shared" si="97"/>
        <v>1.0168651133163099E-2</v>
      </c>
      <c r="L555" s="1"/>
      <c r="M555" s="2">
        <f t="shared" si="98"/>
        <v>-4.4449072527782858E-3</v>
      </c>
      <c r="N555" s="2">
        <f t="shared" si="99"/>
        <v>-8.2173996815473362E-3</v>
      </c>
      <c r="O555" s="2">
        <f t="shared" si="100"/>
        <v>-1.4949895011059449E-3</v>
      </c>
      <c r="P555" s="2">
        <f t="shared" si="101"/>
        <v>1.1606147385822651E-3</v>
      </c>
      <c r="Q555" s="2">
        <f t="shared" si="102"/>
        <v>1.0117298233302732E-2</v>
      </c>
    </row>
    <row r="556" spans="1:17" ht="28.5" customHeight="1">
      <c r="A556" s="87">
        <v>45103</v>
      </c>
      <c r="B556" s="88">
        <v>2571.8999020000001</v>
      </c>
      <c r="C556" s="88">
        <v>2303.391846</v>
      </c>
      <c r="D556" s="88">
        <v>1645</v>
      </c>
      <c r="E556" s="88">
        <v>994.95001200000002</v>
      </c>
      <c r="F556" s="88">
        <v>2398.1000979999999</v>
      </c>
      <c r="G556" s="2">
        <f t="shared" si="93"/>
        <v>6.4192277015858812E-4</v>
      </c>
      <c r="H556" s="2">
        <f t="shared" si="94"/>
        <v>-7.634990192907613E-3</v>
      </c>
      <c r="I556" s="2">
        <f t="shared" si="95"/>
        <v>4.5494493463265478E-3</v>
      </c>
      <c r="J556" s="2">
        <f t="shared" si="96"/>
        <v>3.5301830224800075E-3</v>
      </c>
      <c r="K556" s="2">
        <f t="shared" si="97"/>
        <v>-8.6193817244465034E-3</v>
      </c>
      <c r="L556" s="1"/>
      <c r="M556" s="2">
        <f t="shared" si="98"/>
        <v>6.4171682586603742E-4</v>
      </c>
      <c r="N556" s="2">
        <f t="shared" si="99"/>
        <v>-7.6642859409591759E-3</v>
      </c>
      <c r="O556" s="2">
        <f t="shared" si="100"/>
        <v>4.5391318823340453E-3</v>
      </c>
      <c r="P556" s="2">
        <f t="shared" si="101"/>
        <v>3.5239665522831718E-3</v>
      </c>
      <c r="Q556" s="2">
        <f t="shared" si="102"/>
        <v>-8.6567434399483275E-3</v>
      </c>
    </row>
    <row r="557" spans="1:17" ht="28.5" customHeight="1">
      <c r="A557" s="87">
        <v>45104</v>
      </c>
      <c r="B557" s="88">
        <v>2595.6499020000001</v>
      </c>
      <c r="C557" s="88">
        <v>2304.2226559999999</v>
      </c>
      <c r="D557" s="88">
        <v>1642.9499510000001</v>
      </c>
      <c r="E557" s="88">
        <v>1001.799988</v>
      </c>
      <c r="F557" s="88">
        <v>2387.4499510000001</v>
      </c>
      <c r="G557" s="2">
        <f t="shared" si="93"/>
        <v>9.2344184863225667E-3</v>
      </c>
      <c r="H557" s="2">
        <f t="shared" si="94"/>
        <v>3.6068982420107455E-4</v>
      </c>
      <c r="I557" s="2">
        <f t="shared" si="95"/>
        <v>-1.2462303951367444E-3</v>
      </c>
      <c r="J557" s="2">
        <f t="shared" si="96"/>
        <v>6.8847438739464729E-3</v>
      </c>
      <c r="K557" s="2">
        <f t="shared" si="97"/>
        <v>-4.4410769212185879E-3</v>
      </c>
      <c r="L557" s="1"/>
      <c r="M557" s="2">
        <f t="shared" si="98"/>
        <v>9.1920419260850365E-3</v>
      </c>
      <c r="N557" s="2">
        <f t="shared" si="99"/>
        <v>3.6062479126371181E-4</v>
      </c>
      <c r="O557" s="2">
        <f t="shared" si="100"/>
        <v>-1.2470075860086249E-3</v>
      </c>
      <c r="P557" s="2">
        <f t="shared" si="101"/>
        <v>6.8611522444953976E-3</v>
      </c>
      <c r="Q557" s="2">
        <f t="shared" si="102"/>
        <v>-4.4509677982893722E-3</v>
      </c>
    </row>
    <row r="558" spans="1:17" ht="28.5" customHeight="1">
      <c r="A558" s="87">
        <v>45105</v>
      </c>
      <c r="B558" s="88">
        <v>2619.5</v>
      </c>
      <c r="C558" s="88">
        <v>2334.7277829999998</v>
      </c>
      <c r="D558" s="88">
        <v>1670</v>
      </c>
      <c r="E558" s="88">
        <v>1021.799988</v>
      </c>
      <c r="F558" s="88">
        <v>2400</v>
      </c>
      <c r="G558" s="2">
        <f t="shared" si="93"/>
        <v>9.1884880089656597E-3</v>
      </c>
      <c r="H558" s="2">
        <f t="shared" si="94"/>
        <v>1.3238793100383396E-2</v>
      </c>
      <c r="I558" s="2">
        <f t="shared" si="95"/>
        <v>1.6464317116620397E-2</v>
      </c>
      <c r="J558" s="2">
        <f t="shared" si="96"/>
        <v>1.9964064922707907E-2</v>
      </c>
      <c r="K558" s="2">
        <f t="shared" si="97"/>
        <v>5.2566752215028713E-3</v>
      </c>
      <c r="L558" s="1"/>
      <c r="M558" s="2">
        <f t="shared" si="98"/>
        <v>9.1465306734955631E-3</v>
      </c>
      <c r="N558" s="2">
        <f t="shared" si="99"/>
        <v>1.3151926115135432E-2</v>
      </c>
      <c r="O558" s="2">
        <f t="shared" si="100"/>
        <v>1.6330249797337111E-2</v>
      </c>
      <c r="P558" s="2">
        <f t="shared" si="101"/>
        <v>1.9767396207638836E-2</v>
      </c>
      <c r="Q558" s="2">
        <f t="shared" si="102"/>
        <v>5.2429071328141414E-3</v>
      </c>
    </row>
    <row r="559" spans="1:17" ht="28.5" customHeight="1">
      <c r="A559" s="87">
        <v>45107</v>
      </c>
      <c r="B559" s="88">
        <v>2623.3999020000001</v>
      </c>
      <c r="C559" s="88">
        <v>2353.8798830000001</v>
      </c>
      <c r="D559" s="88">
        <v>1704</v>
      </c>
      <c r="E559" s="88">
        <v>1051.599976</v>
      </c>
      <c r="F559" s="88">
        <v>2420</v>
      </c>
      <c r="G559" s="2">
        <f t="shared" si="93"/>
        <v>1.4887963351785116E-3</v>
      </c>
      <c r="H559" s="2">
        <f t="shared" si="94"/>
        <v>8.2031404857789564E-3</v>
      </c>
      <c r="I559" s="2">
        <f t="shared" si="95"/>
        <v>2.0359281437125749E-2</v>
      </c>
      <c r="J559" s="2">
        <f t="shared" si="96"/>
        <v>2.9164208602437354E-2</v>
      </c>
      <c r="K559" s="2">
        <f t="shared" si="97"/>
        <v>8.3333333333333332E-3</v>
      </c>
      <c r="L559" s="1"/>
      <c r="M559" s="2">
        <f t="shared" si="98"/>
        <v>1.4876891766675963E-3</v>
      </c>
      <c r="N559" s="2">
        <f t="shared" si="99"/>
        <v>8.1696776047863566E-3</v>
      </c>
      <c r="O559" s="2">
        <f t="shared" si="100"/>
        <v>2.015480197846034E-2</v>
      </c>
      <c r="P559" s="2">
        <f t="shared" si="101"/>
        <v>2.8747024880643575E-2</v>
      </c>
      <c r="Q559" s="2">
        <f t="shared" si="102"/>
        <v>8.2988028146950641E-3</v>
      </c>
    </row>
    <row r="560" spans="1:17" ht="28.5" customHeight="1">
      <c r="A560" s="87">
        <v>45110</v>
      </c>
      <c r="B560" s="88">
        <v>2621.9499510000001</v>
      </c>
      <c r="C560" s="88">
        <v>2414.2902829999998</v>
      </c>
      <c r="D560" s="88">
        <v>1712.5</v>
      </c>
      <c r="E560" s="88">
        <v>1032.6999510000001</v>
      </c>
      <c r="F560" s="88">
        <v>2478.1999510000001</v>
      </c>
      <c r="G560" s="2">
        <f t="shared" si="93"/>
        <v>-5.5269918966401467E-4</v>
      </c>
      <c r="H560" s="2">
        <f t="shared" si="94"/>
        <v>2.5664181267825447E-2</v>
      </c>
      <c r="I560" s="2">
        <f t="shared" si="95"/>
        <v>4.9882629107981221E-3</v>
      </c>
      <c r="J560" s="2">
        <f t="shared" si="96"/>
        <v>-1.7972637344373536E-2</v>
      </c>
      <c r="K560" s="2">
        <f t="shared" si="97"/>
        <v>2.4049566528925644E-2</v>
      </c>
      <c r="L560" s="1"/>
      <c r="M560" s="2">
        <f t="shared" si="98"/>
        <v>-5.5285198416337084E-4</v>
      </c>
      <c r="N560" s="2">
        <f t="shared" si="99"/>
        <v>2.5340384465569112E-2</v>
      </c>
      <c r="O560" s="2">
        <f t="shared" si="100"/>
        <v>4.9758627471192061E-3</v>
      </c>
      <c r="P560" s="2">
        <f t="shared" si="101"/>
        <v>-1.8136106804438799E-2</v>
      </c>
      <c r="Q560" s="2">
        <f t="shared" si="102"/>
        <v>2.3764930259244709E-2</v>
      </c>
    </row>
    <row r="561" spans="1:17" ht="28.5" customHeight="1">
      <c r="A561" s="87">
        <v>45111</v>
      </c>
      <c r="B561" s="88">
        <v>2624.8999020000001</v>
      </c>
      <c r="C561" s="88">
        <v>2389.4155270000001</v>
      </c>
      <c r="D561" s="88">
        <v>1723.4499510000001</v>
      </c>
      <c r="E561" s="88">
        <v>1048.8000489999999</v>
      </c>
      <c r="F561" s="88">
        <v>2458.1999510000001</v>
      </c>
      <c r="G561" s="2">
        <f t="shared" si="93"/>
        <v>1.1250981350254064E-3</v>
      </c>
      <c r="H561" s="2">
        <f t="shared" si="94"/>
        <v>-1.0303133875471803E-2</v>
      </c>
      <c r="I561" s="2">
        <f t="shared" si="95"/>
        <v>6.3941319708029519E-3</v>
      </c>
      <c r="J561" s="2">
        <f t="shared" si="96"/>
        <v>1.5590296082041634E-2</v>
      </c>
      <c r="K561" s="2">
        <f t="shared" si="97"/>
        <v>-8.0703738178711636E-3</v>
      </c>
      <c r="L561" s="1"/>
      <c r="M561" s="2">
        <f t="shared" si="98"/>
        <v>1.1244656864521198E-3</v>
      </c>
      <c r="N561" s="2">
        <f t="shared" si="99"/>
        <v>-1.0356578574827051E-2</v>
      </c>
      <c r="O561" s="2">
        <f t="shared" si="100"/>
        <v>6.3737762344041899E-3</v>
      </c>
      <c r="P561" s="2">
        <f t="shared" si="101"/>
        <v>1.5470015940628785E-2</v>
      </c>
      <c r="Q561" s="2">
        <f t="shared" si="102"/>
        <v>-8.1031155623811548E-3</v>
      </c>
    </row>
    <row r="562" spans="1:17" ht="28.5" customHeight="1">
      <c r="A562" s="87">
        <v>45112</v>
      </c>
      <c r="B562" s="88">
        <v>2593.0500489999999</v>
      </c>
      <c r="C562" s="88">
        <v>2385.4926759999998</v>
      </c>
      <c r="D562" s="88">
        <v>1716.25</v>
      </c>
      <c r="E562" s="88">
        <v>1044.6999510000001</v>
      </c>
      <c r="F562" s="88">
        <v>2461</v>
      </c>
      <c r="G562" s="2">
        <f t="shared" si="93"/>
        <v>-1.2133740024041559E-2</v>
      </c>
      <c r="H562" s="2">
        <f t="shared" si="94"/>
        <v>-1.6417617428499552E-3</v>
      </c>
      <c r="I562" s="2">
        <f t="shared" si="95"/>
        <v>-4.1776385765205518E-3</v>
      </c>
      <c r="J562" s="2">
        <f t="shared" si="96"/>
        <v>-3.9093228532065876E-3</v>
      </c>
      <c r="K562" s="2">
        <f t="shared" si="97"/>
        <v>1.1390647855398742E-3</v>
      </c>
      <c r="L562" s="1"/>
      <c r="M562" s="2">
        <f t="shared" si="98"/>
        <v>-1.2207954793659255E-2</v>
      </c>
      <c r="N562" s="2">
        <f t="shared" si="99"/>
        <v>-1.6431109105368563E-3</v>
      </c>
      <c r="O562" s="2">
        <f t="shared" si="100"/>
        <v>-4.1863892886037134E-3</v>
      </c>
      <c r="P562" s="2">
        <f t="shared" si="101"/>
        <v>-3.9169842295059395E-3</v>
      </c>
      <c r="Q562" s="2">
        <f t="shared" si="102"/>
        <v>1.1384165434601135E-3</v>
      </c>
    </row>
    <row r="563" spans="1:17" ht="28.5" customHeight="1">
      <c r="A563" s="87">
        <v>45113</v>
      </c>
      <c r="B563" s="88">
        <v>2600.6999510000001</v>
      </c>
      <c r="C563" s="88">
        <v>2435.5654300000001</v>
      </c>
      <c r="D563" s="88">
        <v>1673</v>
      </c>
      <c r="E563" s="88">
        <v>1042.5</v>
      </c>
      <c r="F563" s="88">
        <v>2468.1000979999999</v>
      </c>
      <c r="G563" s="2">
        <f t="shared" si="93"/>
        <v>2.9501559381587203E-3</v>
      </c>
      <c r="H563" s="2">
        <f t="shared" si="94"/>
        <v>2.0990529337512946E-2</v>
      </c>
      <c r="I563" s="2">
        <f t="shared" si="95"/>
        <v>-2.520029133284778E-2</v>
      </c>
      <c r="J563" s="2">
        <f t="shared" si="96"/>
        <v>-2.1058209085721069E-3</v>
      </c>
      <c r="K563" s="2">
        <f t="shared" si="97"/>
        <v>2.8850459162941444E-3</v>
      </c>
      <c r="L563" s="1"/>
      <c r="M563" s="2">
        <f t="shared" si="98"/>
        <v>2.9458127680515515E-3</v>
      </c>
      <c r="N563" s="2">
        <f t="shared" si="99"/>
        <v>2.0773263270274255E-2</v>
      </c>
      <c r="O563" s="2">
        <f t="shared" si="100"/>
        <v>-2.552325609535679E-2</v>
      </c>
      <c r="P563" s="2">
        <f t="shared" si="101"/>
        <v>-2.1080412670875124E-3</v>
      </c>
      <c r="Q563" s="2">
        <f t="shared" si="102"/>
        <v>2.8808921585945419E-3</v>
      </c>
    </row>
    <row r="564" spans="1:17" ht="28.5" customHeight="1">
      <c r="A564" s="87">
        <v>45114</v>
      </c>
      <c r="B564" s="88">
        <v>2587.25</v>
      </c>
      <c r="C564" s="88">
        <v>2430.8120119999999</v>
      </c>
      <c r="D564" s="88">
        <v>1665</v>
      </c>
      <c r="E564" s="88">
        <v>1035.6999510000001</v>
      </c>
      <c r="F564" s="88">
        <v>2482.75</v>
      </c>
      <c r="G564" s="2">
        <f t="shared" si="93"/>
        <v>-5.1716658028268083E-3</v>
      </c>
      <c r="H564" s="2">
        <f t="shared" si="94"/>
        <v>-1.9516691859106563E-3</v>
      </c>
      <c r="I564" s="2">
        <f t="shared" si="95"/>
        <v>-4.781829049611476E-3</v>
      </c>
      <c r="J564" s="2">
        <f t="shared" si="96"/>
        <v>-6.5228287769783641E-3</v>
      </c>
      <c r="K564" s="2">
        <f t="shared" si="97"/>
        <v>5.9357001006043117E-3</v>
      </c>
      <c r="L564" s="1"/>
      <c r="M564" s="2">
        <f t="shared" si="98"/>
        <v>-5.1850851533405675E-3</v>
      </c>
      <c r="N564" s="2">
        <f t="shared" si="99"/>
        <v>-1.9535761738265567E-3</v>
      </c>
      <c r="O564" s="2">
        <f t="shared" si="100"/>
        <v>-4.7932985722797354E-3</v>
      </c>
      <c r="P564" s="2">
        <f t="shared" si="101"/>
        <v>-6.5441953891218615E-3</v>
      </c>
      <c r="Q564" s="2">
        <f t="shared" si="102"/>
        <v>5.9181532338176022E-3</v>
      </c>
    </row>
    <row r="565" spans="1:17" ht="28.5" customHeight="1">
      <c r="A565" s="87">
        <v>45117</v>
      </c>
      <c r="B565" s="88">
        <v>2620.3000489999999</v>
      </c>
      <c r="C565" s="88">
        <v>2524.4501949999999</v>
      </c>
      <c r="D565" s="88">
        <v>1661</v>
      </c>
      <c r="E565" s="88">
        <v>1045</v>
      </c>
      <c r="F565" s="88">
        <v>2450</v>
      </c>
      <c r="G565" s="2">
        <f t="shared" si="93"/>
        <v>1.2774200019325518E-2</v>
      </c>
      <c r="H565" s="2">
        <f t="shared" si="94"/>
        <v>3.8521359339078347E-2</v>
      </c>
      <c r="I565" s="2">
        <f t="shared" si="95"/>
        <v>-2.4024024024024023E-3</v>
      </c>
      <c r="J565" s="2">
        <f t="shared" si="96"/>
        <v>8.979481934917986E-3</v>
      </c>
      <c r="K565" s="2">
        <f t="shared" si="97"/>
        <v>-1.319101802436814E-2</v>
      </c>
      <c r="L565" s="1"/>
      <c r="M565" s="2">
        <f t="shared" si="98"/>
        <v>1.2693298168741096E-2</v>
      </c>
      <c r="N565" s="2">
        <f t="shared" si="99"/>
        <v>3.7797931613208859E-2</v>
      </c>
      <c r="O565" s="2">
        <f t="shared" si="100"/>
        <v>-2.4052928012493415E-3</v>
      </c>
      <c r="P565" s="2">
        <f t="shared" si="101"/>
        <v>8.9394061150767402E-3</v>
      </c>
      <c r="Q565" s="2">
        <f t="shared" si="102"/>
        <v>-1.32787922446953E-2</v>
      </c>
    </row>
    <row r="566" spans="1:17" ht="28.5" customHeight="1">
      <c r="A566" s="87">
        <v>45118</v>
      </c>
      <c r="B566" s="88">
        <v>2592.1499020000001</v>
      </c>
      <c r="C566" s="88">
        <v>2551.8171390000002</v>
      </c>
      <c r="D566" s="88">
        <v>1663</v>
      </c>
      <c r="E566" s="88">
        <v>1072.25</v>
      </c>
      <c r="F566" s="88">
        <v>2447.1999510000001</v>
      </c>
      <c r="G566" s="2">
        <f t="shared" si="93"/>
        <v>-1.0743100589088237E-2</v>
      </c>
      <c r="H566" s="2">
        <f t="shared" si="94"/>
        <v>1.0840754178555038E-2</v>
      </c>
      <c r="I566" s="2">
        <f t="shared" si="95"/>
        <v>1.2040939193257074E-3</v>
      </c>
      <c r="J566" s="2">
        <f t="shared" si="96"/>
        <v>2.6076555023923444E-2</v>
      </c>
      <c r="K566" s="2">
        <f t="shared" si="97"/>
        <v>-1.1428771428571203E-3</v>
      </c>
      <c r="L566" s="1"/>
      <c r="M566" s="2">
        <f t="shared" si="98"/>
        <v>-1.0801224355367791E-2</v>
      </c>
      <c r="N566" s="2">
        <f t="shared" si="99"/>
        <v>1.0782414455327828E-2</v>
      </c>
      <c r="O566" s="2">
        <f t="shared" si="100"/>
        <v>1.2033695796327285E-3</v>
      </c>
      <c r="P566" s="2">
        <f t="shared" si="101"/>
        <v>2.5742358998078491E-2</v>
      </c>
      <c r="Q566" s="2">
        <f t="shared" si="102"/>
        <v>-1.143530724962423E-3</v>
      </c>
    </row>
    <row r="567" spans="1:17" ht="28.5" customHeight="1">
      <c r="A567" s="87">
        <v>45119</v>
      </c>
      <c r="B567" s="88">
        <v>2573.9499510000001</v>
      </c>
      <c r="C567" s="88">
        <v>2554.6323240000002</v>
      </c>
      <c r="D567" s="88">
        <v>1655.349976</v>
      </c>
      <c r="E567" s="88">
        <v>1078.75</v>
      </c>
      <c r="F567" s="88">
        <v>2480.3000489999999</v>
      </c>
      <c r="G567" s="2">
        <f t="shared" si="93"/>
        <v>-7.0211799811259737E-3</v>
      </c>
      <c r="H567" s="2">
        <f t="shared" si="94"/>
        <v>1.103207967755533E-3</v>
      </c>
      <c r="I567" s="2">
        <f t="shared" si="95"/>
        <v>-4.6001346963319483E-3</v>
      </c>
      <c r="J567" s="2">
        <f t="shared" si="96"/>
        <v>6.0620191186756822E-3</v>
      </c>
      <c r="K567" s="2">
        <f t="shared" si="97"/>
        <v>1.3525702297629659E-2</v>
      </c>
      <c r="L567" s="1"/>
      <c r="M567" s="2">
        <f t="shared" si="98"/>
        <v>-7.0459444505657663E-3</v>
      </c>
      <c r="N567" s="2">
        <f t="shared" si="99"/>
        <v>1.1025998810351295E-3</v>
      </c>
      <c r="O567" s="2">
        <f t="shared" si="100"/>
        <v>-4.6107478764907872E-3</v>
      </c>
      <c r="P567" s="2">
        <f t="shared" si="101"/>
        <v>6.0437190006479439E-3</v>
      </c>
      <c r="Q567" s="2">
        <f t="shared" si="102"/>
        <v>1.3435046526820272E-2</v>
      </c>
    </row>
    <row r="568" spans="1:17" ht="28.5" customHeight="1">
      <c r="A568" s="87">
        <v>45120</v>
      </c>
      <c r="B568" s="88">
        <v>2584.6999510000001</v>
      </c>
      <c r="C568" s="88">
        <v>2531.788086</v>
      </c>
      <c r="D568" s="88">
        <v>1656.6999510000001</v>
      </c>
      <c r="E568" s="88">
        <v>1075.650024</v>
      </c>
      <c r="F568" s="88">
        <v>2466</v>
      </c>
      <c r="G568" s="2">
        <f t="shared" si="93"/>
        <v>4.1764603837085249E-3</v>
      </c>
      <c r="H568" s="2">
        <f t="shared" si="94"/>
        <v>-8.9422801807467183E-3</v>
      </c>
      <c r="I568" s="2">
        <f t="shared" si="95"/>
        <v>8.1552240890000528E-4</v>
      </c>
      <c r="J568" s="2">
        <f t="shared" si="96"/>
        <v>-2.873674159907272E-3</v>
      </c>
      <c r="K568" s="2">
        <f t="shared" si="97"/>
        <v>-5.7654512427903213E-3</v>
      </c>
      <c r="L568" s="1"/>
      <c r="M568" s="2">
        <f t="shared" si="98"/>
        <v>4.1677631803144549E-3</v>
      </c>
      <c r="N568" s="2">
        <f t="shared" si="99"/>
        <v>-8.9825023328740615E-3</v>
      </c>
      <c r="O568" s="2">
        <f t="shared" si="100"/>
        <v>8.1519005118471937E-4</v>
      </c>
      <c r="P568" s="2">
        <f t="shared" si="101"/>
        <v>-2.8778110888539625E-3</v>
      </c>
      <c r="Q568" s="2">
        <f t="shared" si="102"/>
        <v>-5.7821356163409885E-3</v>
      </c>
    </row>
    <row r="569" spans="1:17" ht="28.5" customHeight="1">
      <c r="A569" s="87">
        <v>45121</v>
      </c>
      <c r="B569" s="88">
        <v>2565.0500489999999</v>
      </c>
      <c r="C569" s="88">
        <v>2529.6652829999998</v>
      </c>
      <c r="D569" s="88">
        <v>1653.599976</v>
      </c>
      <c r="E569" s="88">
        <v>1072.9499510000001</v>
      </c>
      <c r="F569" s="88">
        <v>2450.25</v>
      </c>
      <c r="G569" s="2">
        <f t="shared" si="93"/>
        <v>-7.6023919110602056E-3</v>
      </c>
      <c r="H569" s="2">
        <f t="shared" si="94"/>
        <v>-8.3845998475885221E-4</v>
      </c>
      <c r="I569" s="2">
        <f t="shared" si="95"/>
        <v>-1.8711746795965745E-3</v>
      </c>
      <c r="J569" s="2">
        <f t="shared" si="96"/>
        <v>-2.5101779758803545E-3</v>
      </c>
      <c r="K569" s="2">
        <f t="shared" si="97"/>
        <v>-6.3868613138686131E-3</v>
      </c>
      <c r="L569" s="1"/>
      <c r="M569" s="2">
        <f t="shared" si="98"/>
        <v>-7.6314373961947476E-3</v>
      </c>
      <c r="N569" s="2">
        <f t="shared" si="99"/>
        <v>-8.3881168893886122E-4</v>
      </c>
      <c r="O569" s="2">
        <f t="shared" si="100"/>
        <v>-1.8729275138513152E-3</v>
      </c>
      <c r="P569" s="2">
        <f t="shared" si="101"/>
        <v>-2.513333754766292E-3</v>
      </c>
      <c r="Q569" s="2">
        <f t="shared" si="102"/>
        <v>-6.4073445750003231E-3</v>
      </c>
    </row>
    <row r="570" spans="1:17" ht="28.5" customHeight="1">
      <c r="A570" s="87">
        <v>45124</v>
      </c>
      <c r="B570" s="88">
        <v>2601.1499020000001</v>
      </c>
      <c r="C570" s="88">
        <v>2581.3532709999999</v>
      </c>
      <c r="D570" s="88">
        <v>1650</v>
      </c>
      <c r="E570" s="88">
        <v>1077.599976</v>
      </c>
      <c r="F570" s="88">
        <v>2475</v>
      </c>
      <c r="G570" s="2">
        <f t="shared" si="93"/>
        <v>1.4073742153325198E-2</v>
      </c>
      <c r="H570" s="2">
        <f t="shared" si="94"/>
        <v>2.0432738017696128E-2</v>
      </c>
      <c r="I570" s="2">
        <f t="shared" si="95"/>
        <v>-2.1770537326132435E-3</v>
      </c>
      <c r="J570" s="2">
        <f t="shared" si="96"/>
        <v>4.3338694369351007E-3</v>
      </c>
      <c r="K570" s="2">
        <f t="shared" si="97"/>
        <v>1.0101010101010102E-2</v>
      </c>
      <c r="L570" s="1"/>
      <c r="M570" s="2">
        <f t="shared" si="98"/>
        <v>1.3975626541814327E-2</v>
      </c>
      <c r="N570" s="2">
        <f t="shared" si="99"/>
        <v>2.0226790284864613E-2</v>
      </c>
      <c r="O570" s="2">
        <f t="shared" si="100"/>
        <v>-2.1794269591439781E-3</v>
      </c>
      <c r="P570" s="2">
        <f t="shared" si="101"/>
        <v>4.3245052704215178E-3</v>
      </c>
      <c r="Q570" s="2">
        <f t="shared" si="102"/>
        <v>1.0050335853501506E-2</v>
      </c>
    </row>
    <row r="571" spans="1:17" ht="28.5" customHeight="1">
      <c r="A571" s="87">
        <v>45125</v>
      </c>
      <c r="B571" s="88">
        <v>2601.1499020000001</v>
      </c>
      <c r="C571" s="88">
        <v>2603.274414</v>
      </c>
      <c r="D571" s="88">
        <v>1698</v>
      </c>
      <c r="E571" s="88">
        <v>1067.150024</v>
      </c>
      <c r="F571" s="88">
        <v>2469</v>
      </c>
      <c r="G571" s="2">
        <f t="shared" si="93"/>
        <v>0</v>
      </c>
      <c r="H571" s="2">
        <f t="shared" si="94"/>
        <v>8.4921127403487541E-3</v>
      </c>
      <c r="I571" s="2">
        <f t="shared" si="95"/>
        <v>2.9090909090909091E-2</v>
      </c>
      <c r="J571" s="2">
        <f t="shared" si="96"/>
        <v>-9.6974315448573652E-3</v>
      </c>
      <c r="K571" s="2">
        <f t="shared" si="97"/>
        <v>-2.4242424242424242E-3</v>
      </c>
      <c r="L571" s="1"/>
      <c r="M571" s="2">
        <f t="shared" si="98"/>
        <v>0</v>
      </c>
      <c r="N571" s="2">
        <f t="shared" si="99"/>
        <v>8.4562575985511704E-3</v>
      </c>
      <c r="O571" s="2">
        <f t="shared" si="100"/>
        <v>2.8675799976666298E-2</v>
      </c>
      <c r="P571" s="2">
        <f t="shared" si="101"/>
        <v>-9.7447578450528521E-3</v>
      </c>
      <c r="Q571" s="2">
        <f t="shared" si="102"/>
        <v>-2.4271856576111883E-3</v>
      </c>
    </row>
    <row r="572" spans="1:17" ht="28.5" customHeight="1">
      <c r="A572" s="87">
        <v>45126</v>
      </c>
      <c r="B572" s="88">
        <v>2637.9499510000001</v>
      </c>
      <c r="C572" s="88">
        <v>2623.0266109999998</v>
      </c>
      <c r="D572" s="88">
        <v>1681.099976</v>
      </c>
      <c r="E572" s="88">
        <v>1081.849976</v>
      </c>
      <c r="F572" s="88">
        <v>2474.6000979999999</v>
      </c>
      <c r="G572" s="2">
        <f t="shared" si="93"/>
        <v>1.4147607937437488E-2</v>
      </c>
      <c r="H572" s="2">
        <f t="shared" si="94"/>
        <v>7.5874432959412924E-3</v>
      </c>
      <c r="I572" s="2">
        <f t="shared" si="95"/>
        <v>-9.9528998822143878E-3</v>
      </c>
      <c r="J572" s="2">
        <f t="shared" si="96"/>
        <v>1.3774962909994685E-2</v>
      </c>
      <c r="K572" s="2">
        <f t="shared" si="97"/>
        <v>2.2681644390441023E-3</v>
      </c>
      <c r="L572" s="1"/>
      <c r="M572" s="2">
        <f t="shared" si="98"/>
        <v>1.4048464532738269E-2</v>
      </c>
      <c r="N572" s="2">
        <f t="shared" si="99"/>
        <v>7.5588034257542307E-3</v>
      </c>
      <c r="O572" s="2">
        <f t="shared" si="100"/>
        <v>-1.0002761108646422E-2</v>
      </c>
      <c r="P572" s="2">
        <f t="shared" si="101"/>
        <v>1.3680950469830597E-2</v>
      </c>
      <c r="Q572" s="2">
        <f t="shared" si="102"/>
        <v>2.2655960370550083E-3</v>
      </c>
    </row>
    <row r="573" spans="1:17" ht="28.5" customHeight="1">
      <c r="A573" s="87">
        <v>45127</v>
      </c>
      <c r="B573" s="88">
        <v>2645.6999510000001</v>
      </c>
      <c r="C573" s="88">
        <v>2619.8500979999999</v>
      </c>
      <c r="D573" s="88">
        <v>1681.150024</v>
      </c>
      <c r="E573" s="88">
        <v>1097.650024</v>
      </c>
      <c r="F573" s="88">
        <v>2494</v>
      </c>
      <c r="G573" s="2">
        <f t="shared" si="93"/>
        <v>2.9378874292372804E-3</v>
      </c>
      <c r="H573" s="2">
        <f t="shared" si="94"/>
        <v>-1.2110105885616144E-3</v>
      </c>
      <c r="I573" s="2">
        <f t="shared" si="95"/>
        <v>2.9770983709811625E-5</v>
      </c>
      <c r="J573" s="2">
        <f t="shared" si="96"/>
        <v>1.4604657161817103E-2</v>
      </c>
      <c r="K573" s="2">
        <f t="shared" si="97"/>
        <v>7.8396109398360305E-3</v>
      </c>
      <c r="L573" s="1"/>
      <c r="M573" s="2">
        <f t="shared" si="98"/>
        <v>2.9335802718639782E-3</v>
      </c>
      <c r="N573" s="2">
        <f t="shared" si="99"/>
        <v>-1.2117444544238439E-3</v>
      </c>
      <c r="O573" s="2">
        <f t="shared" si="100"/>
        <v>2.9770540562880077E-5</v>
      </c>
      <c r="P573" s="2">
        <f t="shared" si="101"/>
        <v>1.4499036285607829E-2</v>
      </c>
      <c r="Q573" s="2">
        <f t="shared" si="102"/>
        <v>7.8090408577471959E-3</v>
      </c>
    </row>
    <row r="574" spans="1:17" ht="28.5" customHeight="1">
      <c r="A574" s="87">
        <v>45128</v>
      </c>
      <c r="B574" s="88">
        <v>2610.9499510000001</v>
      </c>
      <c r="C574" s="88">
        <v>2538.75</v>
      </c>
      <c r="D574" s="88">
        <v>1680</v>
      </c>
      <c r="E574" s="88">
        <v>1097.150024</v>
      </c>
      <c r="F574" s="88">
        <v>2522</v>
      </c>
      <c r="G574" s="2">
        <f t="shared" si="93"/>
        <v>-1.3134520408055145E-2</v>
      </c>
      <c r="H574" s="2">
        <f t="shared" si="94"/>
        <v>-3.0956007010443806E-2</v>
      </c>
      <c r="I574" s="2">
        <f t="shared" si="95"/>
        <v>-6.8406982338420396E-4</v>
      </c>
      <c r="J574" s="2">
        <f t="shared" si="96"/>
        <v>-4.5551859797526866E-4</v>
      </c>
      <c r="K574" s="2">
        <f t="shared" si="97"/>
        <v>1.1226944667201283E-2</v>
      </c>
      <c r="L574" s="1"/>
      <c r="M574" s="2">
        <f t="shared" si="98"/>
        <v>-1.3221541044025106E-2</v>
      </c>
      <c r="N574" s="2">
        <f t="shared" si="99"/>
        <v>-3.1445267719919061E-2</v>
      </c>
      <c r="O574" s="2">
        <f t="shared" si="100"/>
        <v>-6.8430390590444926E-4</v>
      </c>
      <c r="P574" s="2">
        <f t="shared" si="101"/>
        <v>-4.5562237808891926E-4</v>
      </c>
      <c r="Q574" s="2">
        <f t="shared" si="102"/>
        <v>1.1164390284883134E-2</v>
      </c>
    </row>
    <row r="575" spans="1:17" ht="28.5" customHeight="1">
      <c r="A575" s="87">
        <v>45131</v>
      </c>
      <c r="B575" s="88">
        <v>2664.3000489999999</v>
      </c>
      <c r="C575" s="88">
        <v>2487.3999020000001</v>
      </c>
      <c r="D575" s="88">
        <v>1678.5</v>
      </c>
      <c r="E575" s="88">
        <v>1100.400024</v>
      </c>
      <c r="F575" s="88">
        <v>2637.6499020000001</v>
      </c>
      <c r="G575" s="2">
        <f t="shared" si="93"/>
        <v>2.0433213581733604E-2</v>
      </c>
      <c r="H575" s="2">
        <f t="shared" si="94"/>
        <v>-2.0226528015755741E-2</v>
      </c>
      <c r="I575" s="2">
        <f t="shared" si="95"/>
        <v>-8.9285714285714283E-4</v>
      </c>
      <c r="J575" s="2">
        <f t="shared" si="96"/>
        <v>2.9622202332467889E-3</v>
      </c>
      <c r="K575" s="2">
        <f t="shared" si="97"/>
        <v>4.585642426645524E-2</v>
      </c>
      <c r="L575" s="1"/>
      <c r="M575" s="2">
        <f t="shared" si="98"/>
        <v>2.0227256326288953E-2</v>
      </c>
      <c r="N575" s="2">
        <f t="shared" si="99"/>
        <v>-2.0433885073523318E-2</v>
      </c>
      <c r="O575" s="2">
        <f t="shared" si="100"/>
        <v>-8.9325597721499092E-4</v>
      </c>
      <c r="P575" s="2">
        <f t="shared" si="101"/>
        <v>2.9578415039342599E-3</v>
      </c>
      <c r="Q575" s="2">
        <f t="shared" si="102"/>
        <v>4.4836094525932971E-2</v>
      </c>
    </row>
    <row r="576" spans="1:17" ht="28.5" customHeight="1">
      <c r="A576" s="87">
        <v>45132</v>
      </c>
      <c r="B576" s="88">
        <v>2652.1499020000001</v>
      </c>
      <c r="C576" s="88">
        <v>2485.8000489999999</v>
      </c>
      <c r="D576" s="88">
        <v>1684.650024</v>
      </c>
      <c r="E576" s="88">
        <v>1095.0500489999999</v>
      </c>
      <c r="F576" s="88">
        <v>2616</v>
      </c>
      <c r="G576" s="2">
        <f t="shared" si="93"/>
        <v>-4.5603523539175647E-3</v>
      </c>
      <c r="H576" s="2">
        <f t="shared" si="94"/>
        <v>-6.431828668618185E-4</v>
      </c>
      <c r="I576" s="2">
        <f t="shared" si="95"/>
        <v>3.6640000000000179E-3</v>
      </c>
      <c r="J576" s="2">
        <f t="shared" si="96"/>
        <v>-4.8618455864374698E-3</v>
      </c>
      <c r="K576" s="2">
        <f t="shared" si="97"/>
        <v>-8.2080271470387541E-3</v>
      </c>
      <c r="L576" s="1"/>
      <c r="M576" s="2">
        <f t="shared" si="98"/>
        <v>-4.5707824828356671E-3</v>
      </c>
      <c r="N576" s="2">
        <f t="shared" si="99"/>
        <v>-6.4338979769627239E-4</v>
      </c>
      <c r="O576" s="2">
        <f t="shared" si="100"/>
        <v>3.6573039033478034E-3</v>
      </c>
      <c r="P576" s="2">
        <f t="shared" si="101"/>
        <v>-4.8737028052800394E-3</v>
      </c>
      <c r="Q576" s="2">
        <f t="shared" si="102"/>
        <v>-8.2418984737085265E-3</v>
      </c>
    </row>
    <row r="577" spans="1:17" ht="28.5" customHeight="1">
      <c r="A577" s="87">
        <v>45133</v>
      </c>
      <c r="B577" s="88">
        <v>2651.25</v>
      </c>
      <c r="C577" s="88">
        <v>2526.1999510000001</v>
      </c>
      <c r="D577" s="88">
        <v>1699.599976</v>
      </c>
      <c r="E577" s="88">
        <v>1112</v>
      </c>
      <c r="F577" s="88">
        <v>2591</v>
      </c>
      <c r="G577" s="2">
        <f t="shared" si="93"/>
        <v>-3.3931038336916411E-4</v>
      </c>
      <c r="H577" s="2">
        <f t="shared" si="94"/>
        <v>1.6252273394335312E-2</v>
      </c>
      <c r="I577" s="2">
        <f t="shared" si="95"/>
        <v>8.8742182572158611E-3</v>
      </c>
      <c r="J577" s="2">
        <f t="shared" si="96"/>
        <v>1.5478699823335705E-2</v>
      </c>
      <c r="K577" s="2">
        <f t="shared" si="97"/>
        <v>-9.5565749235474E-3</v>
      </c>
      <c r="L577" s="1"/>
      <c r="M577" s="2">
        <f t="shared" si="98"/>
        <v>-3.3936796216242783E-4</v>
      </c>
      <c r="N577" s="2">
        <f t="shared" si="99"/>
        <v>1.6121618919777505E-2</v>
      </c>
      <c r="O577" s="2">
        <f t="shared" si="100"/>
        <v>8.8350737962494628E-3</v>
      </c>
      <c r="P577" s="2">
        <f t="shared" si="101"/>
        <v>1.5360126755137584E-2</v>
      </c>
      <c r="Q577" s="2">
        <f t="shared" si="102"/>
        <v>-9.6025320149793932E-3</v>
      </c>
    </row>
    <row r="578" spans="1:17" ht="28.5" customHeight="1">
      <c r="A578" s="87">
        <v>45134</v>
      </c>
      <c r="B578" s="88">
        <v>2677.25</v>
      </c>
      <c r="C578" s="88">
        <v>2502.6999510000001</v>
      </c>
      <c r="D578" s="88">
        <v>1699.900024</v>
      </c>
      <c r="E578" s="88">
        <v>1134.9499510000001</v>
      </c>
      <c r="F578" s="88">
        <v>2668.9499510000001</v>
      </c>
      <c r="G578" s="2">
        <f t="shared" si="93"/>
        <v>9.8066949552098066E-3</v>
      </c>
      <c r="H578" s="2">
        <f t="shared" si="94"/>
        <v>-9.3025098787993758E-3</v>
      </c>
      <c r="I578" s="2">
        <f t="shared" si="95"/>
        <v>1.765403649311776E-4</v>
      </c>
      <c r="J578" s="2">
        <f t="shared" si="96"/>
        <v>2.063844514388494E-2</v>
      </c>
      <c r="K578" s="2">
        <f t="shared" si="97"/>
        <v>3.0084890389810905E-2</v>
      </c>
      <c r="L578" s="1"/>
      <c r="M578" s="2">
        <f t="shared" si="98"/>
        <v>9.7589214020922035E-3</v>
      </c>
      <c r="N578" s="2">
        <f t="shared" si="99"/>
        <v>-9.3460484461510215E-3</v>
      </c>
      <c r="O578" s="2">
        <f t="shared" si="100"/>
        <v>1.7652478351477981E-4</v>
      </c>
      <c r="P578" s="2">
        <f t="shared" si="101"/>
        <v>2.0428358097474456E-2</v>
      </c>
      <c r="Q578" s="2">
        <f t="shared" si="102"/>
        <v>2.9641216699565088E-2</v>
      </c>
    </row>
    <row r="579" spans="1:17" ht="28.5" customHeight="1">
      <c r="A579" s="87">
        <v>45135</v>
      </c>
      <c r="B579" s="88">
        <v>2740.0500489999999</v>
      </c>
      <c r="C579" s="88">
        <v>2527.8500979999999</v>
      </c>
      <c r="D579" s="88">
        <v>1661.5</v>
      </c>
      <c r="E579" s="88">
        <v>1138.5500489999999</v>
      </c>
      <c r="F579" s="88">
        <v>2660.1499020000001</v>
      </c>
      <c r="G579" s="2">
        <f t="shared" si="93"/>
        <v>2.3456923709029767E-2</v>
      </c>
      <c r="H579" s="2">
        <f t="shared" si="94"/>
        <v>1.0049205854641355E-2</v>
      </c>
      <c r="I579" s="2">
        <f t="shared" si="95"/>
        <v>-2.258957789155254E-2</v>
      </c>
      <c r="J579" s="2">
        <f t="shared" si="96"/>
        <v>3.1720323850649595E-3</v>
      </c>
      <c r="K579" s="2">
        <f t="shared" si="97"/>
        <v>-3.2971952121855072E-3</v>
      </c>
      <c r="L579" s="1"/>
      <c r="M579" s="2">
        <f t="shared" si="98"/>
        <v>2.3186037992703312E-2</v>
      </c>
      <c r="N579" s="2">
        <f t="shared" si="99"/>
        <v>9.9990483344140138E-3</v>
      </c>
      <c r="O579" s="2">
        <f t="shared" si="100"/>
        <v>-2.2848631108552578E-2</v>
      </c>
      <c r="P579" s="2">
        <f t="shared" si="101"/>
        <v>3.1670121038672298E-3</v>
      </c>
      <c r="Q579" s="2">
        <f t="shared" si="102"/>
        <v>-3.3026429384264764E-3</v>
      </c>
    </row>
    <row r="580" spans="1:17" ht="28.5" customHeight="1">
      <c r="A580" s="87">
        <v>45138</v>
      </c>
      <c r="B580" s="88">
        <v>2740</v>
      </c>
      <c r="C580" s="88">
        <v>2549.25</v>
      </c>
      <c r="D580" s="88">
        <v>1650.0500489999999</v>
      </c>
      <c r="E580" s="88">
        <v>1143.400024</v>
      </c>
      <c r="F580" s="88">
        <v>2655</v>
      </c>
      <c r="G580" s="2">
        <f t="shared" ref="G580:G643" si="103">(B580-B579)/B579</f>
        <v>-1.826572475134541E-5</v>
      </c>
      <c r="H580" s="2">
        <f t="shared" ref="H580:H643" si="104">(C580-C579)/C579</f>
        <v>8.4656530926938336E-3</v>
      </c>
      <c r="I580" s="2">
        <f t="shared" ref="I580:I643" si="105">(D580-D579)/D579</f>
        <v>-6.8913337345772223E-3</v>
      </c>
      <c r="J580" s="2">
        <f t="shared" ref="J580:J643" si="106">(E580-E579)/E579</f>
        <v>4.2597819957584365E-3</v>
      </c>
      <c r="K580" s="2">
        <f t="shared" ref="K580:K643" si="107">(F580-F579)/F579</f>
        <v>-1.9359442849924443E-3</v>
      </c>
      <c r="L580" s="1"/>
      <c r="M580" s="2">
        <f t="shared" ref="M580:M643" si="108">LN((B580/B579))</f>
        <v>-1.8265891571769072E-5</v>
      </c>
      <c r="N580" s="2">
        <f t="shared" ref="N580:N643" si="109">LN((C580/C579))</f>
        <v>8.4300204129197712E-3</v>
      </c>
      <c r="O580" s="2">
        <f t="shared" ref="O580:O643" si="110">LN((D580/D579))</f>
        <v>-6.915188632777805E-3</v>
      </c>
      <c r="P580" s="2">
        <f t="shared" ref="P580:P643" si="111">LN((E580/E579))</f>
        <v>4.2507348080311732E-3</v>
      </c>
      <c r="Q580" s="2">
        <f t="shared" ref="Q580:Q643" si="112">LN((F580/F579))</f>
        <v>-1.937820647209304E-3</v>
      </c>
    </row>
    <row r="581" spans="1:17" ht="28.5" customHeight="1">
      <c r="A581" s="87">
        <v>45139</v>
      </c>
      <c r="B581" s="88">
        <v>2763.8999020000001</v>
      </c>
      <c r="C581" s="88">
        <v>2513.1999510000001</v>
      </c>
      <c r="D581" s="88">
        <v>1654.4499510000001</v>
      </c>
      <c r="E581" s="88">
        <v>1143.4499510000001</v>
      </c>
      <c r="F581" s="88">
        <v>2681.3500979999999</v>
      </c>
      <c r="G581" s="2">
        <f t="shared" si="103"/>
        <v>8.7225919708029606E-3</v>
      </c>
      <c r="H581" s="2">
        <f t="shared" si="104"/>
        <v>-1.414143336275373E-2</v>
      </c>
      <c r="I581" s="2">
        <f t="shared" si="105"/>
        <v>2.6665263897095955E-3</v>
      </c>
      <c r="J581" s="2">
        <f t="shared" si="106"/>
        <v>4.3665383026111556E-5</v>
      </c>
      <c r="K581" s="2">
        <f t="shared" si="107"/>
        <v>9.9247073446327265E-3</v>
      </c>
      <c r="L581" s="1"/>
      <c r="M581" s="2">
        <f t="shared" si="108"/>
        <v>8.6847699437356575E-3</v>
      </c>
      <c r="N581" s="2">
        <f t="shared" si="109"/>
        <v>-1.4242376212598863E-2</v>
      </c>
      <c r="O581" s="2">
        <f t="shared" si="110"/>
        <v>2.6629775155939156E-3</v>
      </c>
      <c r="P581" s="2">
        <f t="shared" si="111"/>
        <v>4.36644297209393E-5</v>
      </c>
      <c r="Q581" s="2">
        <f t="shared" si="112"/>
        <v>9.8757808908567033E-3</v>
      </c>
    </row>
    <row r="582" spans="1:17" ht="28.5" customHeight="1">
      <c r="A582" s="87">
        <v>45140</v>
      </c>
      <c r="B582" s="88">
        <v>2695</v>
      </c>
      <c r="C582" s="88">
        <v>2486.3500979999999</v>
      </c>
      <c r="D582" s="88">
        <v>1642</v>
      </c>
      <c r="E582" s="88">
        <v>1135.25</v>
      </c>
      <c r="F582" s="88">
        <v>2638</v>
      </c>
      <c r="G582" s="2">
        <f t="shared" si="103"/>
        <v>-2.4928508427582017E-2</v>
      </c>
      <c r="H582" s="2">
        <f t="shared" si="104"/>
        <v>-1.0683532358544186E-2</v>
      </c>
      <c r="I582" s="2">
        <f t="shared" si="105"/>
        <v>-7.5251300243171001E-3</v>
      </c>
      <c r="J582" s="2">
        <f t="shared" si="106"/>
        <v>-7.1712373530899345E-3</v>
      </c>
      <c r="K582" s="2">
        <f t="shared" si="107"/>
        <v>-1.6167265152109162E-2</v>
      </c>
      <c r="L582" s="1"/>
      <c r="M582" s="2">
        <f t="shared" si="108"/>
        <v>-2.5244485982754028E-2</v>
      </c>
      <c r="N582" s="2">
        <f t="shared" si="109"/>
        <v>-1.0741011040507665E-2</v>
      </c>
      <c r="O582" s="2">
        <f t="shared" si="110"/>
        <v>-7.5535866650914378E-3</v>
      </c>
      <c r="P582" s="2">
        <f t="shared" si="111"/>
        <v>-7.1970742715609234E-3</v>
      </c>
      <c r="Q582" s="2">
        <f t="shared" si="112"/>
        <v>-1.6299381289636081E-2</v>
      </c>
    </row>
    <row r="583" spans="1:17" ht="28.5" customHeight="1">
      <c r="A583" s="87">
        <v>45141</v>
      </c>
      <c r="B583" s="88">
        <v>2646.9499510000001</v>
      </c>
      <c r="C583" s="88">
        <v>2475.8999020000001</v>
      </c>
      <c r="D583" s="88">
        <v>1640</v>
      </c>
      <c r="E583" s="88">
        <v>1141</v>
      </c>
      <c r="F583" s="88">
        <v>2615</v>
      </c>
      <c r="G583" s="2">
        <f t="shared" si="103"/>
        <v>-1.7829331725417417E-2</v>
      </c>
      <c r="H583" s="2">
        <f t="shared" si="104"/>
        <v>-4.2030267613582788E-3</v>
      </c>
      <c r="I583" s="2">
        <f t="shared" si="105"/>
        <v>-1.2180267965895249E-3</v>
      </c>
      <c r="J583" s="2">
        <f t="shared" si="106"/>
        <v>5.0649636643911033E-3</v>
      </c>
      <c r="K583" s="2">
        <f t="shared" si="107"/>
        <v>-8.7187263078089463E-3</v>
      </c>
      <c r="L583" s="1"/>
      <c r="M583" s="2">
        <f t="shared" si="108"/>
        <v>-1.7990189114925139E-2</v>
      </c>
      <c r="N583" s="2">
        <f t="shared" si="109"/>
        <v>-4.2118843060473497E-3</v>
      </c>
      <c r="O583" s="2">
        <f t="shared" si="110"/>
        <v>-1.2187691941294547E-3</v>
      </c>
      <c r="P583" s="2">
        <f t="shared" si="111"/>
        <v>5.0521798840151583E-3</v>
      </c>
      <c r="Q583" s="2">
        <f t="shared" si="112"/>
        <v>-8.7569567782365861E-3</v>
      </c>
    </row>
    <row r="584" spans="1:17" ht="28.5" customHeight="1">
      <c r="A584" s="87">
        <v>45142</v>
      </c>
      <c r="B584" s="88">
        <v>2619.3999020000001</v>
      </c>
      <c r="C584" s="88">
        <v>2509.5500489999999</v>
      </c>
      <c r="D584" s="88">
        <v>1635.150024</v>
      </c>
      <c r="E584" s="88">
        <v>1138.9499510000001</v>
      </c>
      <c r="F584" s="88">
        <v>2605</v>
      </c>
      <c r="G584" s="2">
        <f t="shared" si="103"/>
        <v>-1.0408224375225424E-2</v>
      </c>
      <c r="H584" s="2">
        <f t="shared" si="104"/>
        <v>1.3591077318116809E-2</v>
      </c>
      <c r="I584" s="2">
        <f t="shared" si="105"/>
        <v>-2.9573024390243717E-3</v>
      </c>
      <c r="J584" s="2">
        <f t="shared" si="106"/>
        <v>-1.7967125328658584E-3</v>
      </c>
      <c r="K584" s="2">
        <f t="shared" si="107"/>
        <v>-3.8240917782026767E-3</v>
      </c>
      <c r="L584" s="1"/>
      <c r="M584" s="2">
        <f t="shared" si="108"/>
        <v>-1.0462768746018531E-2</v>
      </c>
      <c r="N584" s="2">
        <f t="shared" si="109"/>
        <v>1.3499547024440492E-2</v>
      </c>
      <c r="O584" s="2">
        <f t="shared" si="110"/>
        <v>-2.9616838982144417E-3</v>
      </c>
      <c r="P584" s="2">
        <f t="shared" si="111"/>
        <v>-1.7983285568057975E-3</v>
      </c>
      <c r="Q584" s="2">
        <f t="shared" si="112"/>
        <v>-3.8314223115559487E-3</v>
      </c>
    </row>
    <row r="585" spans="1:17" ht="28.5" customHeight="1">
      <c r="A585" s="87">
        <v>45145</v>
      </c>
      <c r="B585" s="88">
        <v>2611</v>
      </c>
      <c r="C585" s="88">
        <v>2523.8500979999999</v>
      </c>
      <c r="D585" s="88">
        <v>1663.099976</v>
      </c>
      <c r="E585" s="88">
        <v>1160.8000489999999</v>
      </c>
      <c r="F585" s="88">
        <v>2628</v>
      </c>
      <c r="G585" s="2">
        <f t="shared" si="103"/>
        <v>-3.2068039681861873E-3</v>
      </c>
      <c r="H585" s="2">
        <f t="shared" si="104"/>
        <v>5.6982521650437686E-3</v>
      </c>
      <c r="I585" s="2">
        <f t="shared" si="105"/>
        <v>1.7093203430732996E-2</v>
      </c>
      <c r="J585" s="2">
        <f t="shared" si="106"/>
        <v>1.918442331975647E-2</v>
      </c>
      <c r="K585" s="2">
        <f t="shared" si="107"/>
        <v>8.8291746641074864E-3</v>
      </c>
      <c r="L585" s="1"/>
      <c r="M585" s="2">
        <f t="shared" si="108"/>
        <v>-3.2119567830249836E-3</v>
      </c>
      <c r="N585" s="2">
        <f t="shared" si="109"/>
        <v>5.6820785380251315E-3</v>
      </c>
      <c r="O585" s="2">
        <f t="shared" si="110"/>
        <v>1.6948758325182309E-2</v>
      </c>
      <c r="P585" s="2">
        <f t="shared" si="111"/>
        <v>1.9002722476974709E-2</v>
      </c>
      <c r="Q585" s="2">
        <f t="shared" si="112"/>
        <v>8.790425417033728E-3</v>
      </c>
    </row>
    <row r="586" spans="1:17" ht="28.5" customHeight="1">
      <c r="A586" s="87">
        <v>45146</v>
      </c>
      <c r="B586" s="88">
        <v>2601.5500489999999</v>
      </c>
      <c r="C586" s="88">
        <v>2508.6499020000001</v>
      </c>
      <c r="D586" s="88">
        <v>1651.6999510000001</v>
      </c>
      <c r="E586" s="88">
        <v>1148.650024</v>
      </c>
      <c r="F586" s="88">
        <v>2639.0500489999999</v>
      </c>
      <c r="G586" s="2">
        <f t="shared" si="103"/>
        <v>-3.6192841823056514E-3</v>
      </c>
      <c r="H586" s="2">
        <f t="shared" si="104"/>
        <v>-6.0226223467253559E-3</v>
      </c>
      <c r="I586" s="2">
        <f t="shared" si="105"/>
        <v>-6.8546841227300421E-3</v>
      </c>
      <c r="J586" s="2">
        <f t="shared" si="106"/>
        <v>-1.0466940460992275E-2</v>
      </c>
      <c r="K586" s="2">
        <f t="shared" si="107"/>
        <v>4.2047370624048496E-3</v>
      </c>
      <c r="L586" s="1"/>
      <c r="M586" s="2">
        <f t="shared" si="108"/>
        <v>-3.6258496375878792E-3</v>
      </c>
      <c r="N586" s="2">
        <f t="shared" si="109"/>
        <v>-6.0408314846768178E-3</v>
      </c>
      <c r="O586" s="2">
        <f t="shared" si="110"/>
        <v>-6.8782853845721038E-3</v>
      </c>
      <c r="P586" s="2">
        <f t="shared" si="111"/>
        <v>-1.0522104149971739E-2</v>
      </c>
      <c r="Q586" s="2">
        <f t="shared" si="112"/>
        <v>4.1959218572968334E-3</v>
      </c>
    </row>
    <row r="587" spans="1:17" ht="28.5" customHeight="1">
      <c r="A587" s="87">
        <v>45147</v>
      </c>
      <c r="B587" s="88">
        <v>2588.6999510000001</v>
      </c>
      <c r="C587" s="88">
        <v>2525.1999510000001</v>
      </c>
      <c r="D587" s="88">
        <v>1653</v>
      </c>
      <c r="E587" s="88">
        <v>1152.8000489999999</v>
      </c>
      <c r="F587" s="88">
        <v>2635</v>
      </c>
      <c r="G587" s="2">
        <f t="shared" si="103"/>
        <v>-4.9394006488321417E-3</v>
      </c>
      <c r="H587" s="2">
        <f t="shared" si="104"/>
        <v>6.5971935688617037E-3</v>
      </c>
      <c r="I587" s="2">
        <f t="shared" si="105"/>
        <v>7.8709755922245258E-4</v>
      </c>
      <c r="J587" s="2">
        <f t="shared" si="106"/>
        <v>3.6129586151472663E-3</v>
      </c>
      <c r="K587" s="2">
        <f t="shared" si="107"/>
        <v>-1.534661686895482E-3</v>
      </c>
      <c r="L587" s="1"/>
      <c r="M587" s="2">
        <f t="shared" si="108"/>
        <v>-4.9516398075892393E-3</v>
      </c>
      <c r="N587" s="2">
        <f t="shared" si="109"/>
        <v>6.575527326096715E-3</v>
      </c>
      <c r="O587" s="2">
        <f t="shared" si="110"/>
        <v>7.8678796038415789E-4</v>
      </c>
      <c r="P587" s="2">
        <f t="shared" si="111"/>
        <v>3.606447558243223E-3</v>
      </c>
      <c r="Q587" s="2">
        <f t="shared" si="112"/>
        <v>-1.5358404863354018E-3</v>
      </c>
    </row>
    <row r="588" spans="1:17" ht="28.5" customHeight="1">
      <c r="A588" s="87">
        <v>45148</v>
      </c>
      <c r="B588" s="88">
        <v>2551.3999020000001</v>
      </c>
      <c r="C588" s="88">
        <v>2536.4499510000001</v>
      </c>
      <c r="D588" s="88">
        <v>1647.0500489999999</v>
      </c>
      <c r="E588" s="88">
        <v>1150.3000489999999</v>
      </c>
      <c r="F588" s="88">
        <v>2640.1000979999999</v>
      </c>
      <c r="G588" s="2">
        <f t="shared" si="103"/>
        <v>-1.4408795807173847E-2</v>
      </c>
      <c r="H588" s="2">
        <f t="shared" si="104"/>
        <v>4.455092752375869E-3</v>
      </c>
      <c r="I588" s="2">
        <f t="shared" si="105"/>
        <v>-3.5994863883847886E-3</v>
      </c>
      <c r="J588" s="2">
        <f t="shared" si="106"/>
        <v>-2.1686328016455522E-3</v>
      </c>
      <c r="K588" s="2">
        <f t="shared" si="107"/>
        <v>1.9355210626185537E-3</v>
      </c>
      <c r="L588" s="1"/>
      <c r="M588" s="2">
        <f t="shared" si="108"/>
        <v>-1.4513610560047227E-2</v>
      </c>
      <c r="N588" s="2">
        <f t="shared" si="109"/>
        <v>4.4451982031981693E-3</v>
      </c>
      <c r="O588" s="2">
        <f t="shared" si="110"/>
        <v>-3.6059801269470882E-3</v>
      </c>
      <c r="P588" s="2">
        <f t="shared" si="111"/>
        <v>-2.1709876909692498E-3</v>
      </c>
      <c r="Q588" s="2">
        <f t="shared" si="112"/>
        <v>1.9336503552001762E-3</v>
      </c>
    </row>
    <row r="589" spans="1:17" ht="28.5" customHeight="1">
      <c r="A589" s="87">
        <v>45149</v>
      </c>
      <c r="B589" s="88">
        <v>2547.6999510000001</v>
      </c>
      <c r="C589" s="88">
        <v>2547.1499020000001</v>
      </c>
      <c r="D589" s="88">
        <v>1638.400024</v>
      </c>
      <c r="E589" s="88">
        <v>1132.349976</v>
      </c>
      <c r="F589" s="88">
        <v>2642.0500489999999</v>
      </c>
      <c r="G589" s="2">
        <f t="shared" si="103"/>
        <v>-1.4501650631481664E-3</v>
      </c>
      <c r="H589" s="2">
        <f t="shared" si="104"/>
        <v>4.2184751154981711E-3</v>
      </c>
      <c r="I589" s="2">
        <f t="shared" si="105"/>
        <v>-5.2518288714127077E-3</v>
      </c>
      <c r="J589" s="2">
        <f t="shared" si="106"/>
        <v>-1.5604687677449604E-2</v>
      </c>
      <c r="K589" s="2">
        <f t="shared" si="107"/>
        <v>7.3858979872666011E-4</v>
      </c>
      <c r="L589" s="1"/>
      <c r="M589" s="2">
        <f t="shared" si="108"/>
        <v>-1.4512175701657322E-3</v>
      </c>
      <c r="N589" s="2">
        <f t="shared" si="109"/>
        <v>4.2096022937808007E-3</v>
      </c>
      <c r="O589" s="2">
        <f t="shared" si="110"/>
        <v>-5.2656682004510787E-3</v>
      </c>
      <c r="P589" s="2">
        <f t="shared" si="111"/>
        <v>-1.5727722440663838E-2</v>
      </c>
      <c r="Q589" s="2">
        <f t="shared" si="112"/>
        <v>7.3831717551081904E-4</v>
      </c>
    </row>
    <row r="590" spans="1:17" ht="28.5" customHeight="1">
      <c r="A590" s="87">
        <v>45152</v>
      </c>
      <c r="B590" s="88">
        <v>2494.25</v>
      </c>
      <c r="C590" s="88">
        <v>2577.25</v>
      </c>
      <c r="D590" s="88">
        <v>1611</v>
      </c>
      <c r="E590" s="88">
        <v>1134.25</v>
      </c>
      <c r="F590" s="88">
        <v>2637</v>
      </c>
      <c r="G590" s="2">
        <f t="shared" si="103"/>
        <v>-2.0979688357343793E-2</v>
      </c>
      <c r="H590" s="2">
        <f t="shared" si="104"/>
        <v>1.181716787707137E-2</v>
      </c>
      <c r="I590" s="2">
        <f t="shared" si="105"/>
        <v>-1.6723647215962218E-2</v>
      </c>
      <c r="J590" s="2">
        <f t="shared" si="106"/>
        <v>1.677947666596701E-3</v>
      </c>
      <c r="K590" s="2">
        <f t="shared" si="107"/>
        <v>-1.9114130717967882E-3</v>
      </c>
      <c r="L590" s="1"/>
      <c r="M590" s="2">
        <f t="shared" si="108"/>
        <v>-2.1202889330122168E-2</v>
      </c>
      <c r="N590" s="2">
        <f t="shared" si="109"/>
        <v>1.1747890390448252E-2</v>
      </c>
      <c r="O590" s="2">
        <f t="shared" si="110"/>
        <v>-1.6865066316651665E-2</v>
      </c>
      <c r="P590" s="2">
        <f t="shared" si="111"/>
        <v>1.6765414851902135E-3</v>
      </c>
      <c r="Q590" s="2">
        <f t="shared" si="112"/>
        <v>-1.9132421528869163E-3</v>
      </c>
    </row>
    <row r="591" spans="1:17" ht="28.5" customHeight="1">
      <c r="A591" s="87">
        <v>45154</v>
      </c>
      <c r="B591" s="88">
        <v>2494.0500489999999</v>
      </c>
      <c r="C591" s="88">
        <v>2575.1499020000001</v>
      </c>
      <c r="D591" s="88">
        <v>1583.099976</v>
      </c>
      <c r="E591" s="88">
        <v>1143.650024</v>
      </c>
      <c r="F591" s="88">
        <v>2669</v>
      </c>
      <c r="G591" s="2">
        <f t="shared" si="103"/>
        <v>-8.016477899170312E-5</v>
      </c>
      <c r="H591" s="2">
        <f t="shared" si="104"/>
        <v>-8.148600252206379E-4</v>
      </c>
      <c r="I591" s="2">
        <f t="shared" si="105"/>
        <v>-1.7318450651769107E-2</v>
      </c>
      <c r="J591" s="2">
        <f t="shared" si="106"/>
        <v>8.2874357504959494E-3</v>
      </c>
      <c r="K591" s="2">
        <f t="shared" si="107"/>
        <v>1.2135001896094046E-2</v>
      </c>
      <c r="L591" s="1"/>
      <c r="M591" s="2">
        <f t="shared" si="108"/>
        <v>-8.0167992359382825E-5</v>
      </c>
      <c r="N591" s="2">
        <f t="shared" si="109"/>
        <v>-8.1519220411616631E-4</v>
      </c>
      <c r="O591" s="2">
        <f t="shared" si="110"/>
        <v>-1.7470169257371469E-2</v>
      </c>
      <c r="P591" s="2">
        <f t="shared" si="111"/>
        <v>8.2532835147364134E-3</v>
      </c>
      <c r="Q591" s="2">
        <f t="shared" si="112"/>
        <v>1.206196305123736E-2</v>
      </c>
    </row>
    <row r="592" spans="1:17" ht="28.5" customHeight="1">
      <c r="A592" s="87">
        <v>45155</v>
      </c>
      <c r="B592" s="88">
        <v>2501.6499020000001</v>
      </c>
      <c r="C592" s="88">
        <v>2538</v>
      </c>
      <c r="D592" s="88">
        <v>1597.599976</v>
      </c>
      <c r="E592" s="88">
        <v>1144.8000489999999</v>
      </c>
      <c r="F592" s="88">
        <v>2691.0500489999999</v>
      </c>
      <c r="G592" s="2">
        <f t="shared" si="103"/>
        <v>3.0471934607115684E-3</v>
      </c>
      <c r="H592" s="2">
        <f t="shared" si="104"/>
        <v>-1.4426306589432909E-2</v>
      </c>
      <c r="I592" s="2">
        <f t="shared" si="105"/>
        <v>9.1592446591004188E-3</v>
      </c>
      <c r="J592" s="2">
        <f t="shared" si="106"/>
        <v>1.0055742367561164E-3</v>
      </c>
      <c r="K592" s="2">
        <f t="shared" si="107"/>
        <v>8.2615395279130553E-3</v>
      </c>
      <c r="L592" s="1"/>
      <c r="M592" s="2">
        <f t="shared" si="108"/>
        <v>3.0425601766736268E-3</v>
      </c>
      <c r="N592" s="2">
        <f t="shared" si="109"/>
        <v>-1.4531377498044997E-2</v>
      </c>
      <c r="O592" s="2">
        <f t="shared" si="110"/>
        <v>9.117553159468687E-3</v>
      </c>
      <c r="P592" s="2">
        <f t="shared" si="111"/>
        <v>1.0050689856665389E-3</v>
      </c>
      <c r="Q592" s="2">
        <f t="shared" si="112"/>
        <v>8.227599811636066E-3</v>
      </c>
    </row>
    <row r="593" spans="1:17" ht="28.5" customHeight="1">
      <c r="A593" s="87">
        <v>45156</v>
      </c>
      <c r="B593" s="88">
        <v>2528</v>
      </c>
      <c r="C593" s="88">
        <v>2556.8000489999999</v>
      </c>
      <c r="D593" s="88">
        <v>1587.5500489999999</v>
      </c>
      <c r="E593" s="88">
        <v>1134.900024</v>
      </c>
      <c r="F593" s="88">
        <v>2650</v>
      </c>
      <c r="G593" s="2">
        <f t="shared" si="103"/>
        <v>1.0533087774965519E-2</v>
      </c>
      <c r="H593" s="2">
        <f t="shared" si="104"/>
        <v>7.4074267139479684E-3</v>
      </c>
      <c r="I593" s="2">
        <f t="shared" si="105"/>
        <v>-6.2906404300046292E-3</v>
      </c>
      <c r="J593" s="2">
        <f t="shared" si="106"/>
        <v>-8.647820209867858E-3</v>
      </c>
      <c r="K593" s="2">
        <f t="shared" si="107"/>
        <v>-1.5254286710592481E-2</v>
      </c>
      <c r="L593" s="1"/>
      <c r="M593" s="2">
        <f t="shared" si="108"/>
        <v>1.0478001288817027E-2</v>
      </c>
      <c r="N593" s="2">
        <f t="shared" si="109"/>
        <v>7.3801264622030075E-3</v>
      </c>
      <c r="O593" s="2">
        <f t="shared" si="110"/>
        <v>-6.3105098800541482E-3</v>
      </c>
      <c r="P593" s="2">
        <f t="shared" si="111"/>
        <v>-8.6854295901456994E-3</v>
      </c>
      <c r="Q593" s="2">
        <f t="shared" si="112"/>
        <v>-1.5371830235892279E-2</v>
      </c>
    </row>
    <row r="594" spans="1:17" ht="28.5" customHeight="1">
      <c r="A594" s="87">
        <v>45159</v>
      </c>
      <c r="B594" s="88">
        <v>2494.5</v>
      </c>
      <c r="C594" s="88">
        <v>2520</v>
      </c>
      <c r="D594" s="88">
        <v>1600.5</v>
      </c>
      <c r="E594" s="88">
        <v>1137.400024</v>
      </c>
      <c r="F594" s="88">
        <v>2641.8500979999999</v>
      </c>
      <c r="G594" s="2">
        <f t="shared" si="103"/>
        <v>-1.3251582278481012E-2</v>
      </c>
      <c r="H594" s="2">
        <f t="shared" si="104"/>
        <v>-1.4393010127793511E-2</v>
      </c>
      <c r="I594" s="2">
        <f t="shared" si="105"/>
        <v>8.1571922775960665E-3</v>
      </c>
      <c r="J594" s="2">
        <f t="shared" si="106"/>
        <v>2.2028372077997241E-3</v>
      </c>
      <c r="K594" s="2">
        <f t="shared" si="107"/>
        <v>-3.0754347169811738E-3</v>
      </c>
      <c r="L594" s="1"/>
      <c r="M594" s="2">
        <f t="shared" si="108"/>
        <v>-1.334016796565597E-2</v>
      </c>
      <c r="N594" s="2">
        <f t="shared" si="109"/>
        <v>-1.4497594231067031E-2</v>
      </c>
      <c r="O594" s="2">
        <f t="shared" si="110"/>
        <v>8.1241022109003695E-3</v>
      </c>
      <c r="P594" s="2">
        <f t="shared" si="111"/>
        <v>2.2004145191245788E-3</v>
      </c>
      <c r="Q594" s="2">
        <f t="shared" si="112"/>
        <v>-3.0801735848770828E-3</v>
      </c>
    </row>
    <row r="595" spans="1:17" ht="28.5" customHeight="1">
      <c r="A595" s="87">
        <v>45160</v>
      </c>
      <c r="B595" s="88">
        <v>2491.5</v>
      </c>
      <c r="C595" s="88">
        <v>2519.3999020000001</v>
      </c>
      <c r="D595" s="88">
        <v>1596.349976</v>
      </c>
      <c r="E595" s="88">
        <v>1137.5500489999999</v>
      </c>
      <c r="F595" s="88">
        <v>2668</v>
      </c>
      <c r="G595" s="2">
        <f t="shared" si="103"/>
        <v>-1.2026458208057728E-3</v>
      </c>
      <c r="H595" s="2">
        <f t="shared" si="104"/>
        <v>-2.3813412698408292E-4</v>
      </c>
      <c r="I595" s="2">
        <f t="shared" si="105"/>
        <v>-2.5929547016557515E-3</v>
      </c>
      <c r="J595" s="2">
        <f t="shared" si="106"/>
        <v>1.3190170286115111E-4</v>
      </c>
      <c r="K595" s="2">
        <f t="shared" si="107"/>
        <v>9.8983292124699921E-3</v>
      </c>
      <c r="L595" s="1"/>
      <c r="M595" s="2">
        <f t="shared" si="108"/>
        <v>-1.203369579632789E-3</v>
      </c>
      <c r="N595" s="2">
        <f t="shared" si="109"/>
        <v>-2.3816248541741578E-4</v>
      </c>
      <c r="O595" s="2">
        <f t="shared" si="110"/>
        <v>-2.5963222311921443E-3</v>
      </c>
      <c r="P595" s="2">
        <f t="shared" si="111"/>
        <v>1.3189300459640803E-4</v>
      </c>
      <c r="Q595" s="2">
        <f t="shared" si="112"/>
        <v>9.849661640123495E-3</v>
      </c>
    </row>
    <row r="596" spans="1:17" ht="28.5" customHeight="1">
      <c r="A596" s="87">
        <v>45161</v>
      </c>
      <c r="B596" s="88">
        <v>2496.0500489999999</v>
      </c>
      <c r="C596" s="88">
        <v>2522.1999510000001</v>
      </c>
      <c r="D596" s="88">
        <v>1580</v>
      </c>
      <c r="E596" s="88">
        <v>1123.6999510000001</v>
      </c>
      <c r="F596" s="88">
        <v>2689.5500489999999</v>
      </c>
      <c r="G596" s="2">
        <f t="shared" si="103"/>
        <v>1.8262287778446496E-3</v>
      </c>
      <c r="H596" s="2">
        <f t="shared" si="104"/>
        <v>1.1113952166851931E-3</v>
      </c>
      <c r="I596" s="2">
        <f t="shared" si="105"/>
        <v>-1.0242099944129024E-2</v>
      </c>
      <c r="J596" s="2">
        <f t="shared" si="106"/>
        <v>-1.2175374623890407E-2</v>
      </c>
      <c r="K596" s="2">
        <f t="shared" si="107"/>
        <v>8.0772297601199184E-3</v>
      </c>
      <c r="L596" s="1"/>
      <c r="M596" s="2">
        <f t="shared" si="108"/>
        <v>1.824563249518915E-3</v>
      </c>
      <c r="N596" s="2">
        <f t="shared" si="109"/>
        <v>1.1107780742385224E-3</v>
      </c>
      <c r="O596" s="2">
        <f t="shared" si="110"/>
        <v>-1.0294911157713168E-2</v>
      </c>
      <c r="P596" s="2">
        <f t="shared" si="111"/>
        <v>-1.2250101670140486E-2</v>
      </c>
      <c r="Q596" s="2">
        <f t="shared" si="112"/>
        <v>8.0447835397736093E-3</v>
      </c>
    </row>
    <row r="597" spans="1:17" ht="28.5" customHeight="1">
      <c r="A597" s="87">
        <v>45162</v>
      </c>
      <c r="B597" s="88">
        <v>2507.5500489999999</v>
      </c>
      <c r="C597" s="88">
        <v>2479.8000489999999</v>
      </c>
      <c r="D597" s="88">
        <v>1593.3000489999999</v>
      </c>
      <c r="E597" s="88">
        <v>1118.3000489999999</v>
      </c>
      <c r="F597" s="88">
        <v>2747.5</v>
      </c>
      <c r="G597" s="2">
        <f t="shared" si="103"/>
        <v>4.6072794111669674E-3</v>
      </c>
      <c r="H597" s="2">
        <f t="shared" si="104"/>
        <v>-1.6810682270923614E-2</v>
      </c>
      <c r="I597" s="2">
        <f t="shared" si="105"/>
        <v>8.4177525316455337E-3</v>
      </c>
      <c r="J597" s="2">
        <f t="shared" si="106"/>
        <v>-4.805466081220921E-3</v>
      </c>
      <c r="K597" s="2">
        <f t="shared" si="107"/>
        <v>2.1546336727047109E-2</v>
      </c>
      <c r="L597" s="1"/>
      <c r="M597" s="2">
        <f t="shared" si="108"/>
        <v>4.5966983867571478E-3</v>
      </c>
      <c r="N597" s="2">
        <f t="shared" si="109"/>
        <v>-1.695358558889053E-2</v>
      </c>
      <c r="O597" s="2">
        <f t="shared" si="110"/>
        <v>8.3825208292316548E-3</v>
      </c>
      <c r="P597" s="2">
        <f t="shared" si="111"/>
        <v>-4.817049457262277E-3</v>
      </c>
      <c r="Q597" s="2">
        <f t="shared" si="112"/>
        <v>2.131749570248858E-2</v>
      </c>
    </row>
    <row r="598" spans="1:17" ht="28.5" customHeight="1">
      <c r="A598" s="87">
        <v>45163</v>
      </c>
      <c r="B598" s="88">
        <v>2495.1499020000001</v>
      </c>
      <c r="C598" s="88">
        <v>2468.3500979999999</v>
      </c>
      <c r="D598" s="88">
        <v>1574.5500489999999</v>
      </c>
      <c r="E598" s="88">
        <v>1106.3000489999999</v>
      </c>
      <c r="F598" s="88">
        <v>2677.4499510000001</v>
      </c>
      <c r="G598" s="2">
        <f t="shared" si="103"/>
        <v>-4.9451244273050338E-3</v>
      </c>
      <c r="H598" s="2">
        <f t="shared" si="104"/>
        <v>-4.6172879965130026E-3</v>
      </c>
      <c r="I598" s="2">
        <f t="shared" si="105"/>
        <v>-1.1768028257934235E-2</v>
      </c>
      <c r="J598" s="2">
        <f t="shared" si="106"/>
        <v>-1.0730572721275094E-2</v>
      </c>
      <c r="K598" s="2">
        <f t="shared" si="107"/>
        <v>-2.5495923202911719E-2</v>
      </c>
      <c r="L598" s="1"/>
      <c r="M598" s="2">
        <f t="shared" si="108"/>
        <v>-4.9573920149812148E-3</v>
      </c>
      <c r="N598" s="2">
        <f t="shared" si="109"/>
        <v>-4.6279805973082119E-3</v>
      </c>
      <c r="O598" s="2">
        <f t="shared" si="110"/>
        <v>-1.1837819580325658E-2</v>
      </c>
      <c r="P598" s="2">
        <f t="shared" si="111"/>
        <v>-1.0788560518001252E-2</v>
      </c>
      <c r="Q598" s="2">
        <f t="shared" si="112"/>
        <v>-2.582657656755314E-2</v>
      </c>
    </row>
    <row r="599" spans="1:17" ht="28.5" customHeight="1">
      <c r="A599" s="87">
        <v>45166</v>
      </c>
      <c r="B599" s="88">
        <v>2517.6499020000001</v>
      </c>
      <c r="C599" s="88">
        <v>2443.75</v>
      </c>
      <c r="D599" s="88">
        <v>1561.5</v>
      </c>
      <c r="E599" s="88">
        <v>1117</v>
      </c>
      <c r="F599" s="88">
        <v>2653.5500489999999</v>
      </c>
      <c r="G599" s="2">
        <f t="shared" si="103"/>
        <v>9.0174942924130565E-3</v>
      </c>
      <c r="H599" s="2">
        <f t="shared" si="104"/>
        <v>-9.9662110411048704E-3</v>
      </c>
      <c r="I599" s="2">
        <f t="shared" si="105"/>
        <v>-8.2881131713076119E-3</v>
      </c>
      <c r="J599" s="2">
        <f t="shared" si="106"/>
        <v>9.6718345169304575E-3</v>
      </c>
      <c r="K599" s="2">
        <f t="shared" si="107"/>
        <v>-8.9263674157844634E-3</v>
      </c>
      <c r="L599" s="1"/>
      <c r="M599" s="2">
        <f t="shared" si="108"/>
        <v>8.977079469345655E-3</v>
      </c>
      <c r="N599" s="2">
        <f t="shared" si="109"/>
        <v>-1.0016206174415307E-2</v>
      </c>
      <c r="O599" s="2">
        <f t="shared" si="110"/>
        <v>-8.3226505467851805E-3</v>
      </c>
      <c r="P599" s="2">
        <f t="shared" si="111"/>
        <v>9.6253617365531056E-3</v>
      </c>
      <c r="Q599" s="2">
        <f t="shared" si="112"/>
        <v>-8.9664461164751692E-3</v>
      </c>
    </row>
    <row r="600" spans="1:17" ht="28.5" customHeight="1">
      <c r="A600" s="87">
        <v>45167</v>
      </c>
      <c r="B600" s="88">
        <v>2570.3500979999999</v>
      </c>
      <c r="C600" s="88">
        <v>2420.3500979999999</v>
      </c>
      <c r="D600" s="88">
        <v>1589.6999510000001</v>
      </c>
      <c r="E600" s="88">
        <v>1111.599976</v>
      </c>
      <c r="F600" s="88">
        <v>2710</v>
      </c>
      <c r="G600" s="2">
        <f t="shared" si="103"/>
        <v>2.093229720229774E-2</v>
      </c>
      <c r="H600" s="2">
        <f t="shared" si="104"/>
        <v>-9.5754074680307368E-3</v>
      </c>
      <c r="I600" s="2">
        <f t="shared" si="105"/>
        <v>1.8059526737111788E-2</v>
      </c>
      <c r="J600" s="2">
        <f t="shared" si="106"/>
        <v>-4.8343992837959092E-3</v>
      </c>
      <c r="K600" s="2">
        <f t="shared" si="107"/>
        <v>2.1273369620924777E-2</v>
      </c>
      <c r="L600" s="1"/>
      <c r="M600" s="2">
        <f t="shared" si="108"/>
        <v>2.0716226702119887E-2</v>
      </c>
      <c r="N600" s="2">
        <f t="shared" si="109"/>
        <v>-9.6215464513946178E-3</v>
      </c>
      <c r="O600" s="2">
        <f t="shared" si="110"/>
        <v>1.7898390620266547E-2</v>
      </c>
      <c r="P600" s="2">
        <f t="shared" si="111"/>
        <v>-4.8461227913525074E-3</v>
      </c>
      <c r="Q600" s="2">
        <f t="shared" si="112"/>
        <v>2.1050250279998552E-2</v>
      </c>
    </row>
    <row r="601" spans="1:17" ht="28.5" customHeight="1">
      <c r="A601" s="87">
        <v>45168</v>
      </c>
      <c r="B601" s="88">
        <v>2610.6499020000001</v>
      </c>
      <c r="C601" s="88">
        <v>2418.0500489999999</v>
      </c>
      <c r="D601" s="88">
        <v>1603.9499510000001</v>
      </c>
      <c r="E601" s="88">
        <v>1114.900024</v>
      </c>
      <c r="F601" s="88">
        <v>2722.9499510000001</v>
      </c>
      <c r="G601" s="2">
        <f t="shared" si="103"/>
        <v>1.5678721755202789E-2</v>
      </c>
      <c r="H601" s="2">
        <f t="shared" si="104"/>
        <v>-9.5029599308816377E-4</v>
      </c>
      <c r="I601" s="2">
        <f t="shared" si="105"/>
        <v>8.9639557395947856E-3</v>
      </c>
      <c r="J601" s="2">
        <f t="shared" si="106"/>
        <v>2.9687370198360464E-3</v>
      </c>
      <c r="K601" s="2">
        <f t="shared" si="107"/>
        <v>4.7785797047970686E-3</v>
      </c>
      <c r="L601" s="1"/>
      <c r="M601" s="2">
        <f t="shared" si="108"/>
        <v>1.5557080403721181E-2</v>
      </c>
      <c r="N601" s="2">
        <f t="shared" si="109"/>
        <v>-9.5074781058831614E-4</v>
      </c>
      <c r="O601" s="2">
        <f t="shared" si="110"/>
        <v>8.9240179777943709E-3</v>
      </c>
      <c r="P601" s="2">
        <f t="shared" si="111"/>
        <v>2.9643390222717776E-3</v>
      </c>
      <c r="Q601" s="2">
        <f t="shared" si="112"/>
        <v>4.7671985356140213E-3</v>
      </c>
    </row>
    <row r="602" spans="1:17" ht="28.5" customHeight="1">
      <c r="A602" s="87">
        <v>45169</v>
      </c>
      <c r="B602" s="88">
        <v>2632.1499020000001</v>
      </c>
      <c r="C602" s="88">
        <v>2407</v>
      </c>
      <c r="D602" s="88">
        <v>1579</v>
      </c>
      <c r="E602" s="88">
        <v>1111.599976</v>
      </c>
      <c r="F602" s="88">
        <v>2720</v>
      </c>
      <c r="G602" s="2">
        <f t="shared" si="103"/>
        <v>8.2354972160491556E-3</v>
      </c>
      <c r="H602" s="2">
        <f t="shared" si="104"/>
        <v>-4.5698181493678191E-3</v>
      </c>
      <c r="I602" s="2">
        <f t="shared" si="105"/>
        <v>-1.5555317660906275E-2</v>
      </c>
      <c r="J602" s="2">
        <f t="shared" si="106"/>
        <v>-2.9599497075623532E-3</v>
      </c>
      <c r="K602" s="2">
        <f t="shared" si="107"/>
        <v>-1.0833658543436282E-3</v>
      </c>
      <c r="L602" s="1"/>
      <c r="M602" s="2">
        <f t="shared" si="108"/>
        <v>8.2017705528860813E-3</v>
      </c>
      <c r="N602" s="2">
        <f t="shared" si="109"/>
        <v>-4.5802916886210718E-3</v>
      </c>
      <c r="O602" s="2">
        <f t="shared" si="110"/>
        <v>-1.5677571065552013E-2</v>
      </c>
      <c r="P602" s="2">
        <f t="shared" si="111"/>
        <v>-2.9643390222716432E-3</v>
      </c>
      <c r="Q602" s="2">
        <f t="shared" si="112"/>
        <v>-1.0839531193176945E-3</v>
      </c>
    </row>
    <row r="603" spans="1:17" ht="28.5" customHeight="1">
      <c r="A603" s="87">
        <v>45170</v>
      </c>
      <c r="B603" s="88">
        <v>2628.5500489999999</v>
      </c>
      <c r="C603" s="88">
        <v>2412.6499020000001</v>
      </c>
      <c r="D603" s="88">
        <v>1571</v>
      </c>
      <c r="E603" s="88">
        <v>1109</v>
      </c>
      <c r="F603" s="88">
        <v>2710</v>
      </c>
      <c r="G603" s="2">
        <f t="shared" si="103"/>
        <v>-1.3676474114429696E-3</v>
      </c>
      <c r="H603" s="2">
        <f t="shared" si="104"/>
        <v>2.3472796011633199E-3</v>
      </c>
      <c r="I603" s="2">
        <f t="shared" si="105"/>
        <v>-5.0664977834072198E-3</v>
      </c>
      <c r="J603" s="2">
        <f t="shared" si="106"/>
        <v>-2.3389493128236354E-3</v>
      </c>
      <c r="K603" s="2">
        <f t="shared" si="107"/>
        <v>-3.6764705882352941E-3</v>
      </c>
      <c r="L603" s="1"/>
      <c r="M603" s="2">
        <f t="shared" si="108"/>
        <v>-1.3685834947493156E-3</v>
      </c>
      <c r="N603" s="2">
        <f t="shared" si="109"/>
        <v>2.3445290437774727E-3</v>
      </c>
      <c r="O603" s="2">
        <f t="shared" si="110"/>
        <v>-5.0793760000208896E-3</v>
      </c>
      <c r="P603" s="2">
        <f t="shared" si="111"/>
        <v>-2.3416889274811771E-3</v>
      </c>
      <c r="Q603" s="2">
        <f t="shared" si="112"/>
        <v>-3.6832454162964048E-3</v>
      </c>
    </row>
    <row r="604" spans="1:17" ht="28.5" customHeight="1">
      <c r="A604" s="87">
        <v>45173</v>
      </c>
      <c r="B604" s="88">
        <v>2663.5</v>
      </c>
      <c r="C604" s="88">
        <v>2410.6999510000001</v>
      </c>
      <c r="D604" s="88">
        <v>1590</v>
      </c>
      <c r="E604" s="88">
        <v>1108.900024</v>
      </c>
      <c r="F604" s="88">
        <v>2733</v>
      </c>
      <c r="G604" s="2">
        <f t="shared" si="103"/>
        <v>1.3296285156638483E-2</v>
      </c>
      <c r="H604" s="2">
        <f t="shared" si="104"/>
        <v>-8.0821962539347962E-4</v>
      </c>
      <c r="I604" s="2">
        <f t="shared" si="105"/>
        <v>1.2094207511139401E-2</v>
      </c>
      <c r="J604" s="2">
        <f t="shared" si="106"/>
        <v>-9.0149684400333315E-5</v>
      </c>
      <c r="K604" s="2">
        <f t="shared" si="107"/>
        <v>8.487084870848708E-3</v>
      </c>
      <c r="L604" s="1"/>
      <c r="M604" s="2">
        <f t="shared" si="108"/>
        <v>1.3208665380976238E-2</v>
      </c>
      <c r="N604" s="2">
        <f t="shared" si="109"/>
        <v>-8.0854641096309834E-4</v>
      </c>
      <c r="O604" s="2">
        <f t="shared" si="110"/>
        <v>1.2021656958656082E-2</v>
      </c>
      <c r="P604" s="2">
        <f t="shared" si="111"/>
        <v>-9.0153748127383247E-5</v>
      </c>
      <c r="Q604" s="2">
        <f t="shared" si="112"/>
        <v>8.4512720543214251E-3</v>
      </c>
    </row>
    <row r="605" spans="1:17" ht="28.5" customHeight="1">
      <c r="A605" s="87">
        <v>45174</v>
      </c>
      <c r="B605" s="88">
        <v>2757.3999020000001</v>
      </c>
      <c r="C605" s="88">
        <v>2423.6000979999999</v>
      </c>
      <c r="D605" s="88">
        <v>1588.400024</v>
      </c>
      <c r="E605" s="88">
        <v>1131.900024</v>
      </c>
      <c r="F605" s="88">
        <v>2720.5</v>
      </c>
      <c r="G605" s="2">
        <f t="shared" si="103"/>
        <v>3.525432776422005E-2</v>
      </c>
      <c r="H605" s="2">
        <f t="shared" si="104"/>
        <v>5.3512039084949699E-3</v>
      </c>
      <c r="I605" s="2">
        <f t="shared" si="105"/>
        <v>-1.0062742138364589E-3</v>
      </c>
      <c r="J605" s="2">
        <f t="shared" si="106"/>
        <v>2.0741274688618819E-2</v>
      </c>
      <c r="K605" s="2">
        <f t="shared" si="107"/>
        <v>-4.5737285034760334E-3</v>
      </c>
      <c r="L605" s="1"/>
      <c r="M605" s="2">
        <f t="shared" si="108"/>
        <v>3.4647123839747482E-2</v>
      </c>
      <c r="N605" s="2">
        <f t="shared" si="109"/>
        <v>5.3369370906620672E-3</v>
      </c>
      <c r="O605" s="2">
        <f t="shared" si="110"/>
        <v>-1.0067808476367291E-3</v>
      </c>
      <c r="P605" s="2">
        <f t="shared" si="111"/>
        <v>2.052910323942115E-2</v>
      </c>
      <c r="Q605" s="2">
        <f t="shared" si="112"/>
        <v>-4.5842200020879851E-3</v>
      </c>
    </row>
    <row r="606" spans="1:17" ht="28.5" customHeight="1">
      <c r="A606" s="87">
        <v>45175</v>
      </c>
      <c r="B606" s="88">
        <v>2819.1000979999999</v>
      </c>
      <c r="C606" s="88">
        <v>2428.6999510000001</v>
      </c>
      <c r="D606" s="88">
        <v>1576.8000489999999</v>
      </c>
      <c r="E606" s="88">
        <v>1142.349976</v>
      </c>
      <c r="F606" s="88">
        <v>2740</v>
      </c>
      <c r="G606" s="2">
        <f t="shared" si="103"/>
        <v>2.2376223323736004E-2</v>
      </c>
      <c r="H606" s="2">
        <f t="shared" si="104"/>
        <v>2.1042469028651469E-3</v>
      </c>
      <c r="I606" s="2">
        <f t="shared" si="105"/>
        <v>-7.3029305116656716E-3</v>
      </c>
      <c r="J606" s="2">
        <f t="shared" si="106"/>
        <v>9.2322217319786362E-3</v>
      </c>
      <c r="K606" s="2">
        <f t="shared" si="107"/>
        <v>7.1678000367579493E-3</v>
      </c>
      <c r="L606" s="1"/>
      <c r="M606" s="2">
        <f t="shared" si="108"/>
        <v>2.2129548623194557E-2</v>
      </c>
      <c r="N606" s="2">
        <f t="shared" si="109"/>
        <v>2.1020360762245439E-3</v>
      </c>
      <c r="O606" s="2">
        <f t="shared" si="110"/>
        <v>-7.3297274525343931E-3</v>
      </c>
      <c r="P606" s="2">
        <f t="shared" si="111"/>
        <v>9.1898652695079925E-3</v>
      </c>
      <c r="Q606" s="2">
        <f t="shared" si="112"/>
        <v>7.1422334561358058E-3</v>
      </c>
    </row>
    <row r="607" spans="1:17" ht="28.5" customHeight="1">
      <c r="A607" s="87">
        <v>45176</v>
      </c>
      <c r="B607" s="88">
        <v>2811.5500489999999</v>
      </c>
      <c r="C607" s="88">
        <v>2432</v>
      </c>
      <c r="D607" s="88">
        <v>1595.5</v>
      </c>
      <c r="E607" s="88">
        <v>1133.0500489999999</v>
      </c>
      <c r="F607" s="88">
        <v>2733</v>
      </c>
      <c r="G607" s="2">
        <f t="shared" si="103"/>
        <v>-2.6781769846896527E-3</v>
      </c>
      <c r="H607" s="2">
        <f t="shared" si="104"/>
        <v>1.3587717983199912E-3</v>
      </c>
      <c r="I607" s="2">
        <f t="shared" si="105"/>
        <v>1.1859430757792966E-2</v>
      </c>
      <c r="J607" s="2">
        <f t="shared" si="106"/>
        <v>-8.1410488864053915E-3</v>
      </c>
      <c r="K607" s="2">
        <f t="shared" si="107"/>
        <v>-2.5547445255474453E-3</v>
      </c>
      <c r="L607" s="1"/>
      <c r="M607" s="2">
        <f t="shared" si="108"/>
        <v>-2.6817697167521937E-3</v>
      </c>
      <c r="N607" s="2">
        <f t="shared" si="109"/>
        <v>1.3578495032843944E-3</v>
      </c>
      <c r="O607" s="2">
        <f t="shared" si="110"/>
        <v>1.1789658804192214E-2</v>
      </c>
      <c r="P607" s="2">
        <f t="shared" si="111"/>
        <v>-8.1743681841303477E-3</v>
      </c>
      <c r="Q607" s="2">
        <f t="shared" si="112"/>
        <v>-2.5580134540479434E-3</v>
      </c>
    </row>
    <row r="608" spans="1:17" ht="28.5" customHeight="1">
      <c r="A608" s="87">
        <v>45177</v>
      </c>
      <c r="B608" s="88">
        <v>2819.6000979999999</v>
      </c>
      <c r="C608" s="88">
        <v>2448.1999510000001</v>
      </c>
      <c r="D608" s="88">
        <v>1608.3000489999999</v>
      </c>
      <c r="E608" s="88">
        <v>1130.4499510000001</v>
      </c>
      <c r="F608" s="88">
        <v>2888</v>
      </c>
      <c r="G608" s="2">
        <f t="shared" si="103"/>
        <v>2.8632067221649321E-3</v>
      </c>
      <c r="H608" s="2">
        <f t="shared" si="104"/>
        <v>6.6611640625000232E-3</v>
      </c>
      <c r="I608" s="2">
        <f t="shared" si="105"/>
        <v>8.0225941711062013E-3</v>
      </c>
      <c r="J608" s="2">
        <f t="shared" si="106"/>
        <v>-2.2947777128597864E-3</v>
      </c>
      <c r="K608" s="2">
        <f t="shared" si="107"/>
        <v>5.6714233443102814E-2</v>
      </c>
      <c r="L608" s="1"/>
      <c r="M608" s="2">
        <f t="shared" si="108"/>
        <v>2.8591155531793211E-3</v>
      </c>
      <c r="N608" s="2">
        <f t="shared" si="109"/>
        <v>6.6390765406496421E-3</v>
      </c>
      <c r="O608" s="2">
        <f t="shared" si="110"/>
        <v>7.9905842502558111E-3</v>
      </c>
      <c r="P608" s="2">
        <f t="shared" si="111"/>
        <v>-2.2974147502844156E-3</v>
      </c>
      <c r="Q608" s="2">
        <f t="shared" si="112"/>
        <v>5.5164314084648801E-2</v>
      </c>
    </row>
    <row r="609" spans="1:17" ht="28.5" customHeight="1">
      <c r="A609" s="87">
        <v>45180</v>
      </c>
      <c r="B609" s="88">
        <v>2804.8999020000001</v>
      </c>
      <c r="C609" s="88">
        <v>2474.6000979999999</v>
      </c>
      <c r="D609" s="88">
        <v>1628.900024</v>
      </c>
      <c r="E609" s="88">
        <v>1136.900024</v>
      </c>
      <c r="F609" s="88">
        <v>2905</v>
      </c>
      <c r="G609" s="2">
        <f t="shared" si="103"/>
        <v>-5.2135747939670339E-3</v>
      </c>
      <c r="H609" s="2">
        <f t="shared" si="104"/>
        <v>1.0783492986026872E-2</v>
      </c>
      <c r="I609" s="2">
        <f t="shared" si="105"/>
        <v>1.2808539683132277E-2</v>
      </c>
      <c r="J609" s="2">
        <f t="shared" si="106"/>
        <v>5.705757246744287E-3</v>
      </c>
      <c r="K609" s="2">
        <f t="shared" si="107"/>
        <v>5.8864265927977841E-3</v>
      </c>
      <c r="L609" s="1"/>
      <c r="M609" s="2">
        <f t="shared" si="108"/>
        <v>-5.2272128978683311E-3</v>
      </c>
      <c r="N609" s="2">
        <f t="shared" si="109"/>
        <v>1.0725765755527288E-2</v>
      </c>
      <c r="O609" s="2">
        <f t="shared" si="110"/>
        <v>1.272720412887488E-2</v>
      </c>
      <c r="P609" s="2">
        <f t="shared" si="111"/>
        <v>5.6895410683427319E-3</v>
      </c>
      <c r="Q609" s="2">
        <f t="shared" si="112"/>
        <v>5.8691692732947822E-3</v>
      </c>
    </row>
    <row r="610" spans="1:17" ht="28.5" customHeight="1">
      <c r="A610" s="87">
        <v>45181</v>
      </c>
      <c r="B610" s="88">
        <v>2772.3500979999999</v>
      </c>
      <c r="C610" s="88">
        <v>2438.8500979999999</v>
      </c>
      <c r="D610" s="88">
        <v>1640</v>
      </c>
      <c r="E610" s="88">
        <v>1145.25</v>
      </c>
      <c r="F610" s="88">
        <v>2951.6000979999999</v>
      </c>
      <c r="G610" s="2">
        <f t="shared" si="103"/>
        <v>-1.1604622317106923E-2</v>
      </c>
      <c r="H610" s="2">
        <f t="shared" si="104"/>
        <v>-1.4446778705332453E-2</v>
      </c>
      <c r="I610" s="2">
        <f t="shared" si="105"/>
        <v>6.8143998013717073E-3</v>
      </c>
      <c r="J610" s="2">
        <f t="shared" si="106"/>
        <v>7.3445121151655187E-3</v>
      </c>
      <c r="K610" s="2">
        <f t="shared" si="107"/>
        <v>1.6041341824440582E-2</v>
      </c>
      <c r="L610" s="1"/>
      <c r="M610" s="2">
        <f t="shared" si="108"/>
        <v>-1.1672481443881177E-2</v>
      </c>
      <c r="N610" s="2">
        <f t="shared" si="109"/>
        <v>-1.4552149489688583E-2</v>
      </c>
      <c r="O610" s="2">
        <f t="shared" si="110"/>
        <v>6.791286720815316E-3</v>
      </c>
      <c r="P610" s="2">
        <f t="shared" si="111"/>
        <v>7.317672521754851E-3</v>
      </c>
      <c r="Q610" s="2">
        <f t="shared" si="112"/>
        <v>1.5914039100530249E-2</v>
      </c>
    </row>
    <row r="611" spans="1:17" ht="28.5" customHeight="1">
      <c r="A611" s="87">
        <v>45182</v>
      </c>
      <c r="B611" s="88">
        <v>2753.1000979999999</v>
      </c>
      <c r="C611" s="88">
        <v>2451.0500489999999</v>
      </c>
      <c r="D611" s="88">
        <v>1631.3000489999999</v>
      </c>
      <c r="E611" s="88">
        <v>1148.75</v>
      </c>
      <c r="F611" s="88">
        <v>2943.5</v>
      </c>
      <c r="G611" s="2">
        <f t="shared" si="103"/>
        <v>-6.9435674858983852E-3</v>
      </c>
      <c r="H611" s="2">
        <f t="shared" si="104"/>
        <v>5.0023373761285007E-3</v>
      </c>
      <c r="I611" s="2">
        <f t="shared" si="105"/>
        <v>-5.3048481707317413E-3</v>
      </c>
      <c r="J611" s="2">
        <f t="shared" si="106"/>
        <v>3.0561012879283997E-3</v>
      </c>
      <c r="K611" s="2">
        <f t="shared" si="107"/>
        <v>-2.7443074031229717E-3</v>
      </c>
      <c r="L611" s="1"/>
      <c r="M611" s="2">
        <f t="shared" si="108"/>
        <v>-6.9677862253599921E-3</v>
      </c>
      <c r="N611" s="2">
        <f t="shared" si="109"/>
        <v>4.9898672557261098E-3</v>
      </c>
      <c r="O611" s="2">
        <f t="shared" si="110"/>
        <v>-5.3189688385941406E-3</v>
      </c>
      <c r="P611" s="2">
        <f t="shared" si="111"/>
        <v>3.051440903045335E-3</v>
      </c>
      <c r="Q611" s="2">
        <f t="shared" si="112"/>
        <v>-2.7480799182258327E-3</v>
      </c>
    </row>
    <row r="612" spans="1:17" ht="28.5" customHeight="1">
      <c r="A612" s="87">
        <v>45183</v>
      </c>
      <c r="B612" s="88">
        <v>2776.3999020000001</v>
      </c>
      <c r="C612" s="88">
        <v>2453.3000489999999</v>
      </c>
      <c r="D612" s="88">
        <v>1644.25</v>
      </c>
      <c r="E612" s="88">
        <v>1143.8000489999999</v>
      </c>
      <c r="F612" s="88">
        <v>2924.8999020000001</v>
      </c>
      <c r="G612" s="2">
        <f t="shared" si="103"/>
        <v>8.4631154591605483E-3</v>
      </c>
      <c r="H612" s="2">
        <f t="shared" si="104"/>
        <v>9.1797391118878782E-4</v>
      </c>
      <c r="I612" s="2">
        <f t="shared" si="105"/>
        <v>7.9384237179043055E-3</v>
      </c>
      <c r="J612" s="2">
        <f t="shared" si="106"/>
        <v>-4.3089889009793733E-3</v>
      </c>
      <c r="K612" s="2">
        <f t="shared" si="107"/>
        <v>-6.3190412773908239E-3</v>
      </c>
      <c r="L612" s="1"/>
      <c r="M612" s="2">
        <f t="shared" si="108"/>
        <v>8.4275040786070538E-3</v>
      </c>
      <c r="N612" s="2">
        <f t="shared" si="109"/>
        <v>9.1755283081221479E-4</v>
      </c>
      <c r="O612" s="2">
        <f t="shared" si="110"/>
        <v>7.9070802018104524E-3</v>
      </c>
      <c r="P612" s="2">
        <f t="shared" si="111"/>
        <v>-4.3182993490247174E-3</v>
      </c>
      <c r="Q612" s="2">
        <f t="shared" si="112"/>
        <v>-6.339090926390868E-3</v>
      </c>
    </row>
    <row r="613" spans="1:17" ht="28.5" customHeight="1">
      <c r="A613" s="87">
        <v>45184</v>
      </c>
      <c r="B613" s="88">
        <v>2698.5</v>
      </c>
      <c r="C613" s="88">
        <v>2457.8500979999999</v>
      </c>
      <c r="D613" s="88">
        <v>1650</v>
      </c>
      <c r="E613" s="88">
        <v>1149.8000489999999</v>
      </c>
      <c r="F613" s="88">
        <v>2933</v>
      </c>
      <c r="G613" s="2">
        <f t="shared" si="103"/>
        <v>-2.8057882419562235E-2</v>
      </c>
      <c r="H613" s="2">
        <f t="shared" si="104"/>
        <v>1.8546647002492048E-3</v>
      </c>
      <c r="I613" s="2">
        <f t="shared" si="105"/>
        <v>3.4970351223962293E-3</v>
      </c>
      <c r="J613" s="2">
        <f t="shared" si="106"/>
        <v>5.2456720956129289E-3</v>
      </c>
      <c r="K613" s="2">
        <f t="shared" si="107"/>
        <v>2.7693590452313155E-3</v>
      </c>
      <c r="L613" s="1"/>
      <c r="M613" s="2">
        <f t="shared" si="108"/>
        <v>-2.8459026109222966E-2</v>
      </c>
      <c r="N613" s="2">
        <f t="shared" si="109"/>
        <v>1.852946933267384E-3</v>
      </c>
      <c r="O613" s="2">
        <f t="shared" si="110"/>
        <v>3.4909347131658521E-3</v>
      </c>
      <c r="P613" s="2">
        <f t="shared" si="111"/>
        <v>5.2319614844245563E-3</v>
      </c>
      <c r="Q613" s="2">
        <f t="shared" si="112"/>
        <v>2.7655314355259052E-3</v>
      </c>
    </row>
    <row r="614" spans="1:17" ht="28.5" customHeight="1">
      <c r="A614" s="87">
        <v>45187</v>
      </c>
      <c r="B614" s="88">
        <v>2698.6999510000001</v>
      </c>
      <c r="C614" s="88">
        <v>2436.4499510000001</v>
      </c>
      <c r="D614" s="88">
        <v>1653.75</v>
      </c>
      <c r="E614" s="88">
        <v>1147.650024</v>
      </c>
      <c r="F614" s="88">
        <v>2910</v>
      </c>
      <c r="G614" s="2">
        <f t="shared" si="103"/>
        <v>7.4097090976488975E-5</v>
      </c>
      <c r="H614" s="2">
        <f t="shared" si="104"/>
        <v>-8.7068560517232305E-3</v>
      </c>
      <c r="I614" s="2">
        <f t="shared" si="105"/>
        <v>2.2727272727272726E-3</v>
      </c>
      <c r="J614" s="2">
        <f t="shared" si="106"/>
        <v>-1.8699120789478364E-3</v>
      </c>
      <c r="K614" s="2">
        <f t="shared" si="107"/>
        <v>-7.8418002045687017E-3</v>
      </c>
      <c r="L614" s="1"/>
      <c r="M614" s="2">
        <f t="shared" si="108"/>
        <v>7.4094345922653206E-5</v>
      </c>
      <c r="N614" s="2">
        <f t="shared" si="109"/>
        <v>-8.7449821900646152E-3</v>
      </c>
      <c r="O614" s="2">
        <f t="shared" si="110"/>
        <v>2.2701485345390775E-3</v>
      </c>
      <c r="P614" s="2">
        <f t="shared" si="111"/>
        <v>-1.8716625470272979E-3</v>
      </c>
      <c r="Q614" s="2">
        <f t="shared" si="112"/>
        <v>-7.8727088119128433E-3</v>
      </c>
    </row>
    <row r="615" spans="1:17" ht="28.5" customHeight="1">
      <c r="A615" s="87">
        <v>45189</v>
      </c>
      <c r="B615" s="88">
        <v>2674.1000979999999</v>
      </c>
      <c r="C615" s="88">
        <v>2382.1499020000001</v>
      </c>
      <c r="D615" s="88">
        <v>1599</v>
      </c>
      <c r="E615" s="88">
        <v>1153.150024</v>
      </c>
      <c r="F615" s="88">
        <v>2926.9499510000001</v>
      </c>
      <c r="G615" s="2">
        <f t="shared" si="103"/>
        <v>-9.1154457504194642E-3</v>
      </c>
      <c r="H615" s="2">
        <f t="shared" si="104"/>
        <v>-2.228654398491272E-2</v>
      </c>
      <c r="I615" s="2">
        <f t="shared" si="105"/>
        <v>-3.3106575963718819E-2</v>
      </c>
      <c r="J615" s="2">
        <f t="shared" si="106"/>
        <v>4.7924017644598591E-3</v>
      </c>
      <c r="K615" s="2">
        <f t="shared" si="107"/>
        <v>5.8247254295532838E-3</v>
      </c>
      <c r="L615" s="1"/>
      <c r="M615" s="2">
        <f t="shared" si="108"/>
        <v>-9.1572456363284704E-3</v>
      </c>
      <c r="N615" s="2">
        <f t="shared" si="109"/>
        <v>-2.2538641636829327E-2</v>
      </c>
      <c r="O615" s="2">
        <f t="shared" si="110"/>
        <v>-3.3667002595211187E-2</v>
      </c>
      <c r="P615" s="2">
        <f t="shared" si="111"/>
        <v>4.7809547649689454E-3</v>
      </c>
      <c r="Q615" s="2">
        <f t="shared" si="112"/>
        <v>5.8078273026030518E-3</v>
      </c>
    </row>
    <row r="616" spans="1:17" ht="28.5" customHeight="1">
      <c r="A616" s="87">
        <v>45190</v>
      </c>
      <c r="B616" s="88">
        <v>2622.5</v>
      </c>
      <c r="C616" s="88">
        <v>2364.8000489999999</v>
      </c>
      <c r="D616" s="88">
        <v>1553</v>
      </c>
      <c r="E616" s="88">
        <v>1146.150024</v>
      </c>
      <c r="F616" s="88">
        <v>2885.0500489999999</v>
      </c>
      <c r="G616" s="2">
        <f t="shared" si="103"/>
        <v>-1.9296247750259007E-2</v>
      </c>
      <c r="H616" s="2">
        <f t="shared" si="104"/>
        <v>-7.2832750724182455E-3</v>
      </c>
      <c r="I616" s="2">
        <f t="shared" si="105"/>
        <v>-2.8767979987492184E-2</v>
      </c>
      <c r="J616" s="2">
        <f t="shared" si="106"/>
        <v>-6.0703289722170619E-3</v>
      </c>
      <c r="K616" s="2">
        <f t="shared" si="107"/>
        <v>-1.4315209587265031E-2</v>
      </c>
      <c r="L616" s="1"/>
      <c r="M616" s="2">
        <f t="shared" si="108"/>
        <v>-1.9484850497839348E-2</v>
      </c>
      <c r="N616" s="2">
        <f t="shared" si="109"/>
        <v>-7.3099276110068006E-3</v>
      </c>
      <c r="O616" s="2">
        <f t="shared" si="110"/>
        <v>-2.9189889685267121E-2</v>
      </c>
      <c r="P616" s="2">
        <f t="shared" si="111"/>
        <v>-6.0888283218855851E-3</v>
      </c>
      <c r="Q616" s="2">
        <f t="shared" si="112"/>
        <v>-1.4418660669483807E-2</v>
      </c>
    </row>
    <row r="617" spans="1:17" ht="28.5" customHeight="1">
      <c r="A617" s="87">
        <v>45191</v>
      </c>
      <c r="B617" s="88">
        <v>2578.1000979999999</v>
      </c>
      <c r="C617" s="88">
        <v>2354.9499510000001</v>
      </c>
      <c r="D617" s="88">
        <v>1559</v>
      </c>
      <c r="E617" s="88">
        <v>1132.349976</v>
      </c>
      <c r="F617" s="88">
        <v>2908.6999510000001</v>
      </c>
      <c r="G617" s="2">
        <f t="shared" si="103"/>
        <v>-1.6930372545281264E-2</v>
      </c>
      <c r="H617" s="2">
        <f t="shared" si="104"/>
        <v>-4.1652984590241308E-3</v>
      </c>
      <c r="I617" s="2">
        <f t="shared" si="105"/>
        <v>3.8634900193174502E-3</v>
      </c>
      <c r="J617" s="2">
        <f t="shared" si="106"/>
        <v>-1.2040350487311127E-2</v>
      </c>
      <c r="K617" s="2">
        <f t="shared" si="107"/>
        <v>8.1973974795333301E-3</v>
      </c>
      <c r="L617" s="1"/>
      <c r="M617" s="2">
        <f t="shared" si="108"/>
        <v>-1.7075329751630296E-2</v>
      </c>
      <c r="N617" s="2">
        <f t="shared" si="109"/>
        <v>-4.1739974790637804E-3</v>
      </c>
      <c r="O617" s="2">
        <f t="shared" si="110"/>
        <v>3.8560459090895166E-3</v>
      </c>
      <c r="P617" s="2">
        <f t="shared" si="111"/>
        <v>-1.2113422642469727E-2</v>
      </c>
      <c r="Q617" s="2">
        <f t="shared" si="112"/>
        <v>8.163981309692642E-3</v>
      </c>
    </row>
    <row r="618" spans="1:17" ht="28.5" customHeight="1">
      <c r="A618" s="87">
        <v>45194</v>
      </c>
      <c r="B618" s="88">
        <v>2564.3000489999999</v>
      </c>
      <c r="C618" s="88">
        <v>2340.4499510000001</v>
      </c>
      <c r="D618" s="88">
        <v>1525</v>
      </c>
      <c r="E618" s="88">
        <v>1124.0500489999999</v>
      </c>
      <c r="F618" s="88">
        <v>2917.9499510000001</v>
      </c>
      <c r="G618" s="2">
        <f t="shared" si="103"/>
        <v>-5.35279798123647E-3</v>
      </c>
      <c r="H618" s="2">
        <f t="shared" si="104"/>
        <v>-6.1572433816874774E-3</v>
      </c>
      <c r="I618" s="2">
        <f t="shared" si="105"/>
        <v>-2.1808851828094934E-2</v>
      </c>
      <c r="J618" s="2">
        <f t="shared" si="106"/>
        <v>-7.3298248561980148E-3</v>
      </c>
      <c r="K618" s="2">
        <f t="shared" si="107"/>
        <v>3.1801148815022618E-3</v>
      </c>
      <c r="L618" s="1"/>
      <c r="M618" s="2">
        <f t="shared" si="108"/>
        <v>-5.3671755340593489E-3</v>
      </c>
      <c r="N618" s="2">
        <f t="shared" si="109"/>
        <v>-6.1762773762310142E-3</v>
      </c>
      <c r="O618" s="2">
        <f t="shared" si="110"/>
        <v>-2.2050180016264475E-2</v>
      </c>
      <c r="P618" s="2">
        <f t="shared" si="111"/>
        <v>-7.3568200164988301E-3</v>
      </c>
      <c r="Q618" s="2">
        <f t="shared" si="112"/>
        <v>3.17506901097429E-3</v>
      </c>
    </row>
    <row r="619" spans="1:17" ht="28.5" customHeight="1">
      <c r="A619" s="87">
        <v>45195</v>
      </c>
      <c r="B619" s="88">
        <v>2565.6999510000001</v>
      </c>
      <c r="C619" s="88">
        <v>2342.5</v>
      </c>
      <c r="D619" s="88">
        <v>1525</v>
      </c>
      <c r="E619" s="88">
        <v>1125.849976</v>
      </c>
      <c r="F619" s="88">
        <v>2915</v>
      </c>
      <c r="G619" s="2">
        <f t="shared" si="103"/>
        <v>5.4591973374801858E-4</v>
      </c>
      <c r="H619" s="2">
        <f t="shared" si="104"/>
        <v>8.7592088825656095E-4</v>
      </c>
      <c r="I619" s="2">
        <f t="shared" si="105"/>
        <v>0</v>
      </c>
      <c r="J619" s="2">
        <f t="shared" si="106"/>
        <v>1.6012872394795166E-3</v>
      </c>
      <c r="K619" s="2">
        <f t="shared" si="107"/>
        <v>-1.0109669629491378E-3</v>
      </c>
      <c r="L619" s="1"/>
      <c r="M619" s="2">
        <f t="shared" si="108"/>
        <v>5.4577077378121163E-4</v>
      </c>
      <c r="N619" s="2">
        <f t="shared" si="109"/>
        <v>8.7553749342128508E-4</v>
      </c>
      <c r="O619" s="2">
        <f t="shared" si="110"/>
        <v>0</v>
      </c>
      <c r="P619" s="2">
        <f t="shared" si="111"/>
        <v>1.6000065460575808E-3</v>
      </c>
      <c r="Q619" s="2">
        <f t="shared" si="112"/>
        <v>-1.011478334731569E-3</v>
      </c>
    </row>
    <row r="620" spans="1:17" ht="28.5" customHeight="1">
      <c r="A620" s="87">
        <v>45196</v>
      </c>
      <c r="B620" s="88">
        <v>2537.6999510000001</v>
      </c>
      <c r="C620" s="88">
        <v>2368.8999020000001</v>
      </c>
      <c r="D620" s="88">
        <v>1523</v>
      </c>
      <c r="E620" s="88">
        <v>1139.9499510000001</v>
      </c>
      <c r="F620" s="88">
        <v>2922</v>
      </c>
      <c r="G620" s="2">
        <f t="shared" si="103"/>
        <v>-1.091320128415125E-2</v>
      </c>
      <c r="H620" s="2">
        <f t="shared" si="104"/>
        <v>1.1269968836712961E-2</v>
      </c>
      <c r="I620" s="2">
        <f t="shared" si="105"/>
        <v>-1.3114754098360656E-3</v>
      </c>
      <c r="J620" s="2">
        <f t="shared" si="106"/>
        <v>1.252384891466222E-2</v>
      </c>
      <c r="K620" s="2">
        <f t="shared" si="107"/>
        <v>2.4013722126929675E-3</v>
      </c>
      <c r="L620" s="1"/>
      <c r="M620" s="2">
        <f t="shared" si="108"/>
        <v>-1.0973187089288398E-2</v>
      </c>
      <c r="N620" s="2">
        <f t="shared" si="109"/>
        <v>1.1206935882091184E-2</v>
      </c>
      <c r="O620" s="2">
        <f t="shared" si="110"/>
        <v>-1.3123361463502376E-3</v>
      </c>
      <c r="P620" s="2">
        <f t="shared" si="111"/>
        <v>1.2446074204771632E-2</v>
      </c>
      <c r="Q620" s="2">
        <f t="shared" si="112"/>
        <v>2.3984935260520585E-3</v>
      </c>
    </row>
    <row r="621" spans="1:17" ht="28.5" customHeight="1">
      <c r="A621" s="87">
        <v>45197</v>
      </c>
      <c r="B621" s="88">
        <v>2532.25</v>
      </c>
      <c r="C621" s="88">
        <v>2334.1000979999999</v>
      </c>
      <c r="D621" s="88">
        <v>1534</v>
      </c>
      <c r="E621" s="88">
        <v>1132.3000489999999</v>
      </c>
      <c r="F621" s="88">
        <v>2989</v>
      </c>
      <c r="G621" s="2">
        <f t="shared" si="103"/>
        <v>-2.1475947138086442E-3</v>
      </c>
      <c r="H621" s="2">
        <f t="shared" si="104"/>
        <v>-1.4690280484464396E-2</v>
      </c>
      <c r="I621" s="2">
        <f t="shared" si="105"/>
        <v>7.222586999343401E-3</v>
      </c>
      <c r="J621" s="2">
        <f t="shared" si="106"/>
        <v>-6.7107349698022935E-3</v>
      </c>
      <c r="K621" s="2">
        <f t="shared" si="107"/>
        <v>2.2929500342231349E-2</v>
      </c>
      <c r="L621" s="1"/>
      <c r="M621" s="2">
        <f t="shared" si="108"/>
        <v>-2.1499041023488735E-3</v>
      </c>
      <c r="N621" s="2">
        <f t="shared" si="109"/>
        <v>-1.4799251178323316E-2</v>
      </c>
      <c r="O621" s="2">
        <f t="shared" si="110"/>
        <v>7.1966290320397003E-3</v>
      </c>
      <c r="P621" s="2">
        <f t="shared" si="111"/>
        <v>-6.7333531984701918E-3</v>
      </c>
      <c r="Q621" s="2">
        <f t="shared" si="112"/>
        <v>2.2670569973293118E-2</v>
      </c>
    </row>
    <row r="622" spans="1:17" ht="28.5" customHeight="1">
      <c r="A622" s="87">
        <v>45198</v>
      </c>
      <c r="B622" s="88">
        <v>2554.6999510000001</v>
      </c>
      <c r="C622" s="88">
        <v>2345</v>
      </c>
      <c r="D622" s="88">
        <v>1523.6999510000001</v>
      </c>
      <c r="E622" s="88">
        <v>1158.650024</v>
      </c>
      <c r="F622" s="88">
        <v>3040</v>
      </c>
      <c r="G622" s="2">
        <f t="shared" si="103"/>
        <v>8.8656139796623769E-3</v>
      </c>
      <c r="H622" s="2">
        <f t="shared" si="104"/>
        <v>4.6698519953535054E-3</v>
      </c>
      <c r="I622" s="2">
        <f t="shared" si="105"/>
        <v>-6.7145039113428581E-3</v>
      </c>
      <c r="J622" s="2">
        <f t="shared" si="106"/>
        <v>2.3271194789112021E-2</v>
      </c>
      <c r="K622" s="2">
        <f t="shared" si="107"/>
        <v>1.7062562730010038E-2</v>
      </c>
      <c r="L622" s="1"/>
      <c r="M622" s="2">
        <f t="shared" si="108"/>
        <v>8.8265451669225867E-3</v>
      </c>
      <c r="N622" s="2">
        <f t="shared" si="109"/>
        <v>4.6589820640345987E-3</v>
      </c>
      <c r="O622" s="2">
        <f t="shared" si="110"/>
        <v>-6.7371476104543734E-3</v>
      </c>
      <c r="P622" s="2">
        <f t="shared" si="111"/>
        <v>2.3004549382907944E-2</v>
      </c>
      <c r="Q622" s="2">
        <f t="shared" si="112"/>
        <v>1.6918632116329543E-2</v>
      </c>
    </row>
    <row r="623" spans="1:17" ht="28.5" customHeight="1">
      <c r="A623" s="87">
        <v>45202</v>
      </c>
      <c r="B623" s="88">
        <v>2585.1499020000001</v>
      </c>
      <c r="C623" s="88">
        <v>2318.1499020000001</v>
      </c>
      <c r="D623" s="88">
        <v>1527</v>
      </c>
      <c r="E623" s="88">
        <v>1141.4499510000001</v>
      </c>
      <c r="F623" s="88">
        <v>3040.5</v>
      </c>
      <c r="G623" s="2">
        <f t="shared" si="103"/>
        <v>1.1919188783043138E-2</v>
      </c>
      <c r="H623" s="2">
        <f t="shared" si="104"/>
        <v>-1.1449935181236626E-2</v>
      </c>
      <c r="I623" s="2">
        <f t="shared" si="105"/>
        <v>2.1658128936961189E-3</v>
      </c>
      <c r="J623" s="2">
        <f t="shared" si="106"/>
        <v>-1.4844925252424606E-2</v>
      </c>
      <c r="K623" s="2">
        <f t="shared" si="107"/>
        <v>1.6447368421052631E-4</v>
      </c>
      <c r="L623" s="1"/>
      <c r="M623" s="2">
        <f t="shared" si="108"/>
        <v>1.1848714695672164E-2</v>
      </c>
      <c r="N623" s="2">
        <f t="shared" si="109"/>
        <v>-1.1515990391715122E-2</v>
      </c>
      <c r="O623" s="2">
        <f t="shared" si="110"/>
        <v>2.1634709018852846E-3</v>
      </c>
      <c r="P623" s="2">
        <f t="shared" si="111"/>
        <v>-1.4956213909885914E-2</v>
      </c>
      <c r="Q623" s="2">
        <f t="shared" si="112"/>
        <v>1.644601598970853E-4</v>
      </c>
    </row>
    <row r="624" spans="1:17" ht="28.5" customHeight="1">
      <c r="A624" s="87">
        <v>45203</v>
      </c>
      <c r="B624" s="88">
        <v>2542.25</v>
      </c>
      <c r="C624" s="88">
        <v>2314.1499020000001</v>
      </c>
      <c r="D624" s="88">
        <v>1495</v>
      </c>
      <c r="E624" s="88">
        <v>1123.8000489999999</v>
      </c>
      <c r="F624" s="88">
        <v>3064.1000979999999</v>
      </c>
      <c r="G624" s="2">
        <f t="shared" si="103"/>
        <v>-1.6594744454397254E-2</v>
      </c>
      <c r="H624" s="2">
        <f t="shared" si="104"/>
        <v>-1.7255139525485267E-3</v>
      </c>
      <c r="I624" s="2">
        <f t="shared" si="105"/>
        <v>-2.0956123117223315E-2</v>
      </c>
      <c r="J624" s="2">
        <f t="shared" si="106"/>
        <v>-1.5462703366483485E-2</v>
      </c>
      <c r="K624" s="2">
        <f t="shared" si="107"/>
        <v>7.7619135010688666E-3</v>
      </c>
      <c r="L624" s="1"/>
      <c r="M624" s="2">
        <f t="shared" si="108"/>
        <v>-1.6733979758254414E-2</v>
      </c>
      <c r="N624" s="2">
        <f t="shared" si="109"/>
        <v>-1.7270043664821659E-3</v>
      </c>
      <c r="O624" s="2">
        <f t="shared" si="110"/>
        <v>-2.1178819393845597E-2</v>
      </c>
      <c r="P624" s="2">
        <f t="shared" si="111"/>
        <v>-1.5583497787604208E-2</v>
      </c>
      <c r="Q624" s="2">
        <f t="shared" si="112"/>
        <v>7.7319448267476141E-3</v>
      </c>
    </row>
    <row r="625" spans="1:17" ht="28.5" customHeight="1">
      <c r="A625" s="87">
        <v>45204</v>
      </c>
      <c r="B625" s="88">
        <v>2546.0500489999999</v>
      </c>
      <c r="C625" s="88">
        <v>2314.1000979999999</v>
      </c>
      <c r="D625" s="88">
        <v>1535.0500489999999</v>
      </c>
      <c r="E625" s="88">
        <v>1119.099976</v>
      </c>
      <c r="F625" s="88">
        <v>3032.5500489999999</v>
      </c>
      <c r="G625" s="2">
        <f t="shared" si="103"/>
        <v>1.494758186645666E-3</v>
      </c>
      <c r="H625" s="2">
        <f t="shared" si="104"/>
        <v>-2.152150988887063E-5</v>
      </c>
      <c r="I625" s="2">
        <f t="shared" si="105"/>
        <v>2.6789330434782571E-2</v>
      </c>
      <c r="J625" s="2">
        <f t="shared" si="106"/>
        <v>-4.1823036083529974E-3</v>
      </c>
      <c r="K625" s="2">
        <f t="shared" si="107"/>
        <v>-1.0296676998441827E-2</v>
      </c>
      <c r="L625" s="1"/>
      <c r="M625" s="2">
        <f t="shared" si="108"/>
        <v>1.4936421476278519E-3</v>
      </c>
      <c r="N625" s="2">
        <f t="shared" si="109"/>
        <v>-2.1521741479894434E-5</v>
      </c>
      <c r="O625" s="2">
        <f t="shared" si="110"/>
        <v>2.6436778876698739E-2</v>
      </c>
      <c r="P625" s="2">
        <f t="shared" si="111"/>
        <v>-4.19107390198473E-3</v>
      </c>
      <c r="Q625" s="2">
        <f t="shared" si="112"/>
        <v>-1.0350054500447922E-2</v>
      </c>
    </row>
    <row r="626" spans="1:17" ht="28.5" customHeight="1">
      <c r="A626" s="87">
        <v>45205</v>
      </c>
      <c r="B626" s="88">
        <v>2506.75</v>
      </c>
      <c r="C626" s="88">
        <v>2318</v>
      </c>
      <c r="D626" s="88">
        <v>1544</v>
      </c>
      <c r="E626" s="88">
        <v>1127.3000489999999</v>
      </c>
      <c r="F626" s="88">
        <v>3114.9499510000001</v>
      </c>
      <c r="G626" s="2">
        <f t="shared" si="103"/>
        <v>-1.5435693817344887E-2</v>
      </c>
      <c r="H626" s="2">
        <f t="shared" si="104"/>
        <v>1.6852780065005257E-3</v>
      </c>
      <c r="I626" s="2">
        <f t="shared" si="105"/>
        <v>5.8303968693597013E-3</v>
      </c>
      <c r="J626" s="2">
        <f t="shared" si="106"/>
        <v>7.3273819818221271E-3</v>
      </c>
      <c r="K626" s="2">
        <f t="shared" si="107"/>
        <v>2.7171819316608455E-2</v>
      </c>
      <c r="L626" s="1"/>
      <c r="M626" s="2">
        <f t="shared" si="108"/>
        <v>-1.5556064414840044E-2</v>
      </c>
      <c r="N626" s="2">
        <f t="shared" si="109"/>
        <v>1.6838595189944065E-3</v>
      </c>
      <c r="O626" s="2">
        <f t="shared" si="110"/>
        <v>5.813465883235865E-3</v>
      </c>
      <c r="P626" s="2">
        <f t="shared" si="111"/>
        <v>7.3006671389982897E-3</v>
      </c>
      <c r="Q626" s="2">
        <f t="shared" si="112"/>
        <v>2.6809219111309211E-2</v>
      </c>
    </row>
    <row r="627" spans="1:17" ht="28.5" customHeight="1">
      <c r="A627" s="87">
        <v>45208</v>
      </c>
      <c r="B627" s="88">
        <v>2520.0500489999999</v>
      </c>
      <c r="C627" s="88">
        <v>2298.25</v>
      </c>
      <c r="D627" s="88">
        <v>1528</v>
      </c>
      <c r="E627" s="88">
        <v>1123.0500489999999</v>
      </c>
      <c r="F627" s="88">
        <v>3075</v>
      </c>
      <c r="G627" s="2">
        <f t="shared" si="103"/>
        <v>5.3056942255908825E-3</v>
      </c>
      <c r="H627" s="2">
        <f t="shared" si="104"/>
        <v>-8.5202761000862815E-3</v>
      </c>
      <c r="I627" s="2">
        <f t="shared" si="105"/>
        <v>-1.0362694300518135E-2</v>
      </c>
      <c r="J627" s="2">
        <f t="shared" si="106"/>
        <v>-3.7700699150772414E-3</v>
      </c>
      <c r="K627" s="2">
        <f t="shared" si="107"/>
        <v>-1.2825230462266279E-2</v>
      </c>
      <c r="L627" s="1"/>
      <c r="M627" s="2">
        <f t="shared" si="108"/>
        <v>5.2916686184986067E-3</v>
      </c>
      <c r="N627" s="2">
        <f t="shared" si="109"/>
        <v>-8.5567811558330369E-3</v>
      </c>
      <c r="O627" s="2">
        <f t="shared" si="110"/>
        <v>-1.0416760858255715E-2</v>
      </c>
      <c r="P627" s="2">
        <f t="shared" si="111"/>
        <v>-3.7771945411890747E-3</v>
      </c>
      <c r="Q627" s="2">
        <f t="shared" si="112"/>
        <v>-1.2908183757155059E-2</v>
      </c>
    </row>
    <row r="628" spans="1:17" ht="28.5" customHeight="1">
      <c r="A628" s="87">
        <v>45209</v>
      </c>
      <c r="B628" s="88">
        <v>2544.25</v>
      </c>
      <c r="C628" s="88">
        <v>2308.3999020000001</v>
      </c>
      <c r="D628" s="88">
        <v>1520.5500489999999</v>
      </c>
      <c r="E628" s="88">
        <v>1126.5</v>
      </c>
      <c r="F628" s="88">
        <v>3073.8500979999999</v>
      </c>
      <c r="G628" s="2">
        <f t="shared" si="103"/>
        <v>9.6029644369972026E-3</v>
      </c>
      <c r="H628" s="2">
        <f t="shared" si="104"/>
        <v>4.416361144349009E-3</v>
      </c>
      <c r="I628" s="2">
        <f t="shared" si="105"/>
        <v>-4.8756223821989891E-3</v>
      </c>
      <c r="J628" s="2">
        <f t="shared" si="106"/>
        <v>3.0719476866342718E-3</v>
      </c>
      <c r="K628" s="2">
        <f t="shared" si="107"/>
        <v>-3.7395186991873527E-4</v>
      </c>
      <c r="L628" s="1"/>
      <c r="M628" s="2">
        <f t="shared" si="108"/>
        <v>9.557149049507687E-3</v>
      </c>
      <c r="N628" s="2">
        <f t="shared" si="109"/>
        <v>4.4066376392989919E-3</v>
      </c>
      <c r="O628" s="2">
        <f t="shared" si="110"/>
        <v>-4.8875470047663174E-3</v>
      </c>
      <c r="P628" s="2">
        <f t="shared" si="111"/>
        <v>3.0672388963133295E-3</v>
      </c>
      <c r="Q628" s="2">
        <f t="shared" si="112"/>
        <v>-3.7402180735527307E-4</v>
      </c>
    </row>
    <row r="629" spans="1:17" ht="28.5" customHeight="1">
      <c r="A629" s="87">
        <v>45210</v>
      </c>
      <c r="B629" s="88">
        <v>2558.9499510000001</v>
      </c>
      <c r="C629" s="88">
        <v>2345.0500489999999</v>
      </c>
      <c r="D629" s="88">
        <v>1530.099976</v>
      </c>
      <c r="E629" s="88">
        <v>1128.75</v>
      </c>
      <c r="F629" s="88">
        <v>3090</v>
      </c>
      <c r="G629" s="2">
        <f t="shared" si="103"/>
        <v>5.7777148472045025E-3</v>
      </c>
      <c r="H629" s="2">
        <f t="shared" si="104"/>
        <v>1.5876862136515475E-2</v>
      </c>
      <c r="I629" s="2">
        <f t="shared" si="105"/>
        <v>6.2805739319666586E-3</v>
      </c>
      <c r="J629" s="2">
        <f t="shared" si="106"/>
        <v>1.9973368841544607E-3</v>
      </c>
      <c r="K629" s="2">
        <f t="shared" si="107"/>
        <v>5.2539653805850984E-3</v>
      </c>
      <c r="L629" s="1"/>
      <c r="M629" s="2">
        <f t="shared" si="108"/>
        <v>5.7610878660064296E-3</v>
      </c>
      <c r="N629" s="2">
        <f t="shared" si="109"/>
        <v>1.5752143126604119E-2</v>
      </c>
      <c r="O629" s="2">
        <f t="shared" si="110"/>
        <v>6.2609333208188617E-3</v>
      </c>
      <c r="P629" s="2">
        <f t="shared" si="111"/>
        <v>1.9953448588959661E-3</v>
      </c>
      <c r="Q629" s="2">
        <f t="shared" si="112"/>
        <v>5.2402114585282811E-3</v>
      </c>
    </row>
    <row r="630" spans="1:17" ht="28.5" customHeight="1">
      <c r="A630" s="87">
        <v>45211</v>
      </c>
      <c r="B630" s="88">
        <v>2586.8000489999999</v>
      </c>
      <c r="C630" s="88">
        <v>2349.3999020000001</v>
      </c>
      <c r="D630" s="88">
        <v>1536.099976</v>
      </c>
      <c r="E630" s="88">
        <v>1130.400024</v>
      </c>
      <c r="F630" s="88">
        <v>3094</v>
      </c>
      <c r="G630" s="2">
        <f t="shared" si="103"/>
        <v>1.0883408637639232E-2</v>
      </c>
      <c r="H630" s="2">
        <f t="shared" si="104"/>
        <v>1.854908385369035E-3</v>
      </c>
      <c r="I630" s="2">
        <f t="shared" si="105"/>
        <v>3.9213123940340482E-3</v>
      </c>
      <c r="J630" s="2">
        <f t="shared" si="106"/>
        <v>1.4618152823920535E-3</v>
      </c>
      <c r="K630" s="2">
        <f t="shared" si="107"/>
        <v>1.2944983818770227E-3</v>
      </c>
      <c r="L630" s="1"/>
      <c r="M630" s="2">
        <f t="shared" si="108"/>
        <v>1.0824610576712704E-2</v>
      </c>
      <c r="N630" s="2">
        <f t="shared" si="109"/>
        <v>1.8531901672399235E-3</v>
      </c>
      <c r="O630" s="2">
        <f t="shared" si="110"/>
        <v>3.9136440885985998E-3</v>
      </c>
      <c r="P630" s="2">
        <f t="shared" si="111"/>
        <v>1.4607478705447382E-3</v>
      </c>
      <c r="Q630" s="2">
        <f t="shared" si="112"/>
        <v>1.2936612412202692E-3</v>
      </c>
    </row>
    <row r="631" spans="1:17" ht="28.5" customHeight="1">
      <c r="A631" s="87">
        <v>45212</v>
      </c>
      <c r="B631" s="88">
        <v>2595.0500489999999</v>
      </c>
      <c r="C631" s="88">
        <v>2349.3000489999999</v>
      </c>
      <c r="D631" s="88">
        <v>1540</v>
      </c>
      <c r="E631" s="88">
        <v>1145.3000489999999</v>
      </c>
      <c r="F631" s="88">
        <v>3067.75</v>
      </c>
      <c r="G631" s="2">
        <f t="shared" si="103"/>
        <v>3.189268533990197E-3</v>
      </c>
      <c r="H631" s="2">
        <f t="shared" si="104"/>
        <v>-4.2501491514987943E-5</v>
      </c>
      <c r="I631" s="2">
        <f t="shared" si="105"/>
        <v>2.5389128708638367E-3</v>
      </c>
      <c r="J631" s="2">
        <f t="shared" si="106"/>
        <v>1.3181196641588105E-2</v>
      </c>
      <c r="K631" s="2">
        <f t="shared" si="107"/>
        <v>-8.4841628959276012E-3</v>
      </c>
      <c r="L631" s="1"/>
      <c r="M631" s="2">
        <f t="shared" si="108"/>
        <v>3.1841936044451824E-3</v>
      </c>
      <c r="N631" s="2">
        <f t="shared" si="109"/>
        <v>-4.2502394728950508E-5</v>
      </c>
      <c r="O631" s="2">
        <f t="shared" si="110"/>
        <v>2.5356952765580401E-3</v>
      </c>
      <c r="P631" s="2">
        <f t="shared" si="111"/>
        <v>1.3095080585479674E-2</v>
      </c>
      <c r="Q631" s="2">
        <f t="shared" si="112"/>
        <v>-8.520358276354216E-3</v>
      </c>
    </row>
    <row r="632" spans="1:17" ht="28.5" customHeight="1">
      <c r="A632" s="87">
        <v>45215</v>
      </c>
      <c r="B632" s="88">
        <v>2593.25</v>
      </c>
      <c r="C632" s="88">
        <v>2344.0500489999999</v>
      </c>
      <c r="D632" s="88">
        <v>1531.5</v>
      </c>
      <c r="E632" s="88">
        <v>1135.3000489999999</v>
      </c>
      <c r="F632" s="88">
        <v>3098.9499510000001</v>
      </c>
      <c r="G632" s="2">
        <f t="shared" si="103"/>
        <v>-6.9364712279579798E-4</v>
      </c>
      <c r="H632" s="2">
        <f t="shared" si="104"/>
        <v>-2.2347081643465288E-3</v>
      </c>
      <c r="I632" s="2">
        <f t="shared" si="105"/>
        <v>-5.5194805194805196E-3</v>
      </c>
      <c r="J632" s="2">
        <f t="shared" si="106"/>
        <v>-8.7313363941015597E-3</v>
      </c>
      <c r="K632" s="2">
        <f t="shared" si="107"/>
        <v>1.0170304294678528E-2</v>
      </c>
      <c r="L632" s="1"/>
      <c r="M632" s="2">
        <f t="shared" si="108"/>
        <v>-6.9388780726782693E-4</v>
      </c>
      <c r="N632" s="2">
        <f t="shared" si="109"/>
        <v>-2.2372088508674729E-3</v>
      </c>
      <c r="O632" s="2">
        <f t="shared" si="110"/>
        <v>-5.5347691348448646E-3</v>
      </c>
      <c r="P632" s="2">
        <f t="shared" si="111"/>
        <v>-8.7696778563345866E-3</v>
      </c>
      <c r="Q632" s="2">
        <f t="shared" si="112"/>
        <v>1.0118934752274975E-2</v>
      </c>
    </row>
    <row r="633" spans="1:17" ht="28.5" customHeight="1">
      <c r="A633" s="87">
        <v>45216</v>
      </c>
      <c r="B633" s="88">
        <v>2616.3000489999999</v>
      </c>
      <c r="C633" s="88">
        <v>2355.25</v>
      </c>
      <c r="D633" s="88">
        <v>1555.75</v>
      </c>
      <c r="E633" s="88">
        <v>1136.8000489999999</v>
      </c>
      <c r="F633" s="88">
        <v>3109.8999020000001</v>
      </c>
      <c r="G633" s="2">
        <f t="shared" si="103"/>
        <v>8.8884793213149307E-3</v>
      </c>
      <c r="H633" s="2">
        <f t="shared" si="104"/>
        <v>4.7780340717460748E-3</v>
      </c>
      <c r="I633" s="2">
        <f t="shared" si="105"/>
        <v>1.5834149526607902E-2</v>
      </c>
      <c r="J633" s="2">
        <f t="shared" si="106"/>
        <v>1.3212366205050698E-3</v>
      </c>
      <c r="K633" s="2">
        <f t="shared" si="107"/>
        <v>3.5334391239415196E-3</v>
      </c>
      <c r="L633" s="1"/>
      <c r="M633" s="2">
        <f t="shared" si="108"/>
        <v>8.8492093178510027E-3</v>
      </c>
      <c r="N633" s="2">
        <f t="shared" si="109"/>
        <v>4.7666554973664569E-3</v>
      </c>
      <c r="O633" s="2">
        <f t="shared" si="110"/>
        <v>1.5710097176497313E-2</v>
      </c>
      <c r="P633" s="2">
        <f t="shared" si="111"/>
        <v>1.3203645554530868E-3</v>
      </c>
      <c r="Q633" s="2">
        <f t="shared" si="112"/>
        <v>3.5272111942819808E-3</v>
      </c>
    </row>
    <row r="634" spans="1:17" ht="28.5" customHeight="1">
      <c r="A634" s="87">
        <v>45217</v>
      </c>
      <c r="B634" s="88">
        <v>2595.3500979999999</v>
      </c>
      <c r="C634" s="88">
        <v>2324</v>
      </c>
      <c r="D634" s="88">
        <v>1541.1999510000001</v>
      </c>
      <c r="E634" s="88">
        <v>1153.400024</v>
      </c>
      <c r="F634" s="88">
        <v>3068.6499020000001</v>
      </c>
      <c r="G634" s="2">
        <f t="shared" si="103"/>
        <v>-8.0074726169146876E-3</v>
      </c>
      <c r="H634" s="2">
        <f t="shared" si="104"/>
        <v>-1.3268230548774015E-2</v>
      </c>
      <c r="I634" s="2">
        <f t="shared" si="105"/>
        <v>-9.3524338743371013E-3</v>
      </c>
      <c r="J634" s="2">
        <f t="shared" si="106"/>
        <v>1.4602370060242746E-2</v>
      </c>
      <c r="K634" s="2">
        <f t="shared" si="107"/>
        <v>-1.3264092510974972E-2</v>
      </c>
      <c r="L634" s="1"/>
      <c r="M634" s="2">
        <f t="shared" si="108"/>
        <v>-8.0397046055908777E-3</v>
      </c>
      <c r="N634" s="2">
        <f t="shared" si="109"/>
        <v>-1.335703995697529E-2</v>
      </c>
      <c r="O634" s="2">
        <f t="shared" si="110"/>
        <v>-9.3964424907329973E-3</v>
      </c>
      <c r="P634" s="2">
        <f t="shared" si="111"/>
        <v>1.4496782103019587E-2</v>
      </c>
      <c r="Q634" s="2">
        <f t="shared" si="112"/>
        <v>-1.3352846285249685E-2</v>
      </c>
    </row>
    <row r="635" spans="1:17" ht="28.5" customHeight="1">
      <c r="A635" s="87">
        <v>45218</v>
      </c>
      <c r="B635" s="88">
        <v>2606</v>
      </c>
      <c r="C635" s="88">
        <v>2306.1499020000001</v>
      </c>
      <c r="D635" s="88">
        <v>1505.400024</v>
      </c>
      <c r="E635" s="88">
        <v>1141.5</v>
      </c>
      <c r="F635" s="88">
        <v>3025.6000979999999</v>
      </c>
      <c r="G635" s="2">
        <f t="shared" si="103"/>
        <v>4.1034548703880146E-3</v>
      </c>
      <c r="H635" s="2">
        <f t="shared" si="104"/>
        <v>-7.6807650602409164E-3</v>
      </c>
      <c r="I635" s="2">
        <f t="shared" si="105"/>
        <v>-2.3228606370491654E-2</v>
      </c>
      <c r="J635" s="2">
        <f t="shared" si="106"/>
        <v>-1.0317343291471989E-2</v>
      </c>
      <c r="K635" s="2">
        <f t="shared" si="107"/>
        <v>-1.4028906970437523E-2</v>
      </c>
      <c r="L635" s="1"/>
      <c r="M635" s="2">
        <f t="shared" si="108"/>
        <v>4.0950586605927831E-3</v>
      </c>
      <c r="N635" s="2">
        <f t="shared" si="109"/>
        <v>-7.7104140517280755E-3</v>
      </c>
      <c r="O635" s="2">
        <f t="shared" si="110"/>
        <v>-2.3502642415556173E-2</v>
      </c>
      <c r="P635" s="2">
        <f t="shared" si="111"/>
        <v>-1.0370936019507566E-2</v>
      </c>
      <c r="Q635" s="2">
        <f t="shared" si="112"/>
        <v>-1.4128242223502311E-2</v>
      </c>
    </row>
    <row r="636" spans="1:17" ht="28.5" customHeight="1">
      <c r="A636" s="87">
        <v>45219</v>
      </c>
      <c r="B636" s="88">
        <v>2561.8500979999999</v>
      </c>
      <c r="C636" s="88">
        <v>2299.1000979999999</v>
      </c>
      <c r="D636" s="88">
        <v>1505</v>
      </c>
      <c r="E636" s="88">
        <v>1142.1999510000001</v>
      </c>
      <c r="F636" s="88">
        <v>3039.9499510000001</v>
      </c>
      <c r="G636" s="2">
        <f t="shared" si="103"/>
        <v>-1.6941635456638571E-2</v>
      </c>
      <c r="H636" s="2">
        <f t="shared" si="104"/>
        <v>-3.0569582635917576E-3</v>
      </c>
      <c r="I636" s="2">
        <f t="shared" si="105"/>
        <v>-2.6572604863996622E-4</v>
      </c>
      <c r="J636" s="2">
        <f t="shared" si="106"/>
        <v>6.131852825230447E-4</v>
      </c>
      <c r="K636" s="2">
        <f t="shared" si="107"/>
        <v>4.7428121811226116E-3</v>
      </c>
      <c r="L636" s="1"/>
      <c r="M636" s="2">
        <f t="shared" si="108"/>
        <v>-1.7086786697875084E-2</v>
      </c>
      <c r="N636" s="2">
        <f t="shared" si="109"/>
        <v>-3.0616403048088843E-3</v>
      </c>
      <c r="O636" s="2">
        <f t="shared" si="110"/>
        <v>-2.6576136006199161E-4</v>
      </c>
      <c r="P636" s="2">
        <f t="shared" si="111"/>
        <v>6.1299736124417596E-4</v>
      </c>
      <c r="Q636" s="2">
        <f t="shared" si="112"/>
        <v>4.7316004834384124E-3</v>
      </c>
    </row>
    <row r="637" spans="1:17" ht="28.5" customHeight="1">
      <c r="A637" s="87">
        <v>45222</v>
      </c>
      <c r="B637" s="88">
        <v>2483.6499020000001</v>
      </c>
      <c r="C637" s="88">
        <v>2263.1999510000001</v>
      </c>
      <c r="D637" s="88">
        <v>1523.5</v>
      </c>
      <c r="E637" s="88">
        <v>1122.4499510000001</v>
      </c>
      <c r="F637" s="88">
        <v>3003</v>
      </c>
      <c r="G637" s="2">
        <f t="shared" si="103"/>
        <v>-3.0524891390425055E-2</v>
      </c>
      <c r="H637" s="2">
        <f t="shared" si="104"/>
        <v>-1.5614869066044394E-2</v>
      </c>
      <c r="I637" s="2">
        <f t="shared" si="105"/>
        <v>1.229235880398671E-2</v>
      </c>
      <c r="J637" s="2">
        <f t="shared" si="106"/>
        <v>-1.7291193177436933E-2</v>
      </c>
      <c r="K637" s="2">
        <f t="shared" si="107"/>
        <v>-1.2154789254949828E-2</v>
      </c>
      <c r="L637" s="1"/>
      <c r="M637" s="2">
        <f t="shared" si="108"/>
        <v>-3.1000479090525983E-2</v>
      </c>
      <c r="N637" s="2">
        <f t="shared" si="109"/>
        <v>-1.5738065278667668E-2</v>
      </c>
      <c r="O637" s="2">
        <f t="shared" si="110"/>
        <v>1.2217421242787635E-2</v>
      </c>
      <c r="P637" s="2">
        <f t="shared" si="111"/>
        <v>-1.7442431791123755E-2</v>
      </c>
      <c r="Q637" s="2">
        <f t="shared" si="112"/>
        <v>-1.2229262794570341E-2</v>
      </c>
    </row>
    <row r="638" spans="1:17" ht="28.5" customHeight="1">
      <c r="A638" s="87">
        <v>45224</v>
      </c>
      <c r="B638" s="88">
        <v>2508.8000489999999</v>
      </c>
      <c r="C638" s="88">
        <v>2257.9499510000001</v>
      </c>
      <c r="D638" s="88">
        <v>1521</v>
      </c>
      <c r="E638" s="88">
        <v>1120.3000489999999</v>
      </c>
      <c r="F638" s="88">
        <v>2959</v>
      </c>
      <c r="G638" s="2">
        <f t="shared" si="103"/>
        <v>1.0126285101514212E-2</v>
      </c>
      <c r="H638" s="2">
        <f t="shared" si="104"/>
        <v>-2.3197243344231584E-3</v>
      </c>
      <c r="I638" s="2">
        <f t="shared" si="105"/>
        <v>-1.6409583196586807E-3</v>
      </c>
      <c r="J638" s="2">
        <f t="shared" si="106"/>
        <v>-1.9153655787367138E-3</v>
      </c>
      <c r="K638" s="2">
        <f t="shared" si="107"/>
        <v>-1.4652014652014652E-2</v>
      </c>
      <c r="L638" s="1"/>
      <c r="M638" s="2">
        <f t="shared" si="108"/>
        <v>1.0075357790949264E-2</v>
      </c>
      <c r="N638" s="2">
        <f t="shared" si="109"/>
        <v>-2.3224190630753796E-3</v>
      </c>
      <c r="O638" s="2">
        <f t="shared" si="110"/>
        <v>-1.6423061664709131E-3</v>
      </c>
      <c r="P638" s="2">
        <f t="shared" si="111"/>
        <v>-1.9172022370095728E-3</v>
      </c>
      <c r="Q638" s="2">
        <f t="shared" si="112"/>
        <v>-1.4760415583120573E-2</v>
      </c>
    </row>
    <row r="639" spans="1:17" ht="28.5" customHeight="1">
      <c r="A639" s="87">
        <v>45225</v>
      </c>
      <c r="B639" s="88">
        <v>2499.4499510000001</v>
      </c>
      <c r="C639" s="88">
        <v>2226.5</v>
      </c>
      <c r="D639" s="88">
        <v>1491.25</v>
      </c>
      <c r="E639" s="88">
        <v>1103.6999510000001</v>
      </c>
      <c r="F639" s="88">
        <v>2906</v>
      </c>
      <c r="G639" s="2">
        <f t="shared" si="103"/>
        <v>-3.7269203672595629E-3</v>
      </c>
      <c r="H639" s="2">
        <f t="shared" si="104"/>
        <v>-1.3928542121171247E-2</v>
      </c>
      <c r="I639" s="2">
        <f t="shared" si="105"/>
        <v>-1.9559500328731098E-2</v>
      </c>
      <c r="J639" s="2">
        <f t="shared" si="106"/>
        <v>-1.4817546437507913E-2</v>
      </c>
      <c r="K639" s="2">
        <f t="shared" si="107"/>
        <v>-1.7911456573166611E-2</v>
      </c>
      <c r="L639" s="1"/>
      <c r="M639" s="2">
        <f t="shared" si="108"/>
        <v>-3.733882638909379E-3</v>
      </c>
      <c r="N639" s="2">
        <f t="shared" si="109"/>
        <v>-1.4026454511764787E-2</v>
      </c>
      <c r="O639" s="2">
        <f t="shared" si="110"/>
        <v>-1.9753318847166995E-2</v>
      </c>
      <c r="P639" s="2">
        <f t="shared" si="111"/>
        <v>-1.4928422920245665E-2</v>
      </c>
      <c r="Q639" s="2">
        <f t="shared" si="112"/>
        <v>-1.8073808269981444E-2</v>
      </c>
    </row>
    <row r="640" spans="1:17" ht="28.5" customHeight="1">
      <c r="A640" s="87">
        <v>45226</v>
      </c>
      <c r="B640" s="88">
        <v>2507.4499510000001</v>
      </c>
      <c r="C640" s="88">
        <v>2265.8000489999999</v>
      </c>
      <c r="D640" s="88">
        <v>1469.5</v>
      </c>
      <c r="E640" s="88">
        <v>1111.3000489999999</v>
      </c>
      <c r="F640" s="88">
        <v>2864.6499020000001</v>
      </c>
      <c r="G640" s="2">
        <f t="shared" si="103"/>
        <v>3.2007042176616881E-3</v>
      </c>
      <c r="H640" s="2">
        <f t="shared" si="104"/>
        <v>1.7651043790702873E-2</v>
      </c>
      <c r="I640" s="2">
        <f t="shared" si="105"/>
        <v>-1.4585079631181894E-2</v>
      </c>
      <c r="J640" s="2">
        <f t="shared" si="106"/>
        <v>6.8860182453699221E-3</v>
      </c>
      <c r="K640" s="2">
        <f t="shared" si="107"/>
        <v>-1.422921472814862E-2</v>
      </c>
      <c r="L640" s="1"/>
      <c r="M640" s="2">
        <f t="shared" si="108"/>
        <v>3.1955928676260944E-3</v>
      </c>
      <c r="N640" s="2">
        <f t="shared" si="109"/>
        <v>1.7497073303546724E-2</v>
      </c>
      <c r="O640" s="2">
        <f t="shared" si="110"/>
        <v>-1.4692487553153872E-2</v>
      </c>
      <c r="P640" s="2">
        <f t="shared" si="111"/>
        <v>6.8624179013886738E-3</v>
      </c>
      <c r="Q640" s="2">
        <f t="shared" si="112"/>
        <v>-1.4331420703002593E-2</v>
      </c>
    </row>
    <row r="641" spans="1:17" ht="28.5" customHeight="1">
      <c r="A641" s="87">
        <v>45229</v>
      </c>
      <c r="B641" s="88">
        <v>2510.4499510000001</v>
      </c>
      <c r="C641" s="88">
        <v>2312.5</v>
      </c>
      <c r="D641" s="88">
        <v>1463.25</v>
      </c>
      <c r="E641" s="88">
        <v>1115.1999510000001</v>
      </c>
      <c r="F641" s="88">
        <v>2899.1999510000001</v>
      </c>
      <c r="G641" s="2">
        <f t="shared" si="103"/>
        <v>1.1964346481984876E-3</v>
      </c>
      <c r="H641" s="2">
        <f t="shared" si="104"/>
        <v>2.0610799713156887E-2</v>
      </c>
      <c r="I641" s="2">
        <f t="shared" si="105"/>
        <v>-4.2531473290234774E-3</v>
      </c>
      <c r="J641" s="2">
        <f t="shared" si="106"/>
        <v>3.5093150616788203E-3</v>
      </c>
      <c r="K641" s="2">
        <f t="shared" si="107"/>
        <v>1.2060827738802668E-2</v>
      </c>
      <c r="L641" s="1"/>
      <c r="M641" s="2">
        <f t="shared" si="108"/>
        <v>1.1957194906341696E-3</v>
      </c>
      <c r="N641" s="2">
        <f t="shared" si="109"/>
        <v>2.0401271321276459E-2</v>
      </c>
      <c r="O641" s="2">
        <f t="shared" si="110"/>
        <v>-4.2622176876417704E-3</v>
      </c>
      <c r="P641" s="2">
        <f t="shared" si="111"/>
        <v>3.5031717838473393E-3</v>
      </c>
      <c r="Q641" s="2">
        <f t="shared" si="112"/>
        <v>1.1988675520220201E-2</v>
      </c>
    </row>
    <row r="642" spans="1:17" ht="28.5" customHeight="1">
      <c r="A642" s="87">
        <v>45230</v>
      </c>
      <c r="B642" s="88">
        <v>2524</v>
      </c>
      <c r="C642" s="88">
        <v>2287.8999020000001</v>
      </c>
      <c r="D642" s="88">
        <v>1504</v>
      </c>
      <c r="E642" s="88">
        <v>1088.599976</v>
      </c>
      <c r="F642" s="88">
        <v>2929.9499510000001</v>
      </c>
      <c r="G642" s="2">
        <f t="shared" si="103"/>
        <v>5.397458329970883E-3</v>
      </c>
      <c r="H642" s="2">
        <f t="shared" si="104"/>
        <v>-1.0637880216216169E-2</v>
      </c>
      <c r="I642" s="2">
        <f t="shared" si="105"/>
        <v>2.7848966342046814E-2</v>
      </c>
      <c r="J642" s="2">
        <f t="shared" si="106"/>
        <v>-2.3852202446877694E-2</v>
      </c>
      <c r="K642" s="2">
        <f t="shared" si="107"/>
        <v>1.0606374351446034E-2</v>
      </c>
      <c r="L642" s="1"/>
      <c r="M642" s="2">
        <f t="shared" si="108"/>
        <v>5.3829442544144641E-3</v>
      </c>
      <c r="N642" s="2">
        <f t="shared" si="109"/>
        <v>-1.0694866969786715E-2</v>
      </c>
      <c r="O642" s="2">
        <f t="shared" si="110"/>
        <v>2.7468236338454955E-2</v>
      </c>
      <c r="P642" s="2">
        <f t="shared" si="111"/>
        <v>-2.414127211451755E-2</v>
      </c>
      <c r="Q642" s="2">
        <f t="shared" si="112"/>
        <v>1.0550521347809445E-2</v>
      </c>
    </row>
    <row r="643" spans="1:17" ht="28.5" customHeight="1">
      <c r="A643" s="87">
        <v>45231</v>
      </c>
      <c r="B643" s="88">
        <v>2517.8000489999999</v>
      </c>
      <c r="C643" s="88">
        <v>2297.3999020000001</v>
      </c>
      <c r="D643" s="88">
        <v>1462.25</v>
      </c>
      <c r="E643" s="88">
        <v>1116.1999510000001</v>
      </c>
      <c r="F643" s="88">
        <v>2947.4499510000001</v>
      </c>
      <c r="G643" s="2">
        <f t="shared" si="103"/>
        <v>-2.4563989698890868E-3</v>
      </c>
      <c r="H643" s="2">
        <f t="shared" si="104"/>
        <v>4.1522795606990671E-3</v>
      </c>
      <c r="I643" s="2">
        <f t="shared" si="105"/>
        <v>-2.7759308510638299E-2</v>
      </c>
      <c r="J643" s="2">
        <f t="shared" si="106"/>
        <v>2.5353642851816568E-2</v>
      </c>
      <c r="K643" s="2">
        <f t="shared" si="107"/>
        <v>5.9727982705053383E-3</v>
      </c>
      <c r="L643" s="1"/>
      <c r="M643" s="2">
        <f t="shared" si="108"/>
        <v>-2.4594208675105646E-3</v>
      </c>
      <c r="N643" s="2">
        <f t="shared" si="109"/>
        <v>4.1436826375928328E-3</v>
      </c>
      <c r="O643" s="2">
        <f t="shared" si="110"/>
        <v>-2.8151880186650019E-2</v>
      </c>
      <c r="P643" s="2">
        <f t="shared" si="111"/>
        <v>2.5037570501955562E-2</v>
      </c>
      <c r="Q643" s="2">
        <f t="shared" si="112"/>
        <v>5.955031819434374E-3</v>
      </c>
    </row>
    <row r="644" spans="1:17" ht="28.5" customHeight="1">
      <c r="A644" s="87">
        <v>45232</v>
      </c>
      <c r="B644" s="88">
        <v>2537.5500489999999</v>
      </c>
      <c r="C644" s="88">
        <v>2320.1999510000001</v>
      </c>
      <c r="D644" s="88">
        <v>1485</v>
      </c>
      <c r="E644" s="88">
        <v>1132.849976</v>
      </c>
      <c r="F644" s="88">
        <v>2935</v>
      </c>
      <c r="G644" s="2">
        <f t="shared" ref="G644:G707" si="113">(B644-B643)/B643</f>
        <v>7.8441495018018413E-3</v>
      </c>
      <c r="H644" s="2">
        <f t="shared" ref="H644:H707" si="114">(C644-C643)/C643</f>
        <v>9.9242839612517508E-3</v>
      </c>
      <c r="I644" s="2">
        <f t="shared" ref="I644:I707" si="115">(D644-D643)/D643</f>
        <v>1.5558215079500769E-2</v>
      </c>
      <c r="J644" s="2">
        <f t="shared" ref="J644:J707" si="116">(E644-E643)/E643</f>
        <v>1.4916704650527182E-2</v>
      </c>
      <c r="K644" s="2">
        <f t="shared" ref="K644:K707" si="117">(F644-F643)/F643</f>
        <v>-4.2239736745236615E-3</v>
      </c>
      <c r="L644" s="1"/>
      <c r="M644" s="2">
        <f t="shared" ref="M644:M707" si="118">LN((B644/B643))</f>
        <v>7.8135441057813216E-3</v>
      </c>
      <c r="N644" s="2">
        <f t="shared" ref="N644:N707" si="119">LN((C644/C643))</f>
        <v>9.8753616680506001E-3</v>
      </c>
      <c r="O644" s="2">
        <f t="shared" ref="O644:O707" si="120">LN((D644/D643))</f>
        <v>1.5438426913664894E-2</v>
      </c>
      <c r="P644" s="2">
        <f t="shared" ref="P644:P707" si="121">LN((E644/E643))</f>
        <v>1.480654474256783E-2</v>
      </c>
      <c r="Q644" s="2">
        <f t="shared" ref="Q644:Q707" si="122">LN((F644/F643))</f>
        <v>-4.232919852492998E-3</v>
      </c>
    </row>
    <row r="645" spans="1:17" ht="28.5" customHeight="1">
      <c r="A645" s="87">
        <v>45233</v>
      </c>
      <c r="B645" s="88">
        <v>2549.6999510000001</v>
      </c>
      <c r="C645" s="88">
        <v>2319.6999510000001</v>
      </c>
      <c r="D645" s="88">
        <v>1488</v>
      </c>
      <c r="E645" s="88">
        <v>1141.099976</v>
      </c>
      <c r="F645" s="88">
        <v>2934</v>
      </c>
      <c r="G645" s="2">
        <f t="shared" si="113"/>
        <v>4.7880442810529613E-3</v>
      </c>
      <c r="H645" s="2">
        <f t="shared" si="114"/>
        <v>-2.1549866845937192E-4</v>
      </c>
      <c r="I645" s="2">
        <f t="shared" si="115"/>
        <v>2.0202020202020202E-3</v>
      </c>
      <c r="J645" s="2">
        <f t="shared" si="116"/>
        <v>7.2825176985306305E-3</v>
      </c>
      <c r="K645" s="2">
        <f t="shared" si="117"/>
        <v>-3.4071550255536625E-4</v>
      </c>
      <c r="L645" s="1"/>
      <c r="M645" s="2">
        <f t="shared" si="118"/>
        <v>4.7766180553683408E-3</v>
      </c>
      <c r="N645" s="2">
        <f t="shared" si="119"/>
        <v>-2.1552189163386886E-4</v>
      </c>
      <c r="O645" s="2">
        <f t="shared" si="120"/>
        <v>2.0181641562371953E-3</v>
      </c>
      <c r="P645" s="2">
        <f t="shared" si="121"/>
        <v>7.2561282103393489E-3</v>
      </c>
      <c r="Q645" s="2">
        <f t="shared" si="122"/>
        <v>-3.4077355926975247E-4</v>
      </c>
    </row>
    <row r="646" spans="1:17" ht="28.5" customHeight="1">
      <c r="A646" s="87">
        <v>45236</v>
      </c>
      <c r="B646" s="88">
        <v>2582.8999020000001</v>
      </c>
      <c r="C646" s="88">
        <v>2339</v>
      </c>
      <c r="D646" s="88">
        <v>1498</v>
      </c>
      <c r="E646" s="88">
        <v>1150</v>
      </c>
      <c r="F646" s="88">
        <v>2933</v>
      </c>
      <c r="G646" s="2">
        <f t="shared" si="113"/>
        <v>1.3021120774222447E-2</v>
      </c>
      <c r="H646" s="2">
        <f t="shared" si="114"/>
        <v>8.3200626838311059E-3</v>
      </c>
      <c r="I646" s="2">
        <f t="shared" si="115"/>
        <v>6.7204301075268818E-3</v>
      </c>
      <c r="J646" s="2">
        <f t="shared" si="116"/>
        <v>7.7995129148964509E-3</v>
      </c>
      <c r="K646" s="2">
        <f t="shared" si="117"/>
        <v>-3.4083162917518747E-4</v>
      </c>
      <c r="L646" s="1"/>
      <c r="M646" s="2">
        <f t="shared" si="118"/>
        <v>1.2937074776955227E-2</v>
      </c>
      <c r="N646" s="2">
        <f t="shared" si="119"/>
        <v>8.2856417533757679E-3</v>
      </c>
      <c r="O646" s="2">
        <f t="shared" si="120"/>
        <v>6.6979486841277176E-3</v>
      </c>
      <c r="P646" s="2">
        <f t="shared" si="121"/>
        <v>7.7692539489992206E-3</v>
      </c>
      <c r="Q646" s="2">
        <f t="shared" si="122"/>
        <v>-3.4088972547600049E-4</v>
      </c>
    </row>
    <row r="647" spans="1:17" ht="28.5" customHeight="1">
      <c r="A647" s="87">
        <v>45237</v>
      </c>
      <c r="B647" s="88">
        <v>2630.8500979999999</v>
      </c>
      <c r="C647" s="88">
        <v>2323.8000489999999</v>
      </c>
      <c r="D647" s="88">
        <v>1494</v>
      </c>
      <c r="E647" s="88">
        <v>1170.9499510000001</v>
      </c>
      <c r="F647" s="88">
        <v>2970</v>
      </c>
      <c r="G647" s="2">
        <f t="shared" si="113"/>
        <v>1.8564480939764958E-2</v>
      </c>
      <c r="H647" s="2">
        <f t="shared" si="114"/>
        <v>-6.4984826849081041E-3</v>
      </c>
      <c r="I647" s="2">
        <f t="shared" si="115"/>
        <v>-2.6702269692923898E-3</v>
      </c>
      <c r="J647" s="2">
        <f t="shared" si="116"/>
        <v>1.8217348695652221E-2</v>
      </c>
      <c r="K647" s="2">
        <f t="shared" si="117"/>
        <v>1.261506989430617E-2</v>
      </c>
      <c r="L647" s="1"/>
      <c r="M647" s="2">
        <f t="shared" si="118"/>
        <v>1.8394264390875905E-2</v>
      </c>
      <c r="N647" s="2">
        <f t="shared" si="119"/>
        <v>-6.519689749265826E-3</v>
      </c>
      <c r="O647" s="2">
        <f t="shared" si="120"/>
        <v>-2.6737983844022043E-3</v>
      </c>
      <c r="P647" s="2">
        <f t="shared" si="121"/>
        <v>1.8053400934198438E-2</v>
      </c>
      <c r="Q647" s="2">
        <f t="shared" si="122"/>
        <v>1.2536162819294259E-2</v>
      </c>
    </row>
    <row r="648" spans="1:17" ht="28.5" customHeight="1">
      <c r="A648" s="87">
        <v>45238</v>
      </c>
      <c r="B648" s="88">
        <v>2663.3999020000001</v>
      </c>
      <c r="C648" s="88">
        <v>2335.8999020000001</v>
      </c>
      <c r="D648" s="88">
        <v>1483.9499510000001</v>
      </c>
      <c r="E648" s="88">
        <v>1176.6999510000001</v>
      </c>
      <c r="F648" s="88">
        <v>2974.6999510000001</v>
      </c>
      <c r="G648" s="2">
        <f t="shared" si="113"/>
        <v>1.2372352200813314E-2</v>
      </c>
      <c r="H648" s="2">
        <f t="shared" si="114"/>
        <v>5.2069251849818539E-3</v>
      </c>
      <c r="I648" s="2">
        <f t="shared" si="115"/>
        <v>-6.7269404283801506E-3</v>
      </c>
      <c r="J648" s="2">
        <f t="shared" si="116"/>
        <v>4.9105429272100461E-3</v>
      </c>
      <c r="K648" s="2">
        <f t="shared" si="117"/>
        <v>1.5824750841751029E-3</v>
      </c>
      <c r="L648" s="1"/>
      <c r="M648" s="2">
        <f t="shared" si="118"/>
        <v>1.229644015039574E-2</v>
      </c>
      <c r="N648" s="2">
        <f t="shared" si="119"/>
        <v>5.1934160238767055E-3</v>
      </c>
      <c r="O648" s="2">
        <f t="shared" si="120"/>
        <v>-6.7496682754023402E-3</v>
      </c>
      <c r="P648" s="2">
        <f t="shared" si="121"/>
        <v>4.8985255365084487E-3</v>
      </c>
      <c r="Q648" s="2">
        <f t="shared" si="122"/>
        <v>1.5812242898724104E-3</v>
      </c>
    </row>
    <row r="649" spans="1:17" ht="28.5" customHeight="1">
      <c r="A649" s="87">
        <v>45239</v>
      </c>
      <c r="B649" s="88">
        <v>2846</v>
      </c>
      <c r="C649" s="88">
        <v>2310.5500489999999</v>
      </c>
      <c r="D649" s="88">
        <v>1486</v>
      </c>
      <c r="E649" s="88">
        <v>1176.1999510000001</v>
      </c>
      <c r="F649" s="88">
        <v>3003</v>
      </c>
      <c r="G649" s="2">
        <f t="shared" si="113"/>
        <v>6.8559024074034788E-2</v>
      </c>
      <c r="H649" s="2">
        <f t="shared" si="114"/>
        <v>-1.0852285655860336E-2</v>
      </c>
      <c r="I649" s="2">
        <f t="shared" si="115"/>
        <v>1.3814812275969707E-3</v>
      </c>
      <c r="J649" s="2">
        <f t="shared" si="116"/>
        <v>-4.2491715885182354E-4</v>
      </c>
      <c r="K649" s="2">
        <f t="shared" si="117"/>
        <v>9.5135810220074012E-3</v>
      </c>
      <c r="L649" s="1"/>
      <c r="M649" s="2">
        <f t="shared" si="118"/>
        <v>6.631103437682774E-2</v>
      </c>
      <c r="N649" s="2">
        <f t="shared" si="119"/>
        <v>-1.0911601237956807E-2</v>
      </c>
      <c r="O649" s="2">
        <f t="shared" si="120"/>
        <v>1.3805278603441576E-3</v>
      </c>
      <c r="P649" s="2">
        <f t="shared" si="121"/>
        <v>-4.2500746172952276E-4</v>
      </c>
      <c r="Q649" s="2">
        <f t="shared" si="122"/>
        <v>9.4686118967126434E-3</v>
      </c>
    </row>
    <row r="650" spans="1:17" ht="28.5" customHeight="1">
      <c r="A650" s="87">
        <v>45240</v>
      </c>
      <c r="B650" s="88">
        <v>2845.0500489999999</v>
      </c>
      <c r="C650" s="88">
        <v>2314.8999020000001</v>
      </c>
      <c r="D650" s="88">
        <v>1480.099976</v>
      </c>
      <c r="E650" s="88">
        <v>1179.349976</v>
      </c>
      <c r="F650" s="88">
        <v>3021.0500489999999</v>
      </c>
      <c r="G650" s="2">
        <f t="shared" si="113"/>
        <v>-3.3378460997893726E-4</v>
      </c>
      <c r="H650" s="2">
        <f t="shared" si="114"/>
        <v>1.8826049675412882E-3</v>
      </c>
      <c r="I650" s="2">
        <f t="shared" si="115"/>
        <v>-3.9704064602961173E-3</v>
      </c>
      <c r="J650" s="2">
        <f t="shared" si="116"/>
        <v>2.678137333130967E-3</v>
      </c>
      <c r="K650" s="2">
        <f t="shared" si="117"/>
        <v>6.0106723276723093E-3</v>
      </c>
      <c r="L650" s="1"/>
      <c r="M650" s="2">
        <f t="shared" si="118"/>
        <v>-3.3384032846082653E-4</v>
      </c>
      <c r="N650" s="2">
        <f t="shared" si="119"/>
        <v>1.8808350877842375E-3</v>
      </c>
      <c r="O650" s="2">
        <f t="shared" si="120"/>
        <v>-3.9783094496821858E-3</v>
      </c>
      <c r="P650" s="2">
        <f t="shared" si="121"/>
        <v>2.6745575134182959E-3</v>
      </c>
      <c r="Q650" s="2">
        <f t="shared" si="122"/>
        <v>5.9926802968944242E-3</v>
      </c>
    </row>
    <row r="651" spans="1:17" ht="28.5" customHeight="1">
      <c r="A651" s="87">
        <v>45243</v>
      </c>
      <c r="B651" s="88">
        <v>2862.1000979999999</v>
      </c>
      <c r="C651" s="88">
        <v>2314.6000979999999</v>
      </c>
      <c r="D651" s="88">
        <v>1492.099976</v>
      </c>
      <c r="E651" s="88">
        <v>1177.8000489999999</v>
      </c>
      <c r="F651" s="88">
        <v>3050</v>
      </c>
      <c r="G651" s="2">
        <f t="shared" si="113"/>
        <v>5.9928819199482368E-3</v>
      </c>
      <c r="H651" s="2">
        <f t="shared" si="114"/>
        <v>-1.295105674941715E-4</v>
      </c>
      <c r="I651" s="2">
        <f t="shared" si="115"/>
        <v>8.1075604314448015E-3</v>
      </c>
      <c r="J651" s="2">
        <f t="shared" si="116"/>
        <v>-1.3142214198849699E-3</v>
      </c>
      <c r="K651" s="2">
        <f t="shared" si="117"/>
        <v>9.5827445856392877E-3</v>
      </c>
      <c r="L651" s="1"/>
      <c r="M651" s="2">
        <f t="shared" si="118"/>
        <v>5.9749960262210451E-3</v>
      </c>
      <c r="N651" s="2">
        <f t="shared" si="119"/>
        <v>-1.2951895471192734E-4</v>
      </c>
      <c r="O651" s="2">
        <f t="shared" si="120"/>
        <v>8.0748707336407641E-3</v>
      </c>
      <c r="P651" s="2">
        <f t="shared" si="121"/>
        <v>-1.3150857662332482E-3</v>
      </c>
      <c r="Q651" s="2">
        <f t="shared" si="122"/>
        <v>9.5371213212326281E-3</v>
      </c>
    </row>
    <row r="652" spans="1:17" ht="28.5" customHeight="1">
      <c r="A652" s="87">
        <v>45245</v>
      </c>
      <c r="B652" s="88">
        <v>2931.8000489999999</v>
      </c>
      <c r="C652" s="88">
        <v>2356.4499510000001</v>
      </c>
      <c r="D652" s="88">
        <v>1504.099976</v>
      </c>
      <c r="E652" s="88">
        <v>1180.900024</v>
      </c>
      <c r="F652" s="88">
        <v>3062.3500979999999</v>
      </c>
      <c r="G652" s="2">
        <f t="shared" si="113"/>
        <v>2.4352730028102624E-2</v>
      </c>
      <c r="H652" s="2">
        <f t="shared" si="114"/>
        <v>1.8080813630035615E-2</v>
      </c>
      <c r="I652" s="2">
        <f t="shared" si="115"/>
        <v>8.0423565397872501E-3</v>
      </c>
      <c r="J652" s="2">
        <f t="shared" si="116"/>
        <v>2.6320044753199751E-3</v>
      </c>
      <c r="K652" s="2">
        <f t="shared" si="117"/>
        <v>4.049212459016357E-3</v>
      </c>
      <c r="L652" s="1"/>
      <c r="M652" s="2">
        <f t="shared" si="118"/>
        <v>2.4060930221654519E-2</v>
      </c>
      <c r="N652" s="2">
        <f t="shared" si="119"/>
        <v>1.7919299682871578E-2</v>
      </c>
      <c r="O652" s="2">
        <f t="shared" si="120"/>
        <v>8.0101891431187417E-3</v>
      </c>
      <c r="P652" s="2">
        <f t="shared" si="121"/>
        <v>2.6285468172598456E-3</v>
      </c>
      <c r="Q652" s="2">
        <f t="shared" si="122"/>
        <v>4.0410364617158735E-3</v>
      </c>
    </row>
    <row r="653" spans="1:17" ht="28.5" customHeight="1">
      <c r="A653" s="87">
        <v>45246</v>
      </c>
      <c r="B653" s="88">
        <v>2934.6000979999999</v>
      </c>
      <c r="C653" s="88">
        <v>2360.6999510000001</v>
      </c>
      <c r="D653" s="88">
        <v>1509.6999510000001</v>
      </c>
      <c r="E653" s="88">
        <v>1189.5500489999999</v>
      </c>
      <c r="F653" s="88">
        <v>3057.9499510000001</v>
      </c>
      <c r="G653" s="2">
        <f t="shared" si="113"/>
        <v>9.5506137976735688E-4</v>
      </c>
      <c r="H653" s="2">
        <f t="shared" si="114"/>
        <v>1.8035604779963348E-3</v>
      </c>
      <c r="I653" s="2">
        <f t="shared" si="115"/>
        <v>3.7231401431789437E-3</v>
      </c>
      <c r="J653" s="2">
        <f t="shared" si="116"/>
        <v>7.3249426913382073E-3</v>
      </c>
      <c r="K653" s="2">
        <f t="shared" si="117"/>
        <v>-1.4368530243728632E-3</v>
      </c>
      <c r="L653" s="1"/>
      <c r="M653" s="2">
        <f t="shared" si="118"/>
        <v>9.5460559882384617E-4</v>
      </c>
      <c r="N653" s="2">
        <f t="shared" si="119"/>
        <v>1.8019360157147074E-3</v>
      </c>
      <c r="O653" s="2">
        <f t="shared" si="120"/>
        <v>3.7162264121288081E-3</v>
      </c>
      <c r="P653" s="2">
        <f t="shared" si="121"/>
        <v>7.2982455891815274E-3</v>
      </c>
      <c r="Q653" s="2">
        <f t="shared" si="122"/>
        <v>-1.4378862875632295E-3</v>
      </c>
    </row>
    <row r="654" spans="1:17" ht="28.5" customHeight="1">
      <c r="A654" s="87">
        <v>45247</v>
      </c>
      <c r="B654" s="88">
        <v>2934.1999510000001</v>
      </c>
      <c r="C654" s="88">
        <v>2355.5500489999999</v>
      </c>
      <c r="D654" s="88">
        <v>1490</v>
      </c>
      <c r="E654" s="88">
        <v>1194.599976</v>
      </c>
      <c r="F654" s="88">
        <v>3050</v>
      </c>
      <c r="G654" s="2">
        <f t="shared" si="113"/>
        <v>-1.3635486493459304E-4</v>
      </c>
      <c r="H654" s="2">
        <f t="shared" si="114"/>
        <v>-2.1815148502115213E-3</v>
      </c>
      <c r="I654" s="2">
        <f t="shared" si="115"/>
        <v>-1.3048918089287303E-2</v>
      </c>
      <c r="J654" s="2">
        <f t="shared" si="116"/>
        <v>4.2452413029996231E-3</v>
      </c>
      <c r="K654" s="2">
        <f t="shared" si="117"/>
        <v>-2.5997649168196134E-3</v>
      </c>
      <c r="L654" s="1"/>
      <c r="M654" s="2">
        <f t="shared" si="118"/>
        <v>-1.3636416210432176E-4</v>
      </c>
      <c r="N654" s="2">
        <f t="shared" si="119"/>
        <v>-2.1838978200191912E-3</v>
      </c>
      <c r="O654" s="2">
        <f t="shared" si="120"/>
        <v>-1.3134803177405563E-2</v>
      </c>
      <c r="P654" s="2">
        <f t="shared" si="121"/>
        <v>4.2362556878992067E-3</v>
      </c>
      <c r="Q654" s="2">
        <f t="shared" si="122"/>
        <v>-2.6031501741526526E-3</v>
      </c>
    </row>
    <row r="655" spans="1:17" ht="28.5" customHeight="1">
      <c r="A655" s="87">
        <v>45250</v>
      </c>
      <c r="B655" s="88">
        <v>2941.5500489999999</v>
      </c>
      <c r="C655" s="88">
        <v>2349.3500979999999</v>
      </c>
      <c r="D655" s="88">
        <v>1513</v>
      </c>
      <c r="E655" s="88">
        <v>1188</v>
      </c>
      <c r="F655" s="88">
        <v>3095.1000979999999</v>
      </c>
      <c r="G655" s="2">
        <f t="shared" si="113"/>
        <v>2.5049751628190551E-3</v>
      </c>
      <c r="H655" s="2">
        <f t="shared" si="114"/>
        <v>-2.6320608227501326E-3</v>
      </c>
      <c r="I655" s="2">
        <f t="shared" si="115"/>
        <v>1.5436241610738255E-2</v>
      </c>
      <c r="J655" s="2">
        <f t="shared" si="116"/>
        <v>-5.5248418990425045E-3</v>
      </c>
      <c r="K655" s="2">
        <f t="shared" si="117"/>
        <v>1.4786917377049144E-2</v>
      </c>
      <c r="L655" s="1"/>
      <c r="M655" s="2">
        <f t="shared" si="118"/>
        <v>2.5018429422019443E-3</v>
      </c>
      <c r="N655" s="2">
        <f t="shared" si="119"/>
        <v>-2.6355307849425394E-3</v>
      </c>
      <c r="O655" s="2">
        <f t="shared" si="120"/>
        <v>1.5318314848851149E-2</v>
      </c>
      <c r="P655" s="2">
        <f t="shared" si="121"/>
        <v>-5.5401602852082621E-3</v>
      </c>
      <c r="Q655" s="2">
        <f t="shared" si="122"/>
        <v>1.4678656835933213E-2</v>
      </c>
    </row>
    <row r="656" spans="1:17" ht="28.5" customHeight="1">
      <c r="A656" s="87">
        <v>45251</v>
      </c>
      <c r="B656" s="88">
        <v>3052.3999020000001</v>
      </c>
      <c r="C656" s="88">
        <v>2378.8999020000001</v>
      </c>
      <c r="D656" s="88">
        <v>1519</v>
      </c>
      <c r="E656" s="88">
        <v>1201.400024</v>
      </c>
      <c r="F656" s="88">
        <v>3088.5</v>
      </c>
      <c r="G656" s="2">
        <f t="shared" si="113"/>
        <v>3.7684163503416961E-2</v>
      </c>
      <c r="H656" s="2">
        <f t="shared" si="114"/>
        <v>1.2577863139749137E-2</v>
      </c>
      <c r="I656" s="2">
        <f t="shared" si="115"/>
        <v>3.9656311962987445E-3</v>
      </c>
      <c r="J656" s="2">
        <f t="shared" si="116"/>
        <v>1.1279481481481507E-2</v>
      </c>
      <c r="K656" s="2">
        <f t="shared" si="117"/>
        <v>-2.1324344257120337E-3</v>
      </c>
      <c r="L656" s="1"/>
      <c r="M656" s="2">
        <f t="shared" si="118"/>
        <v>3.6991464361459593E-2</v>
      </c>
      <c r="N656" s="2">
        <f t="shared" si="119"/>
        <v>1.2499418908179044E-2</v>
      </c>
      <c r="O656" s="2">
        <f t="shared" si="120"/>
        <v>3.957788807416973E-3</v>
      </c>
      <c r="P656" s="2">
        <f t="shared" si="121"/>
        <v>1.1216342470164602E-2</v>
      </c>
      <c r="Q656" s="2">
        <f t="shared" si="122"/>
        <v>-2.1347113014366023E-3</v>
      </c>
    </row>
    <row r="657" spans="1:17" ht="28.5" customHeight="1">
      <c r="A657" s="87">
        <v>45252</v>
      </c>
      <c r="B657" s="88">
        <v>2964.1499020000001</v>
      </c>
      <c r="C657" s="88">
        <v>2388.1999510000001</v>
      </c>
      <c r="D657" s="88">
        <v>1520</v>
      </c>
      <c r="E657" s="88">
        <v>1204.099976</v>
      </c>
      <c r="F657" s="88">
        <v>3074.8500979999999</v>
      </c>
      <c r="G657" s="2">
        <f t="shared" si="113"/>
        <v>-2.8911676986418666E-2</v>
      </c>
      <c r="H657" s="2">
        <f t="shared" si="114"/>
        <v>3.9093906356384156E-3</v>
      </c>
      <c r="I657" s="2">
        <f t="shared" si="115"/>
        <v>6.583278472679394E-4</v>
      </c>
      <c r="J657" s="2">
        <f t="shared" si="116"/>
        <v>2.2473380606490975E-3</v>
      </c>
      <c r="K657" s="2">
        <f t="shared" si="117"/>
        <v>-4.4195894447142982E-3</v>
      </c>
      <c r="L657" s="1"/>
      <c r="M657" s="2">
        <f t="shared" si="118"/>
        <v>-2.9337853948427615E-2</v>
      </c>
      <c r="N657" s="2">
        <f t="shared" si="119"/>
        <v>3.9017688260301513E-3</v>
      </c>
      <c r="O657" s="2">
        <f t="shared" si="120"/>
        <v>6.5811124454932422E-4</v>
      </c>
      <c r="P657" s="2">
        <f t="shared" si="121"/>
        <v>2.2448165735190722E-3</v>
      </c>
      <c r="Q657" s="2">
        <f t="shared" si="122"/>
        <v>-4.429384701474315E-3</v>
      </c>
    </row>
    <row r="658" spans="1:17" ht="28.5" customHeight="1">
      <c r="A658" s="87">
        <v>45253</v>
      </c>
      <c r="B658" s="88">
        <v>2981.1999510000001</v>
      </c>
      <c r="C658" s="88">
        <v>2395.5</v>
      </c>
      <c r="D658" s="88">
        <v>1508.5</v>
      </c>
      <c r="E658" s="88">
        <v>1198.8000489999999</v>
      </c>
      <c r="F658" s="88">
        <v>3080</v>
      </c>
      <c r="G658" s="2">
        <f t="shared" si="113"/>
        <v>5.7520872977765963E-3</v>
      </c>
      <c r="H658" s="2">
        <f t="shared" si="114"/>
        <v>3.056715999405003E-3</v>
      </c>
      <c r="I658" s="2">
        <f t="shared" si="115"/>
        <v>-7.5657894736842106E-3</v>
      </c>
      <c r="J658" s="2">
        <f t="shared" si="116"/>
        <v>-4.4015672333175306E-3</v>
      </c>
      <c r="K658" s="2">
        <f t="shared" si="117"/>
        <v>1.6748465245020577E-3</v>
      </c>
      <c r="L658" s="1"/>
      <c r="M658" s="2">
        <f t="shared" si="118"/>
        <v>5.7356072100380427E-3</v>
      </c>
      <c r="N658" s="2">
        <f t="shared" si="119"/>
        <v>3.0520537414373862E-3</v>
      </c>
      <c r="O658" s="2">
        <f t="shared" si="120"/>
        <v>-7.5945552412063268E-3</v>
      </c>
      <c r="P658" s="2">
        <f t="shared" si="121"/>
        <v>-4.4112826495589577E-3</v>
      </c>
      <c r="Q658" s="2">
        <f t="shared" si="122"/>
        <v>1.6734455331405601E-3</v>
      </c>
    </row>
    <row r="659" spans="1:17" ht="28.5" customHeight="1">
      <c r="A659" s="87">
        <v>45254</v>
      </c>
      <c r="B659" s="88">
        <v>2988.6000979999999</v>
      </c>
      <c r="C659" s="88">
        <v>2393.8999020000001</v>
      </c>
      <c r="D659" s="88">
        <v>1521.1999510000001</v>
      </c>
      <c r="E659" s="88">
        <v>1195.4499510000001</v>
      </c>
      <c r="F659" s="88">
        <v>3050</v>
      </c>
      <c r="G659" s="2">
        <f t="shared" si="113"/>
        <v>2.4822712738598973E-3</v>
      </c>
      <c r="H659" s="2">
        <f t="shared" si="114"/>
        <v>-6.6795992485906453E-4</v>
      </c>
      <c r="I659" s="2">
        <f t="shared" si="115"/>
        <v>8.4189267484256255E-3</v>
      </c>
      <c r="J659" s="2">
        <f t="shared" si="116"/>
        <v>-2.7945427619847298E-3</v>
      </c>
      <c r="K659" s="2">
        <f t="shared" si="117"/>
        <v>-9.74025974025974E-3</v>
      </c>
      <c r="L659" s="1"/>
      <c r="M659" s="2">
        <f t="shared" si="118"/>
        <v>2.4791955273613699E-3</v>
      </c>
      <c r="N659" s="2">
        <f t="shared" si="119"/>
        <v>-6.6818310948075013E-4</v>
      </c>
      <c r="O659" s="2">
        <f t="shared" si="120"/>
        <v>8.3836852435762513E-3</v>
      </c>
      <c r="P659" s="2">
        <f t="shared" si="121"/>
        <v>-2.7984547865220846E-3</v>
      </c>
      <c r="Q659" s="2">
        <f t="shared" si="122"/>
        <v>-9.7880063661628207E-3</v>
      </c>
    </row>
    <row r="660" spans="1:17" ht="28.5" customHeight="1">
      <c r="A660" s="87">
        <v>45258</v>
      </c>
      <c r="B660" s="88">
        <v>2945.1000979999999</v>
      </c>
      <c r="C660" s="88">
        <v>2394.3999020000001</v>
      </c>
      <c r="D660" s="88">
        <v>1535.1999510000001</v>
      </c>
      <c r="E660" s="88">
        <v>1191.349976</v>
      </c>
      <c r="F660" s="88">
        <v>3054</v>
      </c>
      <c r="G660" s="2">
        <f t="shared" si="113"/>
        <v>-1.4555309701391839E-2</v>
      </c>
      <c r="H660" s="2">
        <f t="shared" si="114"/>
        <v>2.088642050497899E-4</v>
      </c>
      <c r="I660" s="2">
        <f t="shared" si="115"/>
        <v>9.2032608801996992E-3</v>
      </c>
      <c r="J660" s="2">
        <f t="shared" si="116"/>
        <v>-3.4296500632004174E-3</v>
      </c>
      <c r="K660" s="2">
        <f t="shared" si="117"/>
        <v>1.3114754098360656E-3</v>
      </c>
      <c r="L660" s="1"/>
      <c r="M660" s="2">
        <f t="shared" si="118"/>
        <v>-1.4662277456370497E-2</v>
      </c>
      <c r="N660" s="2">
        <f t="shared" si="119"/>
        <v>2.088423959583609E-4</v>
      </c>
      <c r="O660" s="2">
        <f t="shared" si="120"/>
        <v>9.1611689331322025E-3</v>
      </c>
      <c r="P660" s="2">
        <f t="shared" si="121"/>
        <v>-3.4355447947484567E-3</v>
      </c>
      <c r="Q660" s="2">
        <f t="shared" si="122"/>
        <v>1.3106161771203756E-3</v>
      </c>
    </row>
    <row r="661" spans="1:17" ht="28.5" customHeight="1">
      <c r="A661" s="87">
        <v>45259</v>
      </c>
      <c r="B661" s="88">
        <v>2949.1000979999999</v>
      </c>
      <c r="C661" s="88">
        <v>2400.6999510000001</v>
      </c>
      <c r="D661" s="88">
        <v>1533.900024</v>
      </c>
      <c r="E661" s="88">
        <v>1202.1999510000001</v>
      </c>
      <c r="F661" s="88">
        <v>3050</v>
      </c>
      <c r="G661" s="2">
        <f t="shared" si="113"/>
        <v>1.3581881317773804E-3</v>
      </c>
      <c r="H661" s="2">
        <f t="shared" si="114"/>
        <v>2.6311598971991371E-3</v>
      </c>
      <c r="I661" s="2">
        <f t="shared" si="115"/>
        <v>-8.4674768205488633E-4</v>
      </c>
      <c r="J661" s="2">
        <f t="shared" si="116"/>
        <v>9.1072944294918814E-3</v>
      </c>
      <c r="K661" s="2">
        <f t="shared" si="117"/>
        <v>-1.3097576948264572E-3</v>
      </c>
      <c r="L661" s="1"/>
      <c r="M661" s="2">
        <f t="shared" si="118"/>
        <v>1.3572666285655911E-3</v>
      </c>
      <c r="N661" s="2">
        <f t="shared" si="119"/>
        <v>2.6277044558820463E-3</v>
      </c>
      <c r="O661" s="2">
        <f t="shared" si="120"/>
        <v>-8.4710637536948661E-4</v>
      </c>
      <c r="P661" s="2">
        <f t="shared" si="121"/>
        <v>9.0660731110073882E-3</v>
      </c>
      <c r="Q661" s="2">
        <f t="shared" si="122"/>
        <v>-1.3106161771204202E-3</v>
      </c>
    </row>
    <row r="662" spans="1:17" ht="28.5" customHeight="1">
      <c r="A662" s="87">
        <v>45260</v>
      </c>
      <c r="B662" s="88">
        <v>2935.6000979999999</v>
      </c>
      <c r="C662" s="88">
        <v>2377.4499510000001</v>
      </c>
      <c r="D662" s="88">
        <v>1569.150024</v>
      </c>
      <c r="E662" s="88">
        <v>1225.849976</v>
      </c>
      <c r="F662" s="88">
        <v>3076.3000489999999</v>
      </c>
      <c r="G662" s="2">
        <f t="shared" si="113"/>
        <v>-4.5776676109282747E-3</v>
      </c>
      <c r="H662" s="2">
        <f t="shared" si="114"/>
        <v>-9.6846755007077515E-3</v>
      </c>
      <c r="I662" s="2">
        <f t="shared" si="115"/>
        <v>2.2980637230891651E-2</v>
      </c>
      <c r="J662" s="2">
        <f t="shared" si="116"/>
        <v>1.9672289106589653E-2</v>
      </c>
      <c r="K662" s="2">
        <f t="shared" si="117"/>
        <v>8.6229668852458828E-3</v>
      </c>
      <c r="L662" s="1"/>
      <c r="M662" s="2">
        <f t="shared" si="118"/>
        <v>-4.5881772165587784E-3</v>
      </c>
      <c r="N662" s="2">
        <f t="shared" si="119"/>
        <v>-9.731876971669667E-3</v>
      </c>
      <c r="O662" s="2">
        <f t="shared" si="120"/>
        <v>2.2720559352329597E-2</v>
      </c>
      <c r="P662" s="2">
        <f t="shared" si="121"/>
        <v>1.9481290483417766E-2</v>
      </c>
      <c r="Q662" s="2">
        <f t="shared" si="122"/>
        <v>8.5860014554111821E-3</v>
      </c>
    </row>
    <row r="663" spans="1:17" ht="28.5" customHeight="1">
      <c r="A663" s="87">
        <v>45261</v>
      </c>
      <c r="B663" s="88">
        <v>2952.6499020000001</v>
      </c>
      <c r="C663" s="88">
        <v>2394.3000489999999</v>
      </c>
      <c r="D663" s="88">
        <v>1557.900024</v>
      </c>
      <c r="E663" s="88">
        <v>1231.25</v>
      </c>
      <c r="F663" s="88">
        <v>3129.9499510000001</v>
      </c>
      <c r="G663" s="2">
        <f t="shared" si="113"/>
        <v>5.8079450302567139E-3</v>
      </c>
      <c r="H663" s="2">
        <f t="shared" si="114"/>
        <v>7.0874669697725589E-3</v>
      </c>
      <c r="I663" s="2">
        <f t="shared" si="115"/>
        <v>-7.1694865550981889E-3</v>
      </c>
      <c r="J663" s="2">
        <f t="shared" si="116"/>
        <v>4.4051263251809461E-3</v>
      </c>
      <c r="K663" s="2">
        <f t="shared" si="117"/>
        <v>1.7439749421529888E-2</v>
      </c>
      <c r="L663" s="1"/>
      <c r="M663" s="2">
        <f t="shared" si="118"/>
        <v>5.7911439393394095E-3</v>
      </c>
      <c r="N663" s="2">
        <f t="shared" si="119"/>
        <v>7.0624689214774114E-3</v>
      </c>
      <c r="O663" s="2">
        <f t="shared" si="120"/>
        <v>-7.1953108290481261E-3</v>
      </c>
      <c r="P663" s="2">
        <f t="shared" si="121"/>
        <v>4.3954521564292691E-3</v>
      </c>
      <c r="Q663" s="2">
        <f t="shared" si="122"/>
        <v>1.728942225364077E-2</v>
      </c>
    </row>
    <row r="664" spans="1:17" ht="28.5" customHeight="1">
      <c r="A664" s="87">
        <v>45264</v>
      </c>
      <c r="B664" s="88">
        <v>2965.5500489999999</v>
      </c>
      <c r="C664" s="88">
        <v>2420.1999510000001</v>
      </c>
      <c r="D664" s="88">
        <v>1588</v>
      </c>
      <c r="E664" s="88">
        <v>1231.150024</v>
      </c>
      <c r="F664" s="88">
        <v>3285</v>
      </c>
      <c r="G664" s="2">
        <f t="shared" si="113"/>
        <v>4.3690066307088488E-3</v>
      </c>
      <c r="H664" s="2">
        <f t="shared" si="114"/>
        <v>1.0817316739736705E-2</v>
      </c>
      <c r="I664" s="2">
        <f t="shared" si="115"/>
        <v>1.9320864969702298E-2</v>
      </c>
      <c r="J664" s="2">
        <f t="shared" si="116"/>
        <v>-8.1198781725863665E-5</v>
      </c>
      <c r="K664" s="2">
        <f t="shared" si="117"/>
        <v>4.9537548979165749E-2</v>
      </c>
      <c r="L664" s="1"/>
      <c r="M664" s="2">
        <f t="shared" si="118"/>
        <v>4.3594902293182516E-3</v>
      </c>
      <c r="N664" s="2">
        <f t="shared" si="119"/>
        <v>1.0759228102346991E-2</v>
      </c>
      <c r="O664" s="2">
        <f t="shared" si="120"/>
        <v>1.9136586883344832E-2</v>
      </c>
      <c r="P664" s="2">
        <f t="shared" si="121"/>
        <v>-8.120207852539742E-5</v>
      </c>
      <c r="Q664" s="2">
        <f t="shared" si="122"/>
        <v>4.834963760820165E-2</v>
      </c>
    </row>
    <row r="665" spans="1:17" ht="28.5" customHeight="1">
      <c r="A665" s="87">
        <v>45265</v>
      </c>
      <c r="B665" s="88">
        <v>3002.6499020000001</v>
      </c>
      <c r="C665" s="88">
        <v>2437.75</v>
      </c>
      <c r="D665" s="88">
        <v>1636.5</v>
      </c>
      <c r="E665" s="88">
        <v>1239.5500489999999</v>
      </c>
      <c r="F665" s="88">
        <v>3319.0500489999999</v>
      </c>
      <c r="G665" s="2">
        <f t="shared" si="113"/>
        <v>1.2510277144879225E-2</v>
      </c>
      <c r="H665" s="2">
        <f t="shared" si="114"/>
        <v>7.251487214000007E-3</v>
      </c>
      <c r="I665" s="2">
        <f t="shared" si="115"/>
        <v>3.0541561712846346E-2</v>
      </c>
      <c r="J665" s="2">
        <f t="shared" si="116"/>
        <v>6.822909341875555E-3</v>
      </c>
      <c r="K665" s="2">
        <f t="shared" si="117"/>
        <v>1.03653117199391E-2</v>
      </c>
      <c r="L665" s="1"/>
      <c r="M665" s="2">
        <f t="shared" si="118"/>
        <v>1.2432670213590992E-2</v>
      </c>
      <c r="N665" s="2">
        <f t="shared" si="119"/>
        <v>7.2253215975370067E-3</v>
      </c>
      <c r="O665" s="2">
        <f t="shared" si="120"/>
        <v>3.0084452134154206E-2</v>
      </c>
      <c r="P665" s="2">
        <f t="shared" si="121"/>
        <v>6.7997386306654266E-3</v>
      </c>
      <c r="Q665" s="2">
        <f t="shared" si="122"/>
        <v>1.0311960229599341E-2</v>
      </c>
    </row>
    <row r="666" spans="1:17" ht="28.5" customHeight="1">
      <c r="A666" s="87">
        <v>45266</v>
      </c>
      <c r="B666" s="88">
        <v>3006.0500489999999</v>
      </c>
      <c r="C666" s="88">
        <v>2461.1000979999999</v>
      </c>
      <c r="D666" s="88">
        <v>1638.4499510000001</v>
      </c>
      <c r="E666" s="88">
        <v>1240.349976</v>
      </c>
      <c r="F666" s="88">
        <v>3330</v>
      </c>
      <c r="G666" s="2">
        <f t="shared" si="113"/>
        <v>1.1323820994698947E-3</v>
      </c>
      <c r="H666" s="2">
        <f t="shared" si="114"/>
        <v>9.5785449697466472E-3</v>
      </c>
      <c r="I666" s="2">
        <f t="shared" si="115"/>
        <v>1.1915374274366363E-3</v>
      </c>
      <c r="J666" s="2">
        <f t="shared" si="116"/>
        <v>6.4533658858338292E-4</v>
      </c>
      <c r="K666" s="2">
        <f t="shared" si="117"/>
        <v>3.2991219892267603E-3</v>
      </c>
      <c r="L666" s="1"/>
      <c r="M666" s="2">
        <f t="shared" si="118"/>
        <v>1.1317414384634668E-3</v>
      </c>
      <c r="N666" s="2">
        <f t="shared" si="119"/>
        <v>9.53296155854866E-3</v>
      </c>
      <c r="O666" s="2">
        <f t="shared" si="120"/>
        <v>1.1908281101124072E-3</v>
      </c>
      <c r="P666" s="2">
        <f t="shared" si="121"/>
        <v>6.4512844846931401E-4</v>
      </c>
      <c r="Q666" s="2">
        <f t="shared" si="122"/>
        <v>3.2936918261792358E-3</v>
      </c>
    </row>
    <row r="667" spans="1:17" ht="28.5" customHeight="1">
      <c r="A667" s="87">
        <v>45267</v>
      </c>
      <c r="B667" s="88">
        <v>3010.3500979999999</v>
      </c>
      <c r="C667" s="88">
        <v>2457.0500489999999</v>
      </c>
      <c r="D667" s="88">
        <v>1625</v>
      </c>
      <c r="E667" s="88">
        <v>1239.3000489999999</v>
      </c>
      <c r="F667" s="88">
        <v>3392.3000489999999</v>
      </c>
      <c r="G667" s="2">
        <f t="shared" si="113"/>
        <v>1.4304648724762282E-3</v>
      </c>
      <c r="H667" s="2">
        <f t="shared" si="114"/>
        <v>-1.6456254677699601E-3</v>
      </c>
      <c r="I667" s="2">
        <f t="shared" si="115"/>
        <v>-8.2089483366831594E-3</v>
      </c>
      <c r="J667" s="2">
        <f t="shared" si="116"/>
        <v>-8.4647641416975782E-4</v>
      </c>
      <c r="K667" s="2">
        <f t="shared" si="117"/>
        <v>1.8708723423423407E-2</v>
      </c>
      <c r="L667" s="1"/>
      <c r="M667" s="2">
        <f t="shared" si="118"/>
        <v>1.429442732241665E-3</v>
      </c>
      <c r="N667" s="2">
        <f t="shared" si="119"/>
        <v>-1.6469809966927333E-3</v>
      </c>
      <c r="O667" s="2">
        <f t="shared" si="120"/>
        <v>-8.2428272875096822E-3</v>
      </c>
      <c r="P667" s="2">
        <f t="shared" si="121"/>
        <v>-8.4683487763118667E-4</v>
      </c>
      <c r="Q667" s="2">
        <f t="shared" si="122"/>
        <v>1.8535867867121025E-2</v>
      </c>
    </row>
    <row r="668" spans="1:17" ht="28.5" customHeight="1">
      <c r="A668" s="87">
        <v>45268</v>
      </c>
      <c r="B668" s="88">
        <v>3014.4499510000001</v>
      </c>
      <c r="C668" s="88">
        <v>2455.75</v>
      </c>
      <c r="D668" s="88">
        <v>1630.4499510000001</v>
      </c>
      <c r="E668" s="88">
        <v>1235.8000489999999</v>
      </c>
      <c r="F668" s="88">
        <v>3377</v>
      </c>
      <c r="G668" s="2">
        <f t="shared" si="113"/>
        <v>1.3619190016217731E-3</v>
      </c>
      <c r="H668" s="2">
        <f t="shared" si="114"/>
        <v>-5.2910969417536047E-4</v>
      </c>
      <c r="I668" s="2">
        <f t="shared" si="115"/>
        <v>3.3538160000000342E-3</v>
      </c>
      <c r="J668" s="2">
        <f t="shared" si="116"/>
        <v>-2.8241748258012052E-3</v>
      </c>
      <c r="K668" s="2">
        <f t="shared" si="117"/>
        <v>-4.5102286882052704E-3</v>
      </c>
      <c r="L668" s="1"/>
      <c r="M668" s="2">
        <f t="shared" si="118"/>
        <v>1.3609924311189421E-3</v>
      </c>
      <c r="N668" s="2">
        <f t="shared" si="119"/>
        <v>-5.2924972210524851E-4</v>
      </c>
      <c r="O668" s="2">
        <f t="shared" si="120"/>
        <v>3.3482045022393456E-3</v>
      </c>
      <c r="P668" s="2">
        <f t="shared" si="121"/>
        <v>-2.8281703319696372E-3</v>
      </c>
      <c r="Q668" s="2">
        <f t="shared" si="122"/>
        <v>-4.5204304560429159E-3</v>
      </c>
    </row>
    <row r="669" spans="1:17" ht="28.5" customHeight="1">
      <c r="A669" s="87">
        <v>45271</v>
      </c>
      <c r="B669" s="88">
        <v>2997.8000489999999</v>
      </c>
      <c r="C669" s="88">
        <v>2459.3500979999999</v>
      </c>
      <c r="D669" s="88">
        <v>1650.0500489999999</v>
      </c>
      <c r="E669" s="88">
        <v>1241.400024</v>
      </c>
      <c r="F669" s="88">
        <v>3377.9499510000001</v>
      </c>
      <c r="G669" s="2">
        <f t="shared" si="113"/>
        <v>-5.523363224019277E-3</v>
      </c>
      <c r="H669" s="2">
        <f t="shared" si="114"/>
        <v>1.465987172961372E-3</v>
      </c>
      <c r="I669" s="2">
        <f t="shared" si="115"/>
        <v>1.2021281602651224E-2</v>
      </c>
      <c r="J669" s="2">
        <f t="shared" si="116"/>
        <v>4.531457175885001E-3</v>
      </c>
      <c r="K669" s="2">
        <f t="shared" si="117"/>
        <v>2.8130026650875198E-4</v>
      </c>
      <c r="L669" s="1"/>
      <c r="M669" s="2">
        <f t="shared" si="118"/>
        <v>-5.5386733964591112E-3</v>
      </c>
      <c r="N669" s="2">
        <f t="shared" si="119"/>
        <v>1.4649136628057879E-3</v>
      </c>
      <c r="O669" s="2">
        <f t="shared" si="120"/>
        <v>1.1949599895793866E-2</v>
      </c>
      <c r="P669" s="2">
        <f t="shared" si="121"/>
        <v>4.5212210352560721E-3</v>
      </c>
      <c r="Q669" s="2">
        <f t="shared" si="122"/>
        <v>2.8126070900695821E-4</v>
      </c>
    </row>
    <row r="670" spans="1:17" ht="28.5" customHeight="1">
      <c r="A670" s="87">
        <v>45272</v>
      </c>
      <c r="B670" s="88">
        <v>2940.0500489999999</v>
      </c>
      <c r="C670" s="88">
        <v>2424.0500489999999</v>
      </c>
      <c r="D670" s="88">
        <v>1654.1999510000001</v>
      </c>
      <c r="E670" s="88">
        <v>1218</v>
      </c>
      <c r="F670" s="88">
        <v>3375</v>
      </c>
      <c r="G670" s="2">
        <f t="shared" si="113"/>
        <v>-1.9264126711607776E-2</v>
      </c>
      <c r="H670" s="2">
        <f t="shared" si="114"/>
        <v>-1.4353405409301733E-2</v>
      </c>
      <c r="I670" s="2">
        <f t="shared" si="115"/>
        <v>2.5150158339228117E-3</v>
      </c>
      <c r="J670" s="2">
        <f t="shared" si="116"/>
        <v>-1.8849704807158946E-2</v>
      </c>
      <c r="K670" s="2">
        <f t="shared" si="117"/>
        <v>-8.7329624262987059E-4</v>
      </c>
      <c r="L670" s="1"/>
      <c r="M670" s="2">
        <f t="shared" si="118"/>
        <v>-1.9452097984597762E-2</v>
      </c>
      <c r="N670" s="2">
        <f t="shared" si="119"/>
        <v>-1.4457411964504044E-2</v>
      </c>
      <c r="O670" s="2">
        <f t="shared" si="120"/>
        <v>2.5118584743652685E-3</v>
      </c>
      <c r="P670" s="2">
        <f t="shared" si="121"/>
        <v>-1.9029625042720998E-2</v>
      </c>
      <c r="Q670" s="2">
        <f t="shared" si="122"/>
        <v>-8.7367778794447952E-4</v>
      </c>
    </row>
    <row r="671" spans="1:17" ht="28.5" customHeight="1">
      <c r="A671" s="87">
        <v>45273</v>
      </c>
      <c r="B671" s="88">
        <v>2933.6999510000001</v>
      </c>
      <c r="C671" s="88">
        <v>2433.9499510000001</v>
      </c>
      <c r="D671" s="88">
        <v>1632.4499510000001</v>
      </c>
      <c r="E671" s="88">
        <v>1233.099976</v>
      </c>
      <c r="F671" s="88">
        <v>3352.9499510000001</v>
      </c>
      <c r="G671" s="2">
        <f t="shared" si="113"/>
        <v>-2.159860510592243E-3</v>
      </c>
      <c r="H671" s="2">
        <f t="shared" si="114"/>
        <v>4.0840336626234864E-3</v>
      </c>
      <c r="I671" s="2">
        <f t="shared" si="115"/>
        <v>-1.3148350044897323E-2</v>
      </c>
      <c r="J671" s="2">
        <f t="shared" si="116"/>
        <v>1.2397353037766805E-2</v>
      </c>
      <c r="K671" s="2">
        <f t="shared" si="117"/>
        <v>-6.5333478518518357E-3</v>
      </c>
      <c r="L671" s="1"/>
      <c r="M671" s="2">
        <f t="shared" si="118"/>
        <v>-2.1621963733360647E-3</v>
      </c>
      <c r="N671" s="2">
        <f t="shared" si="119"/>
        <v>4.0757166341376444E-3</v>
      </c>
      <c r="O671" s="2">
        <f t="shared" si="120"/>
        <v>-1.3235554842289658E-2</v>
      </c>
      <c r="P671" s="2">
        <f t="shared" si="121"/>
        <v>1.2321135143500531E-2</v>
      </c>
      <c r="Q671" s="2">
        <f t="shared" si="122"/>
        <v>-6.5547835846710787E-3</v>
      </c>
    </row>
    <row r="672" spans="1:17" ht="28.5" customHeight="1">
      <c r="A672" s="87">
        <v>45274</v>
      </c>
      <c r="B672" s="88">
        <v>2956.6999510000001</v>
      </c>
      <c r="C672" s="88">
        <v>2464.1499020000001</v>
      </c>
      <c r="D672" s="88">
        <v>1646</v>
      </c>
      <c r="E672" s="88">
        <v>1231.3000489999999</v>
      </c>
      <c r="F672" s="88">
        <v>3425.9499510000001</v>
      </c>
      <c r="G672" s="2">
        <f t="shared" si="113"/>
        <v>7.839929230717706E-3</v>
      </c>
      <c r="H672" s="2">
        <f t="shared" si="114"/>
        <v>1.240779457588775E-2</v>
      </c>
      <c r="I672" s="2">
        <f t="shared" si="115"/>
        <v>8.3004376285469011E-3</v>
      </c>
      <c r="J672" s="2">
        <f t="shared" si="116"/>
        <v>-1.4596764536795558E-3</v>
      </c>
      <c r="K672" s="2">
        <f t="shared" si="117"/>
        <v>2.1771872848334085E-2</v>
      </c>
      <c r="L672" s="1"/>
      <c r="M672" s="2">
        <f t="shared" si="118"/>
        <v>7.8093566727121325E-3</v>
      </c>
      <c r="N672" s="2">
        <f t="shared" si="119"/>
        <v>1.2331448766155452E-2</v>
      </c>
      <c r="O672" s="2">
        <f t="shared" si="120"/>
        <v>8.2661784430684802E-3</v>
      </c>
      <c r="P672" s="2">
        <f t="shared" si="121"/>
        <v>-1.4607428191796151E-3</v>
      </c>
      <c r="Q672" s="2">
        <f t="shared" si="122"/>
        <v>2.1538250473963575E-2</v>
      </c>
    </row>
    <row r="673" spans="1:17" ht="28.5" customHeight="1">
      <c r="A673" s="87">
        <v>45275</v>
      </c>
      <c r="B673" s="88">
        <v>3082.5</v>
      </c>
      <c r="C673" s="88">
        <v>2495.6000979999999</v>
      </c>
      <c r="D673" s="88">
        <v>1650</v>
      </c>
      <c r="E673" s="88">
        <v>1235.75</v>
      </c>
      <c r="F673" s="88">
        <v>3435.1499020000001</v>
      </c>
      <c r="G673" s="2">
        <f t="shared" si="113"/>
        <v>4.2547451917619335E-2</v>
      </c>
      <c r="H673" s="2">
        <f t="shared" si="114"/>
        <v>1.2763101779836354E-2</v>
      </c>
      <c r="I673" s="2">
        <f t="shared" si="115"/>
        <v>2.4301336573511541E-3</v>
      </c>
      <c r="J673" s="2">
        <f t="shared" si="116"/>
        <v>3.6140264946907799E-3</v>
      </c>
      <c r="K673" s="2">
        <f t="shared" si="117"/>
        <v>2.6853722709272746E-3</v>
      </c>
      <c r="L673" s="1"/>
      <c r="M673" s="2">
        <f t="shared" si="118"/>
        <v>4.1667191081905898E-2</v>
      </c>
      <c r="N673" s="2">
        <f t="shared" si="119"/>
        <v>1.2682339852170528E-2</v>
      </c>
      <c r="O673" s="2">
        <f t="shared" si="120"/>
        <v>2.4271856576111375E-3</v>
      </c>
      <c r="P673" s="2">
        <f t="shared" si="121"/>
        <v>3.6075115929053527E-3</v>
      </c>
      <c r="Q673" s="2">
        <f t="shared" si="122"/>
        <v>2.6817731007784716E-3</v>
      </c>
    </row>
    <row r="674" spans="1:17" ht="28.5" customHeight="1">
      <c r="A674" s="87">
        <v>45278</v>
      </c>
      <c r="B674" s="88">
        <v>3053.5500489999999</v>
      </c>
      <c r="C674" s="88">
        <v>2521</v>
      </c>
      <c r="D674" s="88">
        <v>1660.6999510000001</v>
      </c>
      <c r="E674" s="88">
        <v>1252.75</v>
      </c>
      <c r="F674" s="88">
        <v>3496</v>
      </c>
      <c r="G674" s="2">
        <f t="shared" si="113"/>
        <v>-9.3917115977291341E-3</v>
      </c>
      <c r="H674" s="2">
        <f t="shared" si="114"/>
        <v>1.0177873458314038E-2</v>
      </c>
      <c r="I674" s="2">
        <f t="shared" si="115"/>
        <v>6.4848187878788219E-3</v>
      </c>
      <c r="J674" s="2">
        <f t="shared" si="116"/>
        <v>1.3756827837345741E-2</v>
      </c>
      <c r="K674" s="2">
        <f t="shared" si="117"/>
        <v>1.7713957101136102E-2</v>
      </c>
      <c r="L674" s="1"/>
      <c r="M674" s="2">
        <f t="shared" si="118"/>
        <v>-9.4360918104383178E-3</v>
      </c>
      <c r="N674" s="2">
        <f t="shared" si="119"/>
        <v>1.0126427682175677E-2</v>
      </c>
      <c r="O674" s="2">
        <f t="shared" si="120"/>
        <v>6.4638828124505051E-3</v>
      </c>
      <c r="P674" s="2">
        <f t="shared" si="121"/>
        <v>1.3663061652765277E-2</v>
      </c>
      <c r="Q674" s="2">
        <f t="shared" si="122"/>
        <v>1.7558893478724896E-2</v>
      </c>
    </row>
    <row r="675" spans="1:17" ht="28.5" customHeight="1">
      <c r="A675" s="87">
        <v>45279</v>
      </c>
      <c r="B675" s="88">
        <v>3059.6499020000001</v>
      </c>
      <c r="C675" s="88">
        <v>2558.1000979999999</v>
      </c>
      <c r="D675" s="88">
        <v>1650</v>
      </c>
      <c r="E675" s="88">
        <v>1244.9499510000001</v>
      </c>
      <c r="F675" s="88">
        <v>3488.9499510000001</v>
      </c>
      <c r="G675" s="2">
        <f t="shared" si="113"/>
        <v>1.9976266647398796E-3</v>
      </c>
      <c r="H675" s="2">
        <f t="shared" si="114"/>
        <v>1.4716421261404161E-2</v>
      </c>
      <c r="I675" s="2">
        <f t="shared" si="115"/>
        <v>-6.4430368613890895E-3</v>
      </c>
      <c r="J675" s="2">
        <f t="shared" si="116"/>
        <v>-6.2263412492516018E-3</v>
      </c>
      <c r="K675" s="2">
        <f t="shared" si="117"/>
        <v>-2.016604405034309E-3</v>
      </c>
      <c r="L675" s="1"/>
      <c r="M675" s="2">
        <f t="shared" si="118"/>
        <v>1.9956340618039557E-3</v>
      </c>
      <c r="N675" s="2">
        <f t="shared" si="119"/>
        <v>1.4609185537875954E-2</v>
      </c>
      <c r="O675" s="2">
        <f t="shared" si="120"/>
        <v>-6.4638828124506109E-3</v>
      </c>
      <c r="P675" s="2">
        <f t="shared" si="121"/>
        <v>-6.245805749067637E-3</v>
      </c>
      <c r="Q675" s="2">
        <f t="shared" si="122"/>
        <v>-2.0186404894758686E-3</v>
      </c>
    </row>
    <row r="676" spans="1:17" ht="28.5" customHeight="1">
      <c r="A676" s="87">
        <v>45280</v>
      </c>
      <c r="B676" s="88">
        <v>2988.1999510000001</v>
      </c>
      <c r="C676" s="88">
        <v>2527.1499020000001</v>
      </c>
      <c r="D676" s="88">
        <v>1658</v>
      </c>
      <c r="E676" s="88">
        <v>1232.150024</v>
      </c>
      <c r="F676" s="88">
        <v>3505</v>
      </c>
      <c r="G676" s="2">
        <f t="shared" si="113"/>
        <v>-2.3352328955445326E-2</v>
      </c>
      <c r="H676" s="2">
        <f t="shared" si="114"/>
        <v>-1.2098899501312549E-2</v>
      </c>
      <c r="I676" s="2">
        <f t="shared" si="115"/>
        <v>4.8484848484848485E-3</v>
      </c>
      <c r="J676" s="2">
        <f t="shared" si="116"/>
        <v>-1.0281479178916827E-2</v>
      </c>
      <c r="K676" s="2">
        <f t="shared" si="117"/>
        <v>4.6002520028697149E-3</v>
      </c>
      <c r="L676" s="1"/>
      <c r="M676" s="2">
        <f t="shared" si="118"/>
        <v>-2.3629315270712142E-2</v>
      </c>
      <c r="N676" s="2">
        <f t="shared" si="119"/>
        <v>-1.2172686954510223E-2</v>
      </c>
      <c r="O676" s="2">
        <f t="shared" si="120"/>
        <v>4.8367688006140212E-3</v>
      </c>
      <c r="P676" s="2">
        <f t="shared" si="121"/>
        <v>-1.0334698683725279E-2</v>
      </c>
      <c r="Q676" s="2">
        <f t="shared" si="122"/>
        <v>4.589703182740208E-3</v>
      </c>
    </row>
    <row r="677" spans="1:17" ht="28.5" customHeight="1">
      <c r="A677" s="87">
        <v>45281</v>
      </c>
      <c r="B677" s="88">
        <v>3035.3000489999999</v>
      </c>
      <c r="C677" s="88">
        <v>2562.5500489999999</v>
      </c>
      <c r="D677" s="88">
        <v>1657</v>
      </c>
      <c r="E677" s="88">
        <v>1233.5</v>
      </c>
      <c r="F677" s="88">
        <v>3390.0500489999999</v>
      </c>
      <c r="G677" s="2">
        <f t="shared" si="113"/>
        <v>1.5762030243069197E-2</v>
      </c>
      <c r="H677" s="2">
        <f t="shared" si="114"/>
        <v>1.4007933194617369E-2</v>
      </c>
      <c r="I677" s="2">
        <f t="shared" si="115"/>
        <v>-6.0313630880579007E-4</v>
      </c>
      <c r="J677" s="2">
        <f t="shared" si="116"/>
        <v>1.0956263228543098E-3</v>
      </c>
      <c r="K677" s="2">
        <f t="shared" si="117"/>
        <v>-3.2795991726105582E-2</v>
      </c>
      <c r="L677" s="1"/>
      <c r="M677" s="2">
        <f t="shared" si="118"/>
        <v>1.5639099520282834E-2</v>
      </c>
      <c r="N677" s="2">
        <f t="shared" si="119"/>
        <v>1.3910728801717556E-2</v>
      </c>
      <c r="O677" s="2">
        <f t="shared" si="120"/>
        <v>-6.0331826867740035E-4</v>
      </c>
      <c r="P677" s="2">
        <f t="shared" si="121"/>
        <v>1.095026562370258E-3</v>
      </c>
      <c r="Q677" s="2">
        <f t="shared" si="122"/>
        <v>-3.3345835486362982E-2</v>
      </c>
    </row>
    <row r="678" spans="1:17" ht="28.5" customHeight="1">
      <c r="A678" s="87">
        <v>45282</v>
      </c>
      <c r="B678" s="88">
        <v>3027.5</v>
      </c>
      <c r="C678" s="88">
        <v>2565.0500489999999</v>
      </c>
      <c r="D678" s="88">
        <v>1683.599976</v>
      </c>
      <c r="E678" s="88">
        <v>1243.650024</v>
      </c>
      <c r="F678" s="88">
        <v>3424</v>
      </c>
      <c r="G678" s="2">
        <f t="shared" si="113"/>
        <v>-2.5697785635952937E-3</v>
      </c>
      <c r="H678" s="2">
        <f t="shared" si="114"/>
        <v>9.7559070152623589E-4</v>
      </c>
      <c r="I678" s="2">
        <f t="shared" si="115"/>
        <v>1.6053093542546751E-2</v>
      </c>
      <c r="J678" s="2">
        <f t="shared" si="116"/>
        <v>8.2286372111877015E-3</v>
      </c>
      <c r="K678" s="2">
        <f t="shared" si="117"/>
        <v>1.0014586955733778E-2</v>
      </c>
      <c r="L678" s="1"/>
      <c r="M678" s="2">
        <f t="shared" si="118"/>
        <v>-2.5730861121883676E-3</v>
      </c>
      <c r="N678" s="2">
        <f t="shared" si="119"/>
        <v>9.7511512220656293E-4</v>
      </c>
      <c r="O678" s="2">
        <f t="shared" si="120"/>
        <v>1.5925605214684977E-2</v>
      </c>
      <c r="P678" s="2">
        <f t="shared" si="121"/>
        <v>8.1949665589598781E-3</v>
      </c>
      <c r="Q678" s="2">
        <f t="shared" si="122"/>
        <v>9.9647732793052123E-3</v>
      </c>
    </row>
    <row r="679" spans="1:17" ht="28.5" customHeight="1">
      <c r="A679" s="87">
        <v>45286</v>
      </c>
      <c r="B679" s="88">
        <v>3084.9499510000001</v>
      </c>
      <c r="C679" s="88">
        <v>2578.0500489999999</v>
      </c>
      <c r="D679" s="88">
        <v>1673.25</v>
      </c>
      <c r="E679" s="88">
        <v>1247.5</v>
      </c>
      <c r="F679" s="88">
        <v>3477.9499510000001</v>
      </c>
      <c r="G679" s="2">
        <f t="shared" si="113"/>
        <v>1.8976036663914141E-2</v>
      </c>
      <c r="H679" s="2">
        <f t="shared" si="114"/>
        <v>5.0681272301365534E-3</v>
      </c>
      <c r="I679" s="2">
        <f t="shared" si="115"/>
        <v>-6.1475268160730654E-3</v>
      </c>
      <c r="J679" s="2">
        <f t="shared" si="116"/>
        <v>3.0957069317758238E-3</v>
      </c>
      <c r="K679" s="2">
        <f t="shared" si="117"/>
        <v>1.5756410922897212E-2</v>
      </c>
      <c r="L679" s="1"/>
      <c r="M679" s="2">
        <f t="shared" si="118"/>
        <v>1.8798237441905379E-2</v>
      </c>
      <c r="N679" s="2">
        <f t="shared" si="119"/>
        <v>5.0553275022098944E-3</v>
      </c>
      <c r="O679" s="2">
        <f t="shared" si="120"/>
        <v>-6.1665006604964094E-3</v>
      </c>
      <c r="P679" s="2">
        <f t="shared" si="121"/>
        <v>3.0909250973025085E-3</v>
      </c>
      <c r="Q679" s="2">
        <f t="shared" si="122"/>
        <v>1.5633567382293621E-2</v>
      </c>
    </row>
    <row r="680" spans="1:17" ht="28.5" customHeight="1">
      <c r="A680" s="87">
        <v>45287</v>
      </c>
      <c r="B680" s="88">
        <v>3071.1999510000001</v>
      </c>
      <c r="C680" s="88">
        <v>2586.8500979999999</v>
      </c>
      <c r="D680" s="88">
        <v>1681.5</v>
      </c>
      <c r="E680" s="88">
        <v>1252.4499510000001</v>
      </c>
      <c r="F680" s="88">
        <v>3510</v>
      </c>
      <c r="G680" s="2">
        <f t="shared" si="113"/>
        <v>-4.4571225525207878E-3</v>
      </c>
      <c r="H680" s="2">
        <f t="shared" si="114"/>
        <v>3.413451574927103E-3</v>
      </c>
      <c r="I680" s="2">
        <f t="shared" si="115"/>
        <v>4.9305244285073957E-3</v>
      </c>
      <c r="J680" s="2">
        <f t="shared" si="116"/>
        <v>3.9678965931864169E-3</v>
      </c>
      <c r="K680" s="2">
        <f t="shared" si="117"/>
        <v>9.2152128269657047E-3</v>
      </c>
      <c r="L680" s="1"/>
      <c r="M680" s="2">
        <f t="shared" si="118"/>
        <v>-4.4670851372405141E-3</v>
      </c>
      <c r="N680" s="2">
        <f t="shared" si="119"/>
        <v>3.4076389727016681E-3</v>
      </c>
      <c r="O680" s="2">
        <f t="shared" si="120"/>
        <v>4.918409199572699E-3</v>
      </c>
      <c r="P680" s="2">
        <f t="shared" si="121"/>
        <v>3.9600452535156943E-3</v>
      </c>
      <c r="Q680" s="2">
        <f t="shared" si="122"/>
        <v>9.1730118159851839E-3</v>
      </c>
    </row>
    <row r="681" spans="1:17" ht="28.5" customHeight="1">
      <c r="A681" s="87">
        <v>45288</v>
      </c>
      <c r="B681" s="88">
        <v>3073.5</v>
      </c>
      <c r="C681" s="88">
        <v>2605.5500489999999</v>
      </c>
      <c r="D681" s="88">
        <v>1709.3000489999999</v>
      </c>
      <c r="E681" s="88">
        <v>1262.150024</v>
      </c>
      <c r="F681" s="88">
        <v>3545</v>
      </c>
      <c r="G681" s="2">
        <f t="shared" si="113"/>
        <v>7.489089074942957E-4</v>
      </c>
      <c r="H681" s="2">
        <f t="shared" si="114"/>
        <v>7.2288498720732815E-3</v>
      </c>
      <c r="I681" s="2">
        <f t="shared" si="115"/>
        <v>1.653288670829613E-2</v>
      </c>
      <c r="J681" s="2">
        <f t="shared" si="116"/>
        <v>7.7448787412663445E-3</v>
      </c>
      <c r="K681" s="2">
        <f t="shared" si="117"/>
        <v>9.9715099715099714E-3</v>
      </c>
      <c r="L681" s="1"/>
      <c r="M681" s="2">
        <f t="shared" si="118"/>
        <v>7.486286151520455E-4</v>
      </c>
      <c r="N681" s="2">
        <f t="shared" si="119"/>
        <v>7.2028469756596309E-3</v>
      </c>
      <c r="O681" s="2">
        <f t="shared" si="120"/>
        <v>1.6397706448603309E-2</v>
      </c>
      <c r="P681" s="2">
        <f t="shared" si="121"/>
        <v>7.7150411280168547E-3</v>
      </c>
      <c r="Q681" s="2">
        <f t="shared" si="122"/>
        <v>9.9221225063162704E-3</v>
      </c>
    </row>
    <row r="682" spans="1:17" ht="28.5" customHeight="1">
      <c r="A682" s="87">
        <v>45289</v>
      </c>
      <c r="B682" s="88">
        <v>3066.3500979999999</v>
      </c>
      <c r="C682" s="88">
        <v>2584.9499510000001</v>
      </c>
      <c r="D682" s="88">
        <v>1697</v>
      </c>
      <c r="E682" s="88">
        <v>1259.4499510000001</v>
      </c>
      <c r="F682" s="88">
        <v>3531</v>
      </c>
      <c r="G682" s="2">
        <f t="shared" si="113"/>
        <v>-2.3263061656092765E-3</v>
      </c>
      <c r="H682" s="2">
        <f t="shared" si="114"/>
        <v>-7.9062376897753809E-3</v>
      </c>
      <c r="I682" s="2">
        <f t="shared" si="115"/>
        <v>-7.1959566181466509E-3</v>
      </c>
      <c r="J682" s="2">
        <f t="shared" si="116"/>
        <v>-2.1392647059839337E-3</v>
      </c>
      <c r="K682" s="2">
        <f t="shared" si="117"/>
        <v>-3.9492242595204514E-3</v>
      </c>
      <c r="L682" s="1"/>
      <c r="M682" s="2">
        <f t="shared" si="118"/>
        <v>-2.3290162195565857E-3</v>
      </c>
      <c r="N682" s="2">
        <f t="shared" si="119"/>
        <v>-7.9376577059645358E-3</v>
      </c>
      <c r="O682" s="2">
        <f t="shared" si="120"/>
        <v>-7.2219723947013004E-3</v>
      </c>
      <c r="P682" s="2">
        <f t="shared" si="121"/>
        <v>-2.1415562013851427E-3</v>
      </c>
      <c r="Q682" s="2">
        <f t="shared" si="122"/>
        <v>-3.9570430378415037E-3</v>
      </c>
    </row>
    <row r="683" spans="1:17" ht="28.5" customHeight="1">
      <c r="A683" s="87">
        <v>45292</v>
      </c>
      <c r="B683" s="88">
        <v>3073.6000979999999</v>
      </c>
      <c r="C683" s="88">
        <v>2590.25</v>
      </c>
      <c r="D683" s="88">
        <v>1706</v>
      </c>
      <c r="E683" s="88">
        <v>1260.25</v>
      </c>
      <c r="F683" s="88">
        <v>3538</v>
      </c>
      <c r="G683" s="2">
        <f t="shared" si="113"/>
        <v>2.3643745065929519E-3</v>
      </c>
      <c r="H683" s="2">
        <f t="shared" si="114"/>
        <v>2.0503487883583955E-3</v>
      </c>
      <c r="I683" s="2">
        <f t="shared" si="115"/>
        <v>5.3034767236299352E-3</v>
      </c>
      <c r="J683" s="2">
        <f t="shared" si="116"/>
        <v>6.3523683443292658E-4</v>
      </c>
      <c r="K683" s="2">
        <f t="shared" si="117"/>
        <v>1.9824412347776836E-3</v>
      </c>
      <c r="L683" s="1"/>
      <c r="M683" s="2">
        <f t="shared" si="118"/>
        <v>2.3615837712192543E-3</v>
      </c>
      <c r="N683" s="2">
        <f t="shared" si="119"/>
        <v>2.0482496920446848E-3</v>
      </c>
      <c r="O683" s="2">
        <f t="shared" si="120"/>
        <v>5.2894628173981396E-3</v>
      </c>
      <c r="P683" s="2">
        <f t="shared" si="121"/>
        <v>6.3503515691912228E-4</v>
      </c>
      <c r="Q683" s="2">
        <f t="shared" si="122"/>
        <v>1.9804787913442474E-3</v>
      </c>
    </row>
    <row r="684" spans="1:17" ht="28.5" customHeight="1">
      <c r="A684" s="87">
        <v>45293</v>
      </c>
      <c r="B684" s="88">
        <v>3065.4499510000001</v>
      </c>
      <c r="C684" s="88">
        <v>2611.6999510000001</v>
      </c>
      <c r="D684" s="88">
        <v>1698.8000489999999</v>
      </c>
      <c r="E684" s="88">
        <v>1296.1999510000001</v>
      </c>
      <c r="F684" s="88">
        <v>3525.0500489999999</v>
      </c>
      <c r="G684" s="2">
        <f t="shared" si="113"/>
        <v>-2.6516614849482717E-3</v>
      </c>
      <c r="H684" s="2">
        <f t="shared" si="114"/>
        <v>8.2810350352282812E-3</v>
      </c>
      <c r="I684" s="2">
        <f t="shared" si="115"/>
        <v>-4.2203698710434091E-3</v>
      </c>
      <c r="J684" s="2">
        <f t="shared" si="116"/>
        <v>2.8526047212854636E-2</v>
      </c>
      <c r="K684" s="2">
        <f t="shared" si="117"/>
        <v>-3.6602461842849222E-3</v>
      </c>
      <c r="L684" s="1"/>
      <c r="M684" s="2">
        <f t="shared" si="118"/>
        <v>-2.65518336653313E-3</v>
      </c>
      <c r="N684" s="2">
        <f t="shared" si="119"/>
        <v>8.2469353888380524E-3</v>
      </c>
      <c r="O684" s="2">
        <f t="shared" si="120"/>
        <v>-4.2293007686190279E-3</v>
      </c>
      <c r="P684" s="2">
        <f t="shared" si="121"/>
        <v>2.8126755228066444E-2</v>
      </c>
      <c r="Q684" s="2">
        <f t="shared" si="122"/>
        <v>-3.6669612762841425E-3</v>
      </c>
    </row>
    <row r="685" spans="1:17" ht="28.5" customHeight="1">
      <c r="A685" s="87">
        <v>45294</v>
      </c>
      <c r="B685" s="88">
        <v>3044.3999020000001</v>
      </c>
      <c r="C685" s="88">
        <v>2583.3000489999999</v>
      </c>
      <c r="D685" s="88">
        <v>1702</v>
      </c>
      <c r="E685" s="88">
        <v>1298.599976</v>
      </c>
      <c r="F685" s="88">
        <v>3433</v>
      </c>
      <c r="G685" s="2">
        <f t="shared" si="113"/>
        <v>-6.8668708791455148E-3</v>
      </c>
      <c r="H685" s="2">
        <f t="shared" si="114"/>
        <v>-1.0874105958889345E-2</v>
      </c>
      <c r="I685" s="2">
        <f t="shared" si="115"/>
        <v>1.8836537012603158E-3</v>
      </c>
      <c r="J685" s="2">
        <f t="shared" si="116"/>
        <v>1.8515854734821803E-3</v>
      </c>
      <c r="K685" s="2">
        <f t="shared" si="117"/>
        <v>-2.6113118316181939E-2</v>
      </c>
      <c r="L685" s="1"/>
      <c r="M685" s="2">
        <f t="shared" si="118"/>
        <v>-6.8905563292085891E-3</v>
      </c>
      <c r="N685" s="2">
        <f t="shared" si="119"/>
        <v>-1.0933661182483583E-2</v>
      </c>
      <c r="O685" s="2">
        <f t="shared" si="120"/>
        <v>1.8818818503139898E-3</v>
      </c>
      <c r="P685" s="2">
        <f t="shared" si="121"/>
        <v>1.8498734021379008E-3</v>
      </c>
      <c r="Q685" s="2">
        <f t="shared" si="122"/>
        <v>-2.6460119985754382E-2</v>
      </c>
    </row>
    <row r="686" spans="1:17" ht="28.5" customHeight="1">
      <c r="A686" s="87">
        <v>45295</v>
      </c>
      <c r="B686" s="88">
        <v>3064.6000979999999</v>
      </c>
      <c r="C686" s="88">
        <v>2596.6499020000001</v>
      </c>
      <c r="D686" s="88">
        <v>1678</v>
      </c>
      <c r="E686" s="88">
        <v>1312.9499510000001</v>
      </c>
      <c r="F686" s="88">
        <v>3441.0500489999999</v>
      </c>
      <c r="G686" s="2">
        <f t="shared" si="113"/>
        <v>6.6351979537016088E-3</v>
      </c>
      <c r="H686" s="2">
        <f t="shared" si="114"/>
        <v>5.167751614903549E-3</v>
      </c>
      <c r="I686" s="2">
        <f t="shared" si="115"/>
        <v>-1.4101057579318449E-2</v>
      </c>
      <c r="J686" s="2">
        <f t="shared" si="116"/>
        <v>1.1050342880955117E-2</v>
      </c>
      <c r="K686" s="2">
        <f t="shared" si="117"/>
        <v>2.3449021264200245E-3</v>
      </c>
      <c r="L686" s="1"/>
      <c r="M686" s="2">
        <f t="shared" si="118"/>
        <v>6.6132819191624262E-3</v>
      </c>
      <c r="N686" s="2">
        <f t="shared" si="119"/>
        <v>5.1544446116964402E-3</v>
      </c>
      <c r="O686" s="2">
        <f t="shared" si="120"/>
        <v>-1.4201422106167963E-2</v>
      </c>
      <c r="P686" s="2">
        <f t="shared" si="121"/>
        <v>1.0989733933073764E-2</v>
      </c>
      <c r="Q686" s="2">
        <f t="shared" si="122"/>
        <v>2.3421571337508391E-3</v>
      </c>
    </row>
    <row r="687" spans="1:17" ht="28.5" customHeight="1">
      <c r="A687" s="87">
        <v>45296</v>
      </c>
      <c r="B687" s="88">
        <v>3048.1499020000001</v>
      </c>
      <c r="C687" s="88">
        <v>2607.6999510000001</v>
      </c>
      <c r="D687" s="88">
        <v>1687.150024</v>
      </c>
      <c r="E687" s="88">
        <v>1300.1999510000001</v>
      </c>
      <c r="F687" s="88">
        <v>3464.9499510000001</v>
      </c>
      <c r="G687" s="2">
        <f t="shared" si="113"/>
        <v>-5.3678116145514064E-3</v>
      </c>
      <c r="H687" s="2">
        <f t="shared" si="114"/>
        <v>4.2555020572811681E-3</v>
      </c>
      <c r="I687" s="2">
        <f t="shared" si="115"/>
        <v>5.4529344457687904E-3</v>
      </c>
      <c r="J687" s="2">
        <f t="shared" si="116"/>
        <v>-9.7109566059917531E-3</v>
      </c>
      <c r="K687" s="2">
        <f t="shared" si="117"/>
        <v>6.9455258306823052E-3</v>
      </c>
      <c r="L687" s="1"/>
      <c r="M687" s="2">
        <f t="shared" si="118"/>
        <v>-5.3822700787347884E-3</v>
      </c>
      <c r="N687" s="2">
        <f t="shared" si="119"/>
        <v>4.2464730147441935E-3</v>
      </c>
      <c r="O687" s="2">
        <f t="shared" si="120"/>
        <v>5.4381210254076662E-3</v>
      </c>
      <c r="P687" s="2">
        <f t="shared" si="121"/>
        <v>-9.7584154421603876E-3</v>
      </c>
      <c r="Q687" s="2">
        <f t="shared" si="122"/>
        <v>6.9215167723988618E-3</v>
      </c>
    </row>
    <row r="688" spans="1:17" ht="28.5" customHeight="1">
      <c r="A688" s="87">
        <v>45299</v>
      </c>
      <c r="B688" s="88">
        <v>3051.25</v>
      </c>
      <c r="C688" s="88">
        <v>2587.3500979999999</v>
      </c>
      <c r="D688" s="88">
        <v>1678.5</v>
      </c>
      <c r="E688" s="88">
        <v>1305.3000489999999</v>
      </c>
      <c r="F688" s="88">
        <v>3540</v>
      </c>
      <c r="G688" s="2">
        <f t="shared" si="113"/>
        <v>1.0170425010810012E-3</v>
      </c>
      <c r="H688" s="2">
        <f t="shared" si="114"/>
        <v>-7.8037555632872605E-3</v>
      </c>
      <c r="I688" s="2">
        <f t="shared" si="115"/>
        <v>-5.1270034537248899E-3</v>
      </c>
      <c r="J688" s="2">
        <f t="shared" si="116"/>
        <v>3.9225489864673042E-3</v>
      </c>
      <c r="K688" s="2">
        <f t="shared" si="117"/>
        <v>2.1659778658084272E-2</v>
      </c>
      <c r="L688" s="1"/>
      <c r="M688" s="2">
        <f t="shared" si="118"/>
        <v>1.0165256637570856E-3</v>
      </c>
      <c r="N688" s="2">
        <f t="shared" si="119"/>
        <v>-7.8343642093175996E-3</v>
      </c>
      <c r="O688" s="2">
        <f t="shared" si="120"/>
        <v>-5.1401916324695174E-3</v>
      </c>
      <c r="P688" s="2">
        <f t="shared" si="121"/>
        <v>3.914875850148514E-3</v>
      </c>
      <c r="Q688" s="2">
        <f t="shared" si="122"/>
        <v>2.1428538763978548E-2</v>
      </c>
    </row>
    <row r="689" spans="1:17" ht="28.5" customHeight="1">
      <c r="A689" s="87">
        <v>45300</v>
      </c>
      <c r="B689" s="88">
        <v>3056.6000979999999</v>
      </c>
      <c r="C689" s="88">
        <v>2580.5</v>
      </c>
      <c r="D689" s="88">
        <v>1667.150024</v>
      </c>
      <c r="E689" s="88">
        <v>1324</v>
      </c>
      <c r="F689" s="88">
        <v>3527.4499510000001</v>
      </c>
      <c r="G689" s="2">
        <f t="shared" si="113"/>
        <v>1.7534118803768583E-3</v>
      </c>
      <c r="H689" s="2">
        <f t="shared" si="114"/>
        <v>-2.6475342495377637E-3</v>
      </c>
      <c r="I689" s="2">
        <f t="shared" si="115"/>
        <v>-6.7619755734286387E-3</v>
      </c>
      <c r="J689" s="2">
        <f t="shared" si="116"/>
        <v>1.4326170457379685E-2</v>
      </c>
      <c r="K689" s="2">
        <f t="shared" si="117"/>
        <v>-3.5452115819208881E-3</v>
      </c>
      <c r="L689" s="1"/>
      <c r="M689" s="2">
        <f t="shared" si="118"/>
        <v>1.7518764483335323E-3</v>
      </c>
      <c r="N689" s="2">
        <f t="shared" si="119"/>
        <v>-2.6510451665568589E-3</v>
      </c>
      <c r="O689" s="2">
        <f t="shared" si="120"/>
        <v>-6.7849413180088303E-3</v>
      </c>
      <c r="P689" s="2">
        <f t="shared" si="121"/>
        <v>1.4224520562947067E-2</v>
      </c>
      <c r="Q689" s="2">
        <f t="shared" si="122"/>
        <v>-3.5515107367991355E-3</v>
      </c>
    </row>
    <row r="690" spans="1:17" ht="28.5" customHeight="1">
      <c r="A690" s="87">
        <v>45301</v>
      </c>
      <c r="B690" s="88">
        <v>3053.9499510000001</v>
      </c>
      <c r="C690" s="88">
        <v>2650.1000979999999</v>
      </c>
      <c r="D690" s="88">
        <v>1643</v>
      </c>
      <c r="E690" s="88">
        <v>1324.849976</v>
      </c>
      <c r="F690" s="88">
        <v>3549.9499510000001</v>
      </c>
      <c r="G690" s="2">
        <f t="shared" si="113"/>
        <v>-8.6702444383675921E-4</v>
      </c>
      <c r="H690" s="2">
        <f t="shared" si="114"/>
        <v>2.6971555124975736E-2</v>
      </c>
      <c r="I690" s="2">
        <f t="shared" si="115"/>
        <v>-1.4485813305545698E-2</v>
      </c>
      <c r="J690" s="2">
        <f t="shared" si="116"/>
        <v>6.41975830815687E-4</v>
      </c>
      <c r="K690" s="2">
        <f t="shared" si="117"/>
        <v>6.378545496760756E-3</v>
      </c>
      <c r="L690" s="1"/>
      <c r="M690" s="2">
        <f t="shared" si="118"/>
        <v>-8.6740052692776872E-4</v>
      </c>
      <c r="N690" s="2">
        <f t="shared" si="119"/>
        <v>2.6614233508299407E-2</v>
      </c>
      <c r="O690" s="2">
        <f t="shared" si="120"/>
        <v>-1.4591757064812638E-2</v>
      </c>
      <c r="P690" s="2">
        <f t="shared" si="121"/>
        <v>6.417698524826172E-4</v>
      </c>
      <c r="Q690" s="2">
        <f t="shared" si="122"/>
        <v>6.3582886691991225E-3</v>
      </c>
    </row>
    <row r="691" spans="1:17" ht="28.5" customHeight="1">
      <c r="A691" s="87">
        <v>45302</v>
      </c>
      <c r="B691" s="88">
        <v>3043.3000489999999</v>
      </c>
      <c r="C691" s="88">
        <v>2719.8000489999999</v>
      </c>
      <c r="D691" s="88">
        <v>1660</v>
      </c>
      <c r="E691" s="88">
        <v>1316.25</v>
      </c>
      <c r="F691" s="88">
        <v>3545.5</v>
      </c>
      <c r="G691" s="2">
        <f t="shared" si="113"/>
        <v>-3.4872549226004361E-3</v>
      </c>
      <c r="H691" s="2">
        <f t="shared" si="114"/>
        <v>2.630087484340754E-2</v>
      </c>
      <c r="I691" s="2">
        <f t="shared" si="115"/>
        <v>1.0346926354230066E-2</v>
      </c>
      <c r="J691" s="2">
        <f t="shared" si="116"/>
        <v>-6.4912829043218172E-3</v>
      </c>
      <c r="K691" s="2">
        <f t="shared" si="117"/>
        <v>-1.2535249965274949E-3</v>
      </c>
      <c r="L691" s="1"/>
      <c r="M691" s="2">
        <f t="shared" si="118"/>
        <v>-3.4933495692310028E-3</v>
      </c>
      <c r="N691" s="2">
        <f t="shared" si="119"/>
        <v>2.5960954093807786E-2</v>
      </c>
      <c r="O691" s="2">
        <f t="shared" si="120"/>
        <v>1.0293763313320728E-2</v>
      </c>
      <c r="P691" s="2">
        <f t="shared" si="121"/>
        <v>-6.5124429012509205E-3</v>
      </c>
      <c r="Q691" s="2">
        <f t="shared" si="122"/>
        <v>-1.2543113161688983E-3</v>
      </c>
    </row>
    <row r="692" spans="1:17" ht="28.5" customHeight="1">
      <c r="A692" s="87">
        <v>45303</v>
      </c>
      <c r="B692" s="88">
        <v>2988.6999510000001</v>
      </c>
      <c r="C692" s="88">
        <v>2741.4499510000001</v>
      </c>
      <c r="D692" s="88">
        <v>1652</v>
      </c>
      <c r="E692" s="88">
        <v>1325.9499510000001</v>
      </c>
      <c r="F692" s="88">
        <v>3505.0500489999999</v>
      </c>
      <c r="G692" s="2">
        <f t="shared" si="113"/>
        <v>-1.7941082745995082E-2</v>
      </c>
      <c r="H692" s="2">
        <f t="shared" si="114"/>
        <v>7.960107952774036E-3</v>
      </c>
      <c r="I692" s="2">
        <f t="shared" si="115"/>
        <v>-4.8192771084337354E-3</v>
      </c>
      <c r="J692" s="2">
        <f t="shared" si="116"/>
        <v>7.3693834757835178E-3</v>
      </c>
      <c r="K692" s="2">
        <f t="shared" si="117"/>
        <v>-1.1408814271611918E-2</v>
      </c>
      <c r="L692" s="1"/>
      <c r="M692" s="2">
        <f t="shared" si="118"/>
        <v>-1.8103975223760362E-2</v>
      </c>
      <c r="N692" s="2">
        <f t="shared" si="119"/>
        <v>7.9285934223717741E-3</v>
      </c>
      <c r="O692" s="2">
        <f t="shared" si="120"/>
        <v>-4.8309272696655803E-3</v>
      </c>
      <c r="P692" s="2">
        <f t="shared" si="121"/>
        <v>7.3423622413955388E-3</v>
      </c>
      <c r="Q692" s="2">
        <f t="shared" si="122"/>
        <v>-1.1474394062045441E-2</v>
      </c>
    </row>
    <row r="693" spans="1:17" ht="28.5" customHeight="1">
      <c r="A693" s="87">
        <v>45306</v>
      </c>
      <c r="B693" s="88">
        <v>3000.8999020000001</v>
      </c>
      <c r="C693" s="88">
        <v>2788.25</v>
      </c>
      <c r="D693" s="88">
        <v>1647.6999510000001</v>
      </c>
      <c r="E693" s="88">
        <v>1329.349976</v>
      </c>
      <c r="F693" s="88">
        <v>3576.1000979999999</v>
      </c>
      <c r="G693" s="2">
        <f t="shared" si="113"/>
        <v>4.0820260313913512E-3</v>
      </c>
      <c r="H693" s="2">
        <f t="shared" si="114"/>
        <v>1.7071276089840222E-2</v>
      </c>
      <c r="I693" s="2">
        <f t="shared" si="115"/>
        <v>-2.6029352300241796E-3</v>
      </c>
      <c r="J693" s="2">
        <f t="shared" si="116"/>
        <v>2.5642182025314725E-3</v>
      </c>
      <c r="K693" s="2">
        <f t="shared" si="117"/>
        <v>2.0270765896843814E-2</v>
      </c>
      <c r="L693" s="1"/>
      <c r="M693" s="2">
        <f t="shared" si="118"/>
        <v>4.0737171667903525E-3</v>
      </c>
      <c r="N693" s="2">
        <f t="shared" si="119"/>
        <v>1.6927199261385455E-2</v>
      </c>
      <c r="O693" s="2">
        <f t="shared" si="120"/>
        <v>-2.606328755961302E-3</v>
      </c>
      <c r="P693" s="2">
        <f t="shared" si="121"/>
        <v>2.5609362043453737E-3</v>
      </c>
      <c r="Q693" s="2">
        <f t="shared" si="122"/>
        <v>2.0068048830379173E-2</v>
      </c>
    </row>
    <row r="694" spans="1:17" ht="28.5" customHeight="1">
      <c r="A694" s="87">
        <v>45307</v>
      </c>
      <c r="B694" s="88">
        <v>2962.6999510000001</v>
      </c>
      <c r="C694" s="88">
        <v>2749.25</v>
      </c>
      <c r="D694" s="88">
        <v>1673</v>
      </c>
      <c r="E694" s="88">
        <v>1313.4499510000001</v>
      </c>
      <c r="F694" s="88">
        <v>3548</v>
      </c>
      <c r="G694" s="2">
        <f t="shared" si="113"/>
        <v>-1.2729498566260426E-2</v>
      </c>
      <c r="H694" s="2">
        <f t="shared" si="114"/>
        <v>-1.3987267999641352E-2</v>
      </c>
      <c r="I694" s="2">
        <f t="shared" si="115"/>
        <v>1.5354767101039954E-2</v>
      </c>
      <c r="J694" s="2">
        <f t="shared" si="116"/>
        <v>-1.1960751711030169E-2</v>
      </c>
      <c r="K694" s="2">
        <f t="shared" si="117"/>
        <v>-7.8577492883142135E-3</v>
      </c>
      <c r="L694" s="1"/>
      <c r="M694" s="2">
        <f t="shared" si="118"/>
        <v>-1.2811212828167209E-2</v>
      </c>
      <c r="N694" s="2">
        <f t="shared" si="119"/>
        <v>-1.4086011683602434E-2</v>
      </c>
      <c r="O694" s="2">
        <f t="shared" si="120"/>
        <v>1.5238075661861821E-2</v>
      </c>
      <c r="P694" s="2">
        <f t="shared" si="121"/>
        <v>-1.203285703444985E-2</v>
      </c>
      <c r="Q694" s="2">
        <f t="shared" si="122"/>
        <v>-7.888784082915011E-3</v>
      </c>
    </row>
    <row r="695" spans="1:17" ht="28.5" customHeight="1">
      <c r="A695" s="87">
        <v>45308</v>
      </c>
      <c r="B695" s="88">
        <v>2950</v>
      </c>
      <c r="C695" s="88">
        <v>2723.1499020000001</v>
      </c>
      <c r="D695" s="88">
        <v>1570</v>
      </c>
      <c r="E695" s="88">
        <v>1299</v>
      </c>
      <c r="F695" s="88">
        <v>3555</v>
      </c>
      <c r="G695" s="2">
        <f t="shared" si="113"/>
        <v>-4.2866139703797686E-3</v>
      </c>
      <c r="H695" s="2">
        <f t="shared" si="114"/>
        <v>-9.4935338728743806E-3</v>
      </c>
      <c r="I695" s="2">
        <f t="shared" si="115"/>
        <v>-6.1566049013747758E-2</v>
      </c>
      <c r="J695" s="2">
        <f t="shared" si="116"/>
        <v>-1.1001523879153926E-2</v>
      </c>
      <c r="K695" s="2">
        <f t="shared" si="117"/>
        <v>1.9729425028184892E-3</v>
      </c>
      <c r="L695" s="1"/>
      <c r="M695" s="2">
        <f t="shared" si="118"/>
        <v>-4.295827840341852E-3</v>
      </c>
      <c r="N695" s="2">
        <f t="shared" si="119"/>
        <v>-9.5388847203412667E-3</v>
      </c>
      <c r="O695" s="2">
        <f t="shared" si="120"/>
        <v>-6.3542802644470209E-2</v>
      </c>
      <c r="P695" s="2">
        <f t="shared" si="121"/>
        <v>-1.1062488188876802E-2</v>
      </c>
      <c r="Q695" s="2">
        <f t="shared" si="122"/>
        <v>1.9709988078711951E-3</v>
      </c>
    </row>
    <row r="696" spans="1:17" ht="28.5" customHeight="1">
      <c r="A696" s="87">
        <v>45309</v>
      </c>
      <c r="B696" s="88">
        <v>2952.1999510000001</v>
      </c>
      <c r="C696" s="88">
        <v>2735.8999020000001</v>
      </c>
      <c r="D696" s="88">
        <v>1494</v>
      </c>
      <c r="E696" s="88">
        <v>1335.75</v>
      </c>
      <c r="F696" s="88">
        <v>3570.8000489999999</v>
      </c>
      <c r="G696" s="2">
        <f t="shared" si="113"/>
        <v>7.4574610169493409E-4</v>
      </c>
      <c r="H696" s="2">
        <f t="shared" si="114"/>
        <v>4.6820779093489648E-3</v>
      </c>
      <c r="I696" s="2">
        <f t="shared" si="115"/>
        <v>-4.8407643312101914E-2</v>
      </c>
      <c r="J696" s="2">
        <f t="shared" si="116"/>
        <v>2.8290993071593534E-2</v>
      </c>
      <c r="K696" s="2">
        <f t="shared" si="117"/>
        <v>4.444458227848086E-3</v>
      </c>
      <c r="L696" s="1"/>
      <c r="M696" s="2">
        <f t="shared" si="118"/>
        <v>7.4546817123922202E-4</v>
      </c>
      <c r="N696" s="2">
        <f t="shared" si="119"/>
        <v>4.6711510761561978E-3</v>
      </c>
      <c r="O696" s="2">
        <f t="shared" si="120"/>
        <v>-4.9618532649591117E-2</v>
      </c>
      <c r="P696" s="2">
        <f t="shared" si="121"/>
        <v>2.7898194167281204E-2</v>
      </c>
      <c r="Q696" s="2">
        <f t="shared" si="122"/>
        <v>4.4346107902806988E-3</v>
      </c>
    </row>
    <row r="697" spans="1:17" ht="28.5" customHeight="1">
      <c r="A697" s="87">
        <v>45310</v>
      </c>
      <c r="B697" s="88">
        <v>3014.6000979999999</v>
      </c>
      <c r="C697" s="88">
        <v>2734.8999020000001</v>
      </c>
      <c r="D697" s="88">
        <v>1505.9499510000001</v>
      </c>
      <c r="E697" s="88">
        <v>1335.599976</v>
      </c>
      <c r="F697" s="88">
        <v>3603</v>
      </c>
      <c r="G697" s="2">
        <f t="shared" si="113"/>
        <v>2.1136829495191543E-2</v>
      </c>
      <c r="H697" s="2">
        <f t="shared" si="114"/>
        <v>-3.6551044841552101E-4</v>
      </c>
      <c r="I697" s="2">
        <f t="shared" si="115"/>
        <v>7.9986285140562618E-3</v>
      </c>
      <c r="J697" s="2">
        <f t="shared" si="116"/>
        <v>-1.1231443009547472E-4</v>
      </c>
      <c r="K697" s="2">
        <f t="shared" si="117"/>
        <v>9.0175732491707648E-3</v>
      </c>
      <c r="L697" s="1"/>
      <c r="M697" s="2">
        <f t="shared" si="118"/>
        <v>2.0916545379782242E-2</v>
      </c>
      <c r="N697" s="2">
        <f t="shared" si="119"/>
        <v>-3.6557726364103989E-4</v>
      </c>
      <c r="O697" s="2">
        <f t="shared" si="120"/>
        <v>7.966809047116637E-3</v>
      </c>
      <c r="P697" s="2">
        <f t="shared" si="121"/>
        <v>-1.1232073783342525E-4</v>
      </c>
      <c r="Q697" s="2">
        <f t="shared" si="122"/>
        <v>8.9771577204712863E-3</v>
      </c>
    </row>
    <row r="698" spans="1:17" ht="28.5" customHeight="1">
      <c r="A698" s="87">
        <v>45314</v>
      </c>
      <c r="B698" s="88">
        <v>2961.6000979999999</v>
      </c>
      <c r="C698" s="88">
        <v>2657.1499020000001</v>
      </c>
      <c r="D698" s="88">
        <v>1465</v>
      </c>
      <c r="E698" s="88">
        <v>1378.3000489999999</v>
      </c>
      <c r="F698" s="88">
        <v>3637.6000979999999</v>
      </c>
      <c r="G698" s="2">
        <f t="shared" si="113"/>
        <v>-1.7581104716065728E-2</v>
      </c>
      <c r="H698" s="2">
        <f t="shared" si="114"/>
        <v>-2.8428828398122483E-2</v>
      </c>
      <c r="I698" s="2">
        <f t="shared" si="115"/>
        <v>-2.7192106200347461E-2</v>
      </c>
      <c r="J698" s="2">
        <f t="shared" si="116"/>
        <v>3.197070512675719E-2</v>
      </c>
      <c r="K698" s="2">
        <f t="shared" si="117"/>
        <v>9.603135720233108E-3</v>
      </c>
      <c r="L698" s="1"/>
      <c r="M698" s="2">
        <f t="shared" si="118"/>
        <v>-1.7737487975433192E-2</v>
      </c>
      <c r="N698" s="2">
        <f t="shared" si="119"/>
        <v>-2.8840753350430251E-2</v>
      </c>
      <c r="O698" s="2">
        <f t="shared" si="120"/>
        <v>-2.7568653288711581E-2</v>
      </c>
      <c r="P698" s="2">
        <f t="shared" si="121"/>
        <v>3.1470280151386358E-2</v>
      </c>
      <c r="Q698" s="2">
        <f t="shared" si="122"/>
        <v>9.5573187035472643E-3</v>
      </c>
    </row>
    <row r="699" spans="1:17" ht="28.5" customHeight="1">
      <c r="A699" s="87">
        <v>45315</v>
      </c>
      <c r="B699" s="88">
        <v>2968</v>
      </c>
      <c r="C699" s="88">
        <v>2687.75</v>
      </c>
      <c r="D699" s="88">
        <v>1380.25</v>
      </c>
      <c r="E699" s="88">
        <v>1382.099976</v>
      </c>
      <c r="F699" s="88">
        <v>3570</v>
      </c>
      <c r="G699" s="2">
        <f t="shared" si="113"/>
        <v>2.1609608955382035E-3</v>
      </c>
      <c r="H699" s="2">
        <f t="shared" si="114"/>
        <v>1.1516135381360162E-2</v>
      </c>
      <c r="I699" s="2">
        <f t="shared" si="115"/>
        <v>-5.7849829351535834E-2</v>
      </c>
      <c r="J699" s="2">
        <f t="shared" si="116"/>
        <v>2.7569664549870632E-3</v>
      </c>
      <c r="K699" s="2">
        <f t="shared" si="117"/>
        <v>-1.8583707988452967E-2</v>
      </c>
      <c r="L699" s="1"/>
      <c r="M699" s="2">
        <f t="shared" si="118"/>
        <v>2.1586293778170767E-3</v>
      </c>
      <c r="N699" s="2">
        <f t="shared" si="119"/>
        <v>1.1450329432550204E-2</v>
      </c>
      <c r="O699" s="2">
        <f t="shared" si="120"/>
        <v>-5.9590600287013677E-2</v>
      </c>
      <c r="P699" s="2">
        <f t="shared" si="121"/>
        <v>2.7531729936677248E-3</v>
      </c>
      <c r="Q699" s="2">
        <f t="shared" si="122"/>
        <v>-1.8758554677955789E-2</v>
      </c>
    </row>
    <row r="700" spans="1:17" ht="28.5" customHeight="1">
      <c r="A700" s="87">
        <v>45316</v>
      </c>
      <c r="B700" s="88">
        <v>2968.8000489999999</v>
      </c>
      <c r="C700" s="88">
        <v>2706.1499020000001</v>
      </c>
      <c r="D700" s="88">
        <v>1452.5</v>
      </c>
      <c r="E700" s="88">
        <v>1368.3000489999999</v>
      </c>
      <c r="F700" s="88">
        <v>3599.8999020000001</v>
      </c>
      <c r="G700" s="2">
        <f t="shared" si="113"/>
        <v>2.6955828840968479E-4</v>
      </c>
      <c r="H700" s="2">
        <f t="shared" si="114"/>
        <v>6.8458383406195186E-3</v>
      </c>
      <c r="I700" s="2">
        <f t="shared" si="115"/>
        <v>5.2345589567107408E-2</v>
      </c>
      <c r="J700" s="2">
        <f t="shared" si="116"/>
        <v>-9.9847530856190577E-3</v>
      </c>
      <c r="K700" s="2">
        <f t="shared" si="117"/>
        <v>8.3753226890756621E-3</v>
      </c>
      <c r="L700" s="1"/>
      <c r="M700" s="2">
        <f t="shared" si="118"/>
        <v>2.6952196410168417E-4</v>
      </c>
      <c r="N700" s="2">
        <f t="shared" si="119"/>
        <v>6.822511987774435E-3</v>
      </c>
      <c r="O700" s="2">
        <f t="shared" si="120"/>
        <v>5.102156756191234E-2</v>
      </c>
      <c r="P700" s="2">
        <f t="shared" si="121"/>
        <v>-1.0034935048477358E-2</v>
      </c>
      <c r="Q700" s="2">
        <f t="shared" si="122"/>
        <v>8.3404442839505044E-3</v>
      </c>
    </row>
    <row r="701" spans="1:17" ht="28.5" customHeight="1">
      <c r="A701" s="87">
        <v>45320</v>
      </c>
      <c r="B701" s="88">
        <v>2975.1499020000001</v>
      </c>
      <c r="C701" s="88">
        <v>2896.1000979999999</v>
      </c>
      <c r="D701" s="88">
        <v>1448.0500489999999</v>
      </c>
      <c r="E701" s="88">
        <v>1400.849976</v>
      </c>
      <c r="F701" s="88">
        <v>3604</v>
      </c>
      <c r="G701" s="2">
        <f t="shared" si="113"/>
        <v>2.1388617943936738E-3</v>
      </c>
      <c r="H701" s="2">
        <f t="shared" si="114"/>
        <v>7.0192045111623594E-2</v>
      </c>
      <c r="I701" s="2">
        <f t="shared" si="115"/>
        <v>-3.0636495697074391E-3</v>
      </c>
      <c r="J701" s="2">
        <f t="shared" si="116"/>
        <v>2.3788588638718983E-2</v>
      </c>
      <c r="K701" s="2">
        <f t="shared" si="117"/>
        <v>1.1389477795540907E-3</v>
      </c>
      <c r="L701" s="1"/>
      <c r="M701" s="2">
        <f t="shared" si="118"/>
        <v>2.1365776858543175E-3</v>
      </c>
      <c r="N701" s="2">
        <f t="shared" si="119"/>
        <v>6.7838113781685347E-2</v>
      </c>
      <c r="O701" s="2">
        <f t="shared" si="120"/>
        <v>-3.0683521512143881E-3</v>
      </c>
      <c r="P701" s="2">
        <f t="shared" si="121"/>
        <v>2.3510048894757184E-2</v>
      </c>
      <c r="Q701" s="2">
        <f t="shared" si="122"/>
        <v>1.1382996705932538E-3</v>
      </c>
    </row>
    <row r="702" spans="1:17" ht="28.5" customHeight="1">
      <c r="A702" s="87">
        <v>45321</v>
      </c>
      <c r="B702" s="88">
        <v>2960.8500979999999</v>
      </c>
      <c r="C702" s="88">
        <v>2815.25</v>
      </c>
      <c r="D702" s="88">
        <v>1454.5500489999999</v>
      </c>
      <c r="E702" s="88">
        <v>1371.75</v>
      </c>
      <c r="F702" s="88">
        <v>3715.9499510000001</v>
      </c>
      <c r="G702" s="2">
        <f t="shared" si="113"/>
        <v>-4.8064146248185322E-3</v>
      </c>
      <c r="H702" s="2">
        <f t="shared" si="114"/>
        <v>-2.7916886593745038E-2</v>
      </c>
      <c r="I702" s="2">
        <f t="shared" si="115"/>
        <v>4.4887951245116114E-3</v>
      </c>
      <c r="J702" s="2">
        <f t="shared" si="116"/>
        <v>-2.077308526862549E-2</v>
      </c>
      <c r="K702" s="2">
        <f t="shared" si="117"/>
        <v>3.1062694506104344E-2</v>
      </c>
      <c r="L702" s="1"/>
      <c r="M702" s="2">
        <f t="shared" si="118"/>
        <v>-4.8180025815182685E-3</v>
      </c>
      <c r="N702" s="2">
        <f t="shared" si="119"/>
        <v>-2.8313970557662216E-2</v>
      </c>
      <c r="O702" s="2">
        <f t="shared" si="120"/>
        <v>4.4787505312072059E-3</v>
      </c>
      <c r="P702" s="2">
        <f t="shared" si="121"/>
        <v>-2.0991881152296374E-2</v>
      </c>
      <c r="Q702" s="2">
        <f t="shared" si="122"/>
        <v>3.0590012600267589E-2</v>
      </c>
    </row>
    <row r="703" spans="1:17" ht="28.5" customHeight="1">
      <c r="A703" s="87">
        <v>45322</v>
      </c>
      <c r="B703" s="88">
        <v>3037.6999510000001</v>
      </c>
      <c r="C703" s="88">
        <v>2853.25</v>
      </c>
      <c r="D703" s="88">
        <v>1439.5</v>
      </c>
      <c r="E703" s="88">
        <v>1418.4499510000001</v>
      </c>
      <c r="F703" s="88">
        <v>3520</v>
      </c>
      <c r="G703" s="2">
        <f t="shared" si="113"/>
        <v>2.5955333926533746E-2</v>
      </c>
      <c r="H703" s="2">
        <f t="shared" si="114"/>
        <v>1.3497913151585116E-2</v>
      </c>
      <c r="I703" s="2">
        <f t="shared" si="115"/>
        <v>-1.0346876004952061E-2</v>
      </c>
      <c r="J703" s="2">
        <f t="shared" si="116"/>
        <v>3.4044068525606021E-2</v>
      </c>
      <c r="K703" s="2">
        <f t="shared" si="117"/>
        <v>-5.2732128684151926E-2</v>
      </c>
      <c r="L703" s="1"/>
      <c r="M703" s="2">
        <f t="shared" si="118"/>
        <v>2.5624211616272669E-2</v>
      </c>
      <c r="N703" s="2">
        <f t="shared" si="119"/>
        <v>1.3407627856574447E-2</v>
      </c>
      <c r="O703" s="2">
        <f t="shared" si="120"/>
        <v>-1.0400777053828541E-2</v>
      </c>
      <c r="P703" s="2">
        <f t="shared" si="121"/>
        <v>3.3477394641889473E-2</v>
      </c>
      <c r="Q703" s="2">
        <f t="shared" si="122"/>
        <v>-5.4173362736353328E-2</v>
      </c>
    </row>
    <row r="704" spans="1:17" ht="28.5" customHeight="1">
      <c r="A704" s="87">
        <v>45323</v>
      </c>
      <c r="B704" s="88">
        <v>3045.6999510000001</v>
      </c>
      <c r="C704" s="88">
        <v>2853.3000489999999</v>
      </c>
      <c r="D704" s="88">
        <v>1465.0500489999999</v>
      </c>
      <c r="E704" s="88">
        <v>1407.9499510000001</v>
      </c>
      <c r="F704" s="88">
        <v>3480</v>
      </c>
      <c r="G704" s="2">
        <f t="shared" si="113"/>
        <v>2.6335714945666137E-3</v>
      </c>
      <c r="H704" s="2">
        <f t="shared" si="114"/>
        <v>1.7541049680169806E-5</v>
      </c>
      <c r="I704" s="2">
        <f t="shared" si="115"/>
        <v>1.7749252518235462E-2</v>
      </c>
      <c r="J704" s="2">
        <f t="shared" si="116"/>
        <v>-7.4024465879797543E-3</v>
      </c>
      <c r="K704" s="2">
        <f t="shared" si="117"/>
        <v>-1.1363636363636364E-2</v>
      </c>
      <c r="L704" s="1"/>
      <c r="M704" s="2">
        <f t="shared" si="118"/>
        <v>2.6301097217103714E-3</v>
      </c>
      <c r="N704" s="2">
        <f t="shared" si="119"/>
        <v>1.7540895837690268E-5</v>
      </c>
      <c r="O704" s="2">
        <f t="shared" si="120"/>
        <v>1.7593573955322035E-2</v>
      </c>
      <c r="P704" s="2">
        <f t="shared" si="121"/>
        <v>-7.429980659539058E-3</v>
      </c>
      <c r="Q704" s="2">
        <f t="shared" si="122"/>
        <v>-1.1428695823622744E-2</v>
      </c>
    </row>
    <row r="705" spans="1:17" ht="28.5" customHeight="1">
      <c r="A705" s="87">
        <v>45324</v>
      </c>
      <c r="B705" s="88">
        <v>3054.5500489999999</v>
      </c>
      <c r="C705" s="88">
        <v>2915.3999020000001</v>
      </c>
      <c r="D705" s="88">
        <v>1475</v>
      </c>
      <c r="E705" s="88">
        <v>1416.650024</v>
      </c>
      <c r="F705" s="88">
        <v>3402.6999510000001</v>
      </c>
      <c r="G705" s="2">
        <f t="shared" si="113"/>
        <v>2.9057681788693993E-3</v>
      </c>
      <c r="H705" s="2">
        <f t="shared" si="114"/>
        <v>2.1764221054061381E-2</v>
      </c>
      <c r="I705" s="2">
        <f t="shared" si="115"/>
        <v>6.7915434061734609E-3</v>
      </c>
      <c r="J705" s="2">
        <f t="shared" si="116"/>
        <v>6.1792487679130396E-3</v>
      </c>
      <c r="K705" s="2">
        <f t="shared" si="117"/>
        <v>-2.2212657758620673E-2</v>
      </c>
      <c r="L705" s="1"/>
      <c r="M705" s="2">
        <f t="shared" si="118"/>
        <v>2.901554595006484E-3</v>
      </c>
      <c r="N705" s="2">
        <f t="shared" si="119"/>
        <v>2.1530761695766298E-2</v>
      </c>
      <c r="O705" s="2">
        <f t="shared" si="120"/>
        <v>6.768584766367514E-3</v>
      </c>
      <c r="P705" s="2">
        <f t="shared" si="121"/>
        <v>6.1602354952063499E-3</v>
      </c>
      <c r="Q705" s="2">
        <f t="shared" si="122"/>
        <v>-2.2463074062126165E-2</v>
      </c>
    </row>
    <row r="706" spans="1:17" ht="28.5" customHeight="1">
      <c r="A706" s="87">
        <v>45327</v>
      </c>
      <c r="B706" s="88">
        <v>3144.8500979999999</v>
      </c>
      <c r="C706" s="88">
        <v>2878.0500489999999</v>
      </c>
      <c r="D706" s="88">
        <v>1446</v>
      </c>
      <c r="E706" s="88">
        <v>1463.8000489999999</v>
      </c>
      <c r="F706" s="88">
        <v>3375.5</v>
      </c>
      <c r="G706" s="2">
        <f t="shared" si="113"/>
        <v>2.9562471575662157E-2</v>
      </c>
      <c r="H706" s="2">
        <f t="shared" si="114"/>
        <v>-1.2811228049495957E-2</v>
      </c>
      <c r="I706" s="2">
        <f t="shared" si="115"/>
        <v>-1.9661016949152541E-2</v>
      </c>
      <c r="J706" s="2">
        <f t="shared" si="116"/>
        <v>3.328276158628711E-2</v>
      </c>
      <c r="K706" s="2">
        <f t="shared" si="117"/>
        <v>-7.9936378145849789E-3</v>
      </c>
      <c r="L706" s="1"/>
      <c r="M706" s="2">
        <f t="shared" si="118"/>
        <v>2.9133927116892368E-2</v>
      </c>
      <c r="N706" s="2">
        <f t="shared" si="119"/>
        <v>-1.2893999527679311E-2</v>
      </c>
      <c r="O706" s="2">
        <f t="shared" si="120"/>
        <v>-1.9856866055210226E-2</v>
      </c>
      <c r="P706" s="2">
        <f t="shared" si="121"/>
        <v>3.2740881225003154E-2</v>
      </c>
      <c r="Q706" s="2">
        <f t="shared" si="122"/>
        <v>-8.0257582244686772E-3</v>
      </c>
    </row>
    <row r="707" spans="1:17" ht="28.5" customHeight="1">
      <c r="A707" s="87">
        <v>45328</v>
      </c>
      <c r="B707" s="88">
        <v>3174.75</v>
      </c>
      <c r="C707" s="88">
        <v>2855.6000979999999</v>
      </c>
      <c r="D707" s="88">
        <v>1445.5500489999999</v>
      </c>
      <c r="E707" s="88">
        <v>1475.099976</v>
      </c>
      <c r="F707" s="88">
        <v>3346</v>
      </c>
      <c r="G707" s="2">
        <f t="shared" si="113"/>
        <v>9.5075762177075675E-3</v>
      </c>
      <c r="H707" s="2">
        <f t="shared" si="114"/>
        <v>-7.8004032653290582E-3</v>
      </c>
      <c r="I707" s="2">
        <f t="shared" si="115"/>
        <v>-3.1116943291843393E-4</v>
      </c>
      <c r="J707" s="2">
        <f t="shared" si="116"/>
        <v>7.7195837011479872E-3</v>
      </c>
      <c r="K707" s="2">
        <f t="shared" si="117"/>
        <v>-8.7394460079988148E-3</v>
      </c>
      <c r="L707" s="1"/>
      <c r="M707" s="2">
        <f t="shared" si="118"/>
        <v>9.4626636635517323E-3</v>
      </c>
      <c r="N707" s="2">
        <f t="shared" si="119"/>
        <v>-7.8309855507972814E-3</v>
      </c>
      <c r="O707" s="2">
        <f t="shared" si="120"/>
        <v>-3.1121785617189946E-4</v>
      </c>
      <c r="P707" s="2">
        <f t="shared" si="121"/>
        <v>7.6899401742752298E-3</v>
      </c>
      <c r="Q707" s="2">
        <f t="shared" si="122"/>
        <v>-8.7778589351558828E-3</v>
      </c>
    </row>
    <row r="708" spans="1:17" ht="28.5" customHeight="1">
      <c r="A708" s="87">
        <v>45329</v>
      </c>
      <c r="B708" s="88">
        <v>3174.25</v>
      </c>
      <c r="C708" s="88">
        <v>2884.3000489999999</v>
      </c>
      <c r="D708" s="88">
        <v>1453</v>
      </c>
      <c r="E708" s="88">
        <v>1496.1999510000001</v>
      </c>
      <c r="F708" s="88">
        <v>3445</v>
      </c>
      <c r="G708" s="2">
        <f t="shared" ref="G708:G742" si="123">(B708-B707)/B707</f>
        <v>-1.5749271596188677E-4</v>
      </c>
      <c r="H708" s="2">
        <f t="shared" ref="H708:H742" si="124">(C708-C707)/C707</f>
        <v>1.0050409726523289E-2</v>
      </c>
      <c r="I708" s="2">
        <f t="shared" ref="I708:I742" si="125">(D708-D707)/D707</f>
        <v>5.1537136366560047E-3</v>
      </c>
      <c r="J708" s="2">
        <f t="shared" ref="J708:J742" si="126">(E708-E707)/E707</f>
        <v>1.4304098259981319E-2</v>
      </c>
      <c r="K708" s="2">
        <f t="shared" ref="K708:K742" si="127">(F708-F707)/F707</f>
        <v>2.9587567244471012E-2</v>
      </c>
      <c r="L708" s="1"/>
      <c r="M708" s="2">
        <f t="shared" ref="M708:M742" si="128">LN((B708/B707))</f>
        <v>-1.5750511924197399E-4</v>
      </c>
      <c r="N708" s="2">
        <f t="shared" ref="N708:N742" si="129">LN((C708/C707))</f>
        <v>1.0000240227994582E-2</v>
      </c>
      <c r="O708" s="2">
        <f t="shared" ref="O708:O742" si="130">LN((D708/D707))</f>
        <v>5.1404787077447677E-3</v>
      </c>
      <c r="P708" s="2">
        <f t="shared" ref="P708:P742" si="131">LN((E708/E707))</f>
        <v>1.420275987275183E-2</v>
      </c>
      <c r="Q708" s="2">
        <f t="shared" ref="Q708:Q742" si="132">LN((F708/F707))</f>
        <v>2.9158301900989635E-2</v>
      </c>
    </row>
    <row r="709" spans="1:17" ht="28.5" customHeight="1">
      <c r="A709" s="87">
        <v>45330</v>
      </c>
      <c r="B709" s="88">
        <v>3173.75</v>
      </c>
      <c r="C709" s="88">
        <v>2900.25</v>
      </c>
      <c r="D709" s="88">
        <v>1429.849976</v>
      </c>
      <c r="E709" s="88">
        <v>1499.599976</v>
      </c>
      <c r="F709" s="88">
        <v>3413</v>
      </c>
      <c r="G709" s="2">
        <f t="shared" si="123"/>
        <v>-1.5751752382452548E-4</v>
      </c>
      <c r="H709" s="2">
        <f t="shared" si="124"/>
        <v>5.529920857412174E-3</v>
      </c>
      <c r="I709" s="2">
        <f t="shared" si="125"/>
        <v>-1.5932569855471458E-2</v>
      </c>
      <c r="J709" s="2">
        <f t="shared" si="126"/>
        <v>2.2724402562154032E-3</v>
      </c>
      <c r="K709" s="2">
        <f t="shared" si="127"/>
        <v>-9.2888243831640051E-3</v>
      </c>
      <c r="L709" s="1"/>
      <c r="M709" s="2">
        <f t="shared" si="128"/>
        <v>-1.5752993101260791E-4</v>
      </c>
      <c r="N709" s="2">
        <f t="shared" si="129"/>
        <v>5.5146869806847396E-3</v>
      </c>
      <c r="O709" s="2">
        <f t="shared" si="130"/>
        <v>-1.6060857708078882E-2</v>
      </c>
      <c r="P709" s="2">
        <f t="shared" si="131"/>
        <v>2.2698621688172771E-3</v>
      </c>
      <c r="Q709" s="2">
        <f t="shared" si="132"/>
        <v>-9.3322345410519272E-3</v>
      </c>
    </row>
    <row r="710" spans="1:17" ht="28.5" customHeight="1">
      <c r="A710" s="87">
        <v>45331</v>
      </c>
      <c r="B710" s="88">
        <v>3213.1000979999999</v>
      </c>
      <c r="C710" s="88">
        <v>2921.5</v>
      </c>
      <c r="D710" s="88">
        <v>1392.150024</v>
      </c>
      <c r="E710" s="88">
        <v>1534.8000489999999</v>
      </c>
      <c r="F710" s="88">
        <v>3336.25</v>
      </c>
      <c r="G710" s="2">
        <f t="shared" si="123"/>
        <v>1.2398612997242974E-2</v>
      </c>
      <c r="H710" s="2">
        <f t="shared" si="124"/>
        <v>7.3269545728816485E-3</v>
      </c>
      <c r="I710" s="2">
        <f t="shared" si="125"/>
        <v>-2.6366368942751194E-2</v>
      </c>
      <c r="J710" s="2">
        <f t="shared" si="126"/>
        <v>2.3472975168945972E-2</v>
      </c>
      <c r="K710" s="2">
        <f t="shared" si="127"/>
        <v>-2.2487547612071491E-2</v>
      </c>
      <c r="L710" s="1"/>
      <c r="M710" s="2">
        <f t="shared" si="128"/>
        <v>1.2322379673317087E-2</v>
      </c>
      <c r="N710" s="2">
        <f t="shared" si="129"/>
        <v>7.3002428389754943E-3</v>
      </c>
      <c r="O710" s="2">
        <f t="shared" si="130"/>
        <v>-2.6720194913171052E-2</v>
      </c>
      <c r="P710" s="2">
        <f t="shared" si="131"/>
        <v>2.3201721441291609E-2</v>
      </c>
      <c r="Q710" s="2">
        <f t="shared" si="132"/>
        <v>-2.274424818797316E-2</v>
      </c>
    </row>
    <row r="711" spans="1:17" ht="28.5" customHeight="1">
      <c r="A711" s="87">
        <v>45334</v>
      </c>
      <c r="B711" s="88">
        <v>3392.8500979999999</v>
      </c>
      <c r="C711" s="88">
        <v>2904.6999510000001</v>
      </c>
      <c r="D711" s="88">
        <v>1399.650024</v>
      </c>
      <c r="E711" s="88">
        <v>1534.4499510000001</v>
      </c>
      <c r="F711" s="88">
        <v>3330</v>
      </c>
      <c r="G711" s="2">
        <f t="shared" si="123"/>
        <v>5.5942857215025989E-2</v>
      </c>
      <c r="H711" s="2">
        <f t="shared" si="124"/>
        <v>-5.7504874208454369E-3</v>
      </c>
      <c r="I711" s="2">
        <f t="shared" si="125"/>
        <v>5.387350408148253E-3</v>
      </c>
      <c r="J711" s="2">
        <f t="shared" si="126"/>
        <v>-2.2810658641038981E-4</v>
      </c>
      <c r="K711" s="2">
        <f t="shared" si="127"/>
        <v>-1.8733608092918695E-3</v>
      </c>
      <c r="L711" s="1"/>
      <c r="M711" s="2">
        <f t="shared" si="128"/>
        <v>5.4434071334165529E-2</v>
      </c>
      <c r="N711" s="2">
        <f t="shared" si="129"/>
        <v>-5.7670851341810091E-3</v>
      </c>
      <c r="O711" s="2">
        <f t="shared" si="130"/>
        <v>5.3728905462515466E-3</v>
      </c>
      <c r="P711" s="2">
        <f t="shared" si="131"/>
        <v>-2.2813260667475666E-4</v>
      </c>
      <c r="Q711" s="2">
        <f t="shared" si="132"/>
        <v>-1.8751177442444145E-3</v>
      </c>
    </row>
    <row r="712" spans="1:17" ht="28.5" customHeight="1">
      <c r="A712" s="87">
        <v>45335</v>
      </c>
      <c r="B712" s="88">
        <v>3288.6999510000001</v>
      </c>
      <c r="C712" s="88">
        <v>2930.1999510000001</v>
      </c>
      <c r="D712" s="88">
        <v>1391.9499510000001</v>
      </c>
      <c r="E712" s="88">
        <v>1542.1999510000001</v>
      </c>
      <c r="F712" s="88">
        <v>3312</v>
      </c>
      <c r="G712" s="2">
        <f t="shared" si="123"/>
        <v>-3.0696949170077904E-2</v>
      </c>
      <c r="H712" s="2">
        <f t="shared" si="124"/>
        <v>8.778875763474683E-3</v>
      </c>
      <c r="I712" s="2">
        <f t="shared" si="125"/>
        <v>-5.5014274053982902E-3</v>
      </c>
      <c r="J712" s="2">
        <f t="shared" si="126"/>
        <v>5.0506697823212354E-3</v>
      </c>
      <c r="K712" s="2">
        <f t="shared" si="127"/>
        <v>-5.4054054054054057E-3</v>
      </c>
      <c r="L712" s="1"/>
      <c r="M712" s="2">
        <f t="shared" si="128"/>
        <v>-3.1177970031680734E-2</v>
      </c>
      <c r="N712" s="2">
        <f t="shared" si="129"/>
        <v>8.7405654844937529E-3</v>
      </c>
      <c r="O712" s="2">
        <f t="shared" si="130"/>
        <v>-5.5166159886859811E-3</v>
      </c>
      <c r="P712" s="2">
        <f t="shared" si="131"/>
        <v>5.0379579339617656E-3</v>
      </c>
      <c r="Q712" s="2">
        <f t="shared" si="132"/>
        <v>-5.4200674693391446E-3</v>
      </c>
    </row>
    <row r="713" spans="1:17" ht="28.5" customHeight="1">
      <c r="A713" s="87">
        <v>45336</v>
      </c>
      <c r="B713" s="88">
        <v>3343.6999510000001</v>
      </c>
      <c r="C713" s="88">
        <v>2962.75</v>
      </c>
      <c r="D713" s="88">
        <v>1376</v>
      </c>
      <c r="E713" s="88">
        <v>1520.400024</v>
      </c>
      <c r="F713" s="88">
        <v>3290.0500489999999</v>
      </c>
      <c r="G713" s="2">
        <f t="shared" si="123"/>
        <v>1.6723933718330267E-2</v>
      </c>
      <c r="H713" s="2">
        <f t="shared" si="124"/>
        <v>1.110847366879911E-2</v>
      </c>
      <c r="I713" s="2">
        <f t="shared" si="125"/>
        <v>-1.1458710127143109E-2</v>
      </c>
      <c r="J713" s="2">
        <f t="shared" si="126"/>
        <v>-1.4135603483753466E-2</v>
      </c>
      <c r="K713" s="2">
        <f t="shared" si="127"/>
        <v>-6.6274006642512246E-3</v>
      </c>
      <c r="L713" s="1"/>
      <c r="M713" s="2">
        <f t="shared" si="128"/>
        <v>1.6585628612372352E-2</v>
      </c>
      <c r="N713" s="2">
        <f t="shared" si="129"/>
        <v>1.1047227723753566E-2</v>
      </c>
      <c r="O713" s="2">
        <f t="shared" si="130"/>
        <v>-1.1524867013309454E-2</v>
      </c>
      <c r="P713" s="2">
        <f t="shared" si="131"/>
        <v>-1.4236462725654406E-2</v>
      </c>
      <c r="Q713" s="2">
        <f t="shared" si="132"/>
        <v>-6.6494593994350466E-3</v>
      </c>
    </row>
    <row r="714" spans="1:17" ht="28.5" customHeight="1">
      <c r="A714" s="87">
        <v>45337</v>
      </c>
      <c r="B714" s="88">
        <v>3369.8000489999999</v>
      </c>
      <c r="C714" s="88">
        <v>2941.1999510000001</v>
      </c>
      <c r="D714" s="88">
        <v>1385</v>
      </c>
      <c r="E714" s="88">
        <v>1509.900024</v>
      </c>
      <c r="F714" s="88">
        <v>3309</v>
      </c>
      <c r="G714" s="2">
        <f t="shared" si="123"/>
        <v>7.8057536209832868E-3</v>
      </c>
      <c r="H714" s="2">
        <f t="shared" si="124"/>
        <v>-7.2736643321238527E-3</v>
      </c>
      <c r="I714" s="2">
        <f t="shared" si="125"/>
        <v>6.540697674418605E-3</v>
      </c>
      <c r="J714" s="2">
        <f t="shared" si="126"/>
        <v>-6.9060772390516613E-3</v>
      </c>
      <c r="K714" s="2">
        <f t="shared" si="127"/>
        <v>5.7597759054637578E-3</v>
      </c>
      <c r="L714" s="1"/>
      <c r="M714" s="2">
        <f t="shared" si="128"/>
        <v>7.7754463381444787E-3</v>
      </c>
      <c r="N714" s="2">
        <f t="shared" si="129"/>
        <v>-7.3002464063576305E-3</v>
      </c>
      <c r="O714" s="2">
        <f t="shared" si="130"/>
        <v>6.5194001281499705E-3</v>
      </c>
      <c r="P714" s="2">
        <f t="shared" si="131"/>
        <v>-6.9300345548969581E-3</v>
      </c>
      <c r="Q714" s="2">
        <f t="shared" si="132"/>
        <v>5.7432518158968193E-3</v>
      </c>
    </row>
    <row r="715" spans="1:17" ht="28.5" customHeight="1">
      <c r="A715" s="87">
        <v>45338</v>
      </c>
      <c r="B715" s="88">
        <v>3367.0500489999999</v>
      </c>
      <c r="C715" s="88">
        <v>2921.1499020000001</v>
      </c>
      <c r="D715" s="88">
        <v>1423.900024</v>
      </c>
      <c r="E715" s="88">
        <v>1509.9499510000001</v>
      </c>
      <c r="F715" s="88">
        <v>3304.9499510000001</v>
      </c>
      <c r="G715" s="2">
        <f t="shared" si="123"/>
        <v>-8.16072158588778E-4</v>
      </c>
      <c r="H715" s="2">
        <f t="shared" si="124"/>
        <v>-6.8169622378726688E-3</v>
      </c>
      <c r="I715" s="2">
        <f t="shared" si="125"/>
        <v>2.8086659927797856E-2</v>
      </c>
      <c r="J715" s="2">
        <f t="shared" si="126"/>
        <v>3.3066427714703544E-5</v>
      </c>
      <c r="K715" s="2">
        <f t="shared" si="127"/>
        <v>-1.2239495315805211E-3</v>
      </c>
      <c r="L715" s="1"/>
      <c r="M715" s="2">
        <f t="shared" si="128"/>
        <v>-8.1640532674465789E-4</v>
      </c>
      <c r="N715" s="2">
        <f t="shared" si="129"/>
        <v>-6.8403038647565908E-3</v>
      </c>
      <c r="O715" s="2">
        <f t="shared" si="130"/>
        <v>2.7699463020626099E-2</v>
      </c>
      <c r="P715" s="2">
        <f t="shared" si="131"/>
        <v>3.3065881032342272E-5</v>
      </c>
      <c r="Q715" s="2">
        <f t="shared" si="132"/>
        <v>-1.2246991695502782E-3</v>
      </c>
    </row>
    <row r="716" spans="1:17" ht="28.5" customHeight="1">
      <c r="A716" s="87">
        <v>45341</v>
      </c>
      <c r="B716" s="88">
        <v>3318.8500979999999</v>
      </c>
      <c r="C716" s="88">
        <v>2948</v>
      </c>
      <c r="D716" s="88">
        <v>1429</v>
      </c>
      <c r="E716" s="88">
        <v>1530.099976</v>
      </c>
      <c r="F716" s="88">
        <v>3400.5500489999999</v>
      </c>
      <c r="G716" s="2">
        <f t="shared" si="123"/>
        <v>-1.431518697333152E-2</v>
      </c>
      <c r="H716" s="2">
        <f t="shared" si="124"/>
        <v>9.1916193625040093E-3</v>
      </c>
      <c r="I716" s="2">
        <f t="shared" si="125"/>
        <v>3.5816952834042295E-3</v>
      </c>
      <c r="J716" s="2">
        <f t="shared" si="126"/>
        <v>1.3344829732041836E-2</v>
      </c>
      <c r="K716" s="2">
        <f t="shared" si="127"/>
        <v>2.8926337589794227E-2</v>
      </c>
      <c r="L716" s="1"/>
      <c r="M716" s="2">
        <f t="shared" si="128"/>
        <v>-1.4418637727125901E-2</v>
      </c>
      <c r="N716" s="2">
        <f t="shared" si="129"/>
        <v>9.1496335117833665E-3</v>
      </c>
      <c r="O716" s="2">
        <f t="shared" si="130"/>
        <v>3.5752962878023856E-3</v>
      </c>
      <c r="P716" s="2">
        <f t="shared" si="131"/>
        <v>1.3256571815969505E-2</v>
      </c>
      <c r="Q716" s="2">
        <f t="shared" si="132"/>
        <v>2.8515867885007543E-2</v>
      </c>
    </row>
    <row r="717" spans="1:17" ht="28.5" customHeight="1">
      <c r="A717" s="87">
        <v>45342</v>
      </c>
      <c r="B717" s="88">
        <v>3324.3000489999999</v>
      </c>
      <c r="C717" s="88">
        <v>2942.0500489999999</v>
      </c>
      <c r="D717" s="88">
        <v>1415</v>
      </c>
      <c r="E717" s="88">
        <v>1538.6999510000001</v>
      </c>
      <c r="F717" s="88">
        <v>3339.8500979999999</v>
      </c>
      <c r="G717" s="2">
        <f t="shared" si="123"/>
        <v>1.6421202642699338E-3</v>
      </c>
      <c r="H717" s="2">
        <f t="shared" si="124"/>
        <v>-2.018300881953886E-3</v>
      </c>
      <c r="I717" s="2">
        <f t="shared" si="125"/>
        <v>-9.7970608817354796E-3</v>
      </c>
      <c r="J717" s="2">
        <f t="shared" si="126"/>
        <v>5.6205314259805501E-3</v>
      </c>
      <c r="K717" s="2">
        <f t="shared" si="127"/>
        <v>-1.7850039001146328E-2</v>
      </c>
      <c r="L717" s="1"/>
      <c r="M717" s="2">
        <f t="shared" si="128"/>
        <v>1.640773458998089E-3</v>
      </c>
      <c r="N717" s="2">
        <f t="shared" si="129"/>
        <v>-2.0203403958761403E-3</v>
      </c>
      <c r="O717" s="2">
        <f t="shared" si="130"/>
        <v>-9.8453678525294141E-3</v>
      </c>
      <c r="P717" s="2">
        <f t="shared" si="131"/>
        <v>5.6047951757496372E-3</v>
      </c>
      <c r="Q717" s="2">
        <f t="shared" si="132"/>
        <v>-1.8011272511821826E-2</v>
      </c>
    </row>
    <row r="718" spans="1:17" ht="28.5" customHeight="1">
      <c r="A718" s="87">
        <v>45343</v>
      </c>
      <c r="B718" s="88">
        <v>3260.3999020000001</v>
      </c>
      <c r="C718" s="88">
        <v>2935.3999020000001</v>
      </c>
      <c r="D718" s="88">
        <v>1464</v>
      </c>
      <c r="E718" s="88">
        <v>1543.400024</v>
      </c>
      <c r="F718" s="88">
        <v>3356.8999020000001</v>
      </c>
      <c r="G718" s="2">
        <f t="shared" si="123"/>
        <v>-1.9222135805467371E-2</v>
      </c>
      <c r="H718" s="2">
        <f t="shared" si="124"/>
        <v>-2.2603786098948971E-3</v>
      </c>
      <c r="I718" s="2">
        <f t="shared" si="125"/>
        <v>3.4628975265017667E-2</v>
      </c>
      <c r="J718" s="2">
        <f t="shared" si="126"/>
        <v>3.0545740883044809E-3</v>
      </c>
      <c r="K718" s="2">
        <f t="shared" si="127"/>
        <v>5.1049608514496334E-3</v>
      </c>
      <c r="L718" s="1"/>
      <c r="M718" s="2">
        <f t="shared" si="128"/>
        <v>-1.9409283187694294E-2</v>
      </c>
      <c r="N718" s="2">
        <f t="shared" si="129"/>
        <v>-2.2629371218224896E-3</v>
      </c>
      <c r="O718" s="2">
        <f t="shared" si="130"/>
        <v>3.4042884443918932E-2</v>
      </c>
      <c r="P718" s="2">
        <f t="shared" si="131"/>
        <v>3.049918355318911E-3</v>
      </c>
      <c r="Q718" s="2">
        <f t="shared" si="132"/>
        <v>5.0919747158610449E-3</v>
      </c>
    </row>
    <row r="719" spans="1:17" ht="28.5" customHeight="1">
      <c r="A719" s="87">
        <v>45344</v>
      </c>
      <c r="B719" s="88">
        <v>3294.4499510000001</v>
      </c>
      <c r="C719" s="88">
        <v>2963.5</v>
      </c>
      <c r="D719" s="88">
        <v>1417.75</v>
      </c>
      <c r="E719" s="88">
        <v>1558.0500489999999</v>
      </c>
      <c r="F719" s="88">
        <v>3310</v>
      </c>
      <c r="G719" s="2">
        <f t="shared" si="123"/>
        <v>1.0443519207295063E-2</v>
      </c>
      <c r="H719" s="2">
        <f t="shared" si="124"/>
        <v>9.572834686290688E-3</v>
      </c>
      <c r="I719" s="2">
        <f t="shared" si="125"/>
        <v>-3.1591530054644809E-2</v>
      </c>
      <c r="J719" s="2">
        <f t="shared" si="126"/>
        <v>9.492046632234543E-3</v>
      </c>
      <c r="K719" s="2">
        <f t="shared" si="127"/>
        <v>-1.3971194664475316E-2</v>
      </c>
      <c r="L719" s="1"/>
      <c r="M719" s="2">
        <f t="shared" si="128"/>
        <v>1.0389362392731364E-2</v>
      </c>
      <c r="N719" s="2">
        <f t="shared" si="129"/>
        <v>9.5273054363642275E-3</v>
      </c>
      <c r="O719" s="2">
        <f t="shared" si="130"/>
        <v>-3.2101307627119435E-2</v>
      </c>
      <c r="P719" s="2">
        <f t="shared" si="131"/>
        <v>9.4472802179111706E-3</v>
      </c>
      <c r="Q719" s="2">
        <f t="shared" si="132"/>
        <v>-1.4069710470000069E-2</v>
      </c>
    </row>
    <row r="720" spans="1:17" ht="28.5" customHeight="1">
      <c r="A720" s="87">
        <v>45345</v>
      </c>
      <c r="B720" s="88">
        <v>3262.0500489999999</v>
      </c>
      <c r="C720" s="88">
        <v>2987.25</v>
      </c>
      <c r="D720" s="88">
        <v>1422.5500489999999</v>
      </c>
      <c r="E720" s="88">
        <v>1561.25</v>
      </c>
      <c r="F720" s="88">
        <v>3363.75</v>
      </c>
      <c r="G720" s="2">
        <f t="shared" si="123"/>
        <v>-9.834692431786805E-3</v>
      </c>
      <c r="H720" s="2">
        <f t="shared" si="124"/>
        <v>8.0141724312468368E-3</v>
      </c>
      <c r="I720" s="2">
        <f t="shared" si="125"/>
        <v>3.385680832304669E-3</v>
      </c>
      <c r="J720" s="2">
        <f t="shared" si="126"/>
        <v>2.0538178488257635E-3</v>
      </c>
      <c r="K720" s="2">
        <f t="shared" si="127"/>
        <v>1.6238670694864048E-2</v>
      </c>
      <c r="L720" s="1"/>
      <c r="M720" s="2">
        <f t="shared" si="128"/>
        <v>-9.8833724510366001E-3</v>
      </c>
      <c r="N720" s="2">
        <f t="shared" si="129"/>
        <v>7.9822295019704118E-3</v>
      </c>
      <c r="O720" s="2">
        <f t="shared" si="130"/>
        <v>3.3799623186950949E-3</v>
      </c>
      <c r="P720" s="2">
        <f t="shared" si="131"/>
        <v>2.0517116482895821E-3</v>
      </c>
      <c r="Q720" s="2">
        <f t="shared" si="132"/>
        <v>1.6108233670006997E-2</v>
      </c>
    </row>
    <row r="721" spans="1:17" ht="28.5" customHeight="1">
      <c r="A721" s="87">
        <v>45348</v>
      </c>
      <c r="B721" s="88">
        <v>3319.5</v>
      </c>
      <c r="C721" s="88">
        <v>2974.6499020000001</v>
      </c>
      <c r="D721" s="88">
        <v>1413.5500489999999</v>
      </c>
      <c r="E721" s="88">
        <v>1556.9499510000001</v>
      </c>
      <c r="F721" s="88">
        <v>3400</v>
      </c>
      <c r="G721" s="2">
        <f t="shared" si="123"/>
        <v>1.7611609306120754E-2</v>
      </c>
      <c r="H721" s="2">
        <f t="shared" si="124"/>
        <v>-4.2179589923842624E-3</v>
      </c>
      <c r="I721" s="2">
        <f t="shared" si="125"/>
        <v>-6.3266666830644495E-3</v>
      </c>
      <c r="J721" s="2">
        <f t="shared" si="126"/>
        <v>-2.7542347477982031E-3</v>
      </c>
      <c r="K721" s="2">
        <f t="shared" si="127"/>
        <v>1.0776662950575994E-2</v>
      </c>
      <c r="L721" s="1"/>
      <c r="M721" s="2">
        <f t="shared" si="128"/>
        <v>1.7458322054878996E-2</v>
      </c>
      <c r="N721" s="2">
        <f t="shared" si="129"/>
        <v>-4.2268796749676532E-3</v>
      </c>
      <c r="O721" s="2">
        <f t="shared" si="130"/>
        <v>-6.34676485318314E-3</v>
      </c>
      <c r="P721" s="2">
        <f t="shared" si="131"/>
        <v>-2.7580346311054079E-3</v>
      </c>
      <c r="Q721" s="2">
        <f t="shared" si="132"/>
        <v>1.0719008563137088E-2</v>
      </c>
    </row>
    <row r="722" spans="1:17" ht="28.5" customHeight="1">
      <c r="A722" s="87">
        <v>45349</v>
      </c>
      <c r="B722" s="88">
        <v>3318</v>
      </c>
      <c r="C722" s="88">
        <v>2971.3000489999999</v>
      </c>
      <c r="D722" s="88">
        <v>1413.5500489999999</v>
      </c>
      <c r="E722" s="88">
        <v>1582.75</v>
      </c>
      <c r="F722" s="88">
        <v>3475</v>
      </c>
      <c r="G722" s="2">
        <f t="shared" si="123"/>
        <v>-4.5187528242205153E-4</v>
      </c>
      <c r="H722" s="2">
        <f t="shared" si="124"/>
        <v>-1.1261335317974393E-3</v>
      </c>
      <c r="I722" s="2">
        <f t="shared" si="125"/>
        <v>0</v>
      </c>
      <c r="J722" s="2">
        <f t="shared" si="126"/>
        <v>1.6570891686935121E-2</v>
      </c>
      <c r="K722" s="2">
        <f t="shared" si="127"/>
        <v>2.2058823529411766E-2</v>
      </c>
      <c r="L722" s="1"/>
      <c r="M722" s="2">
        <f t="shared" si="128"/>
        <v>-4.5197740882426491E-4</v>
      </c>
      <c r="N722" s="2">
        <f t="shared" si="129"/>
        <v>-1.1267680966110657E-3</v>
      </c>
      <c r="O722" s="2">
        <f t="shared" si="130"/>
        <v>0</v>
      </c>
      <c r="P722" s="2">
        <f t="shared" si="131"/>
        <v>1.6435092615553884E-2</v>
      </c>
      <c r="Q722" s="2">
        <f t="shared" si="132"/>
        <v>2.1819047394639673E-2</v>
      </c>
    </row>
    <row r="723" spans="1:17" ht="28.5" customHeight="1">
      <c r="A723" s="87">
        <v>45350</v>
      </c>
      <c r="B723" s="88">
        <v>3305.5</v>
      </c>
      <c r="C723" s="88">
        <v>2911.25</v>
      </c>
      <c r="D723" s="88">
        <v>1420.150024</v>
      </c>
      <c r="E723" s="88">
        <v>1573.849976</v>
      </c>
      <c r="F723" s="88">
        <v>3505</v>
      </c>
      <c r="G723" s="2">
        <f t="shared" si="123"/>
        <v>-3.7673297166968055E-3</v>
      </c>
      <c r="H723" s="2">
        <f t="shared" si="124"/>
        <v>-2.021002524474429E-2</v>
      </c>
      <c r="I723" s="2">
        <f t="shared" si="125"/>
        <v>4.66907769177976E-3</v>
      </c>
      <c r="J723" s="2">
        <f t="shared" si="126"/>
        <v>-5.6231394724372327E-3</v>
      </c>
      <c r="K723" s="2">
        <f t="shared" si="127"/>
        <v>8.6330935251798559E-3</v>
      </c>
      <c r="L723" s="1"/>
      <c r="M723" s="2">
        <f t="shared" si="128"/>
        <v>-3.7744439767569797E-3</v>
      </c>
      <c r="N723" s="2">
        <f t="shared" si="129"/>
        <v>-2.0417041759733856E-2</v>
      </c>
      <c r="O723" s="2">
        <f t="shared" si="130"/>
        <v>4.6582113592398399E-3</v>
      </c>
      <c r="P723" s="2">
        <f t="shared" si="131"/>
        <v>-5.6390088396045509E-3</v>
      </c>
      <c r="Q723" s="2">
        <f t="shared" si="132"/>
        <v>8.5960414697980377E-3</v>
      </c>
    </row>
    <row r="724" spans="1:17" ht="28.5" customHeight="1">
      <c r="A724" s="87">
        <v>45351</v>
      </c>
      <c r="B724" s="88">
        <v>3299.3999020000001</v>
      </c>
      <c r="C724" s="88">
        <v>2921.6000979999999</v>
      </c>
      <c r="D724" s="88">
        <v>1402.099976</v>
      </c>
      <c r="E724" s="88">
        <v>1577.9499510000001</v>
      </c>
      <c r="F724" s="88">
        <v>3485</v>
      </c>
      <c r="G724" s="2">
        <f t="shared" si="123"/>
        <v>-1.8454388140976823E-3</v>
      </c>
      <c r="H724" s="2">
        <f t="shared" si="124"/>
        <v>3.5552075568913316E-3</v>
      </c>
      <c r="I724" s="2">
        <f t="shared" si="125"/>
        <v>-1.2709958592374787E-2</v>
      </c>
      <c r="J724" s="2">
        <f t="shared" si="126"/>
        <v>2.6050608777974694E-3</v>
      </c>
      <c r="K724" s="2">
        <f t="shared" si="127"/>
        <v>-5.7061340941512127E-3</v>
      </c>
      <c r="L724" s="1"/>
      <c r="M724" s="2">
        <f t="shared" si="128"/>
        <v>-1.8471437341793552E-3</v>
      </c>
      <c r="N724" s="2">
        <f t="shared" si="129"/>
        <v>3.5489027453620382E-3</v>
      </c>
      <c r="O724" s="2">
        <f t="shared" si="130"/>
        <v>-1.2791421108984858E-2</v>
      </c>
      <c r="P724" s="2">
        <f t="shared" si="131"/>
        <v>2.6016735881640922E-3</v>
      </c>
      <c r="Q724" s="2">
        <f t="shared" si="132"/>
        <v>-5.7224762740662105E-3</v>
      </c>
    </row>
    <row r="725" spans="1:17" ht="28.5" customHeight="1">
      <c r="A725" s="87">
        <v>45352</v>
      </c>
      <c r="B725" s="88">
        <v>3315.4499510000001</v>
      </c>
      <c r="C725" s="88">
        <v>2984.25</v>
      </c>
      <c r="D725" s="88">
        <v>1400</v>
      </c>
      <c r="E725" s="88">
        <v>1559.25</v>
      </c>
      <c r="F725" s="88">
        <v>3501.6499020000001</v>
      </c>
      <c r="G725" s="2">
        <f t="shared" si="123"/>
        <v>4.8645358176409208E-3</v>
      </c>
      <c r="H725" s="2">
        <f t="shared" si="124"/>
        <v>2.1443695200752323E-2</v>
      </c>
      <c r="I725" s="2">
        <f t="shared" si="125"/>
        <v>-1.4977362784007135E-3</v>
      </c>
      <c r="J725" s="2">
        <f t="shared" si="126"/>
        <v>-1.1850788415785473E-2</v>
      </c>
      <c r="K725" s="2">
        <f t="shared" si="127"/>
        <v>4.7775902439024711E-3</v>
      </c>
      <c r="L725" s="1"/>
      <c r="M725" s="2">
        <f t="shared" si="128"/>
        <v>4.8527421948163871E-3</v>
      </c>
      <c r="N725" s="2">
        <f t="shared" si="129"/>
        <v>2.121701403123509E-2</v>
      </c>
      <c r="O725" s="2">
        <f t="shared" si="130"/>
        <v>-1.4988590065543024E-3</v>
      </c>
      <c r="P725" s="2">
        <f t="shared" si="131"/>
        <v>-1.192156876656344E-2</v>
      </c>
      <c r="Q725" s="2">
        <f t="shared" si="132"/>
        <v>4.7662137799656373E-3</v>
      </c>
    </row>
    <row r="726" spans="1:17" ht="28.5" customHeight="1">
      <c r="A726" s="87">
        <v>45355</v>
      </c>
      <c r="B726" s="88">
        <v>3263.1499020000001</v>
      </c>
      <c r="C726" s="88">
        <v>3014.8000489999999</v>
      </c>
      <c r="D726" s="88">
        <v>1430.9499510000001</v>
      </c>
      <c r="E726" s="88">
        <v>1552.099976</v>
      </c>
      <c r="F726" s="88">
        <v>3670</v>
      </c>
      <c r="G726" s="2">
        <f t="shared" si="123"/>
        <v>-1.5774645907179294E-2</v>
      </c>
      <c r="H726" s="2">
        <f t="shared" si="124"/>
        <v>1.0237094412331388E-2</v>
      </c>
      <c r="I726" s="2">
        <f t="shared" si="125"/>
        <v>2.2107107857142896E-2</v>
      </c>
      <c r="J726" s="2">
        <f t="shared" si="126"/>
        <v>-4.5855533108866637E-3</v>
      </c>
      <c r="K726" s="2">
        <f t="shared" si="127"/>
        <v>4.8077364302994759E-2</v>
      </c>
      <c r="L726" s="1"/>
      <c r="M726" s="2">
        <f t="shared" si="128"/>
        <v>-1.5900389763578195E-2</v>
      </c>
      <c r="N726" s="2">
        <f t="shared" si="129"/>
        <v>1.0185050247318035E-2</v>
      </c>
      <c r="O726" s="2">
        <f t="shared" si="130"/>
        <v>2.1866288498699569E-2</v>
      </c>
      <c r="P726" s="2">
        <f t="shared" si="131"/>
        <v>-4.5960992120144253E-3</v>
      </c>
      <c r="Q726" s="2">
        <f t="shared" si="132"/>
        <v>4.6957404074026092E-2</v>
      </c>
    </row>
    <row r="727" spans="1:17" ht="28.5" customHeight="1">
      <c r="A727" s="87">
        <v>45356</v>
      </c>
      <c r="B727" s="88">
        <v>3222.1999510000001</v>
      </c>
      <c r="C727" s="88">
        <v>3000.3999020000001</v>
      </c>
      <c r="D727" s="88">
        <v>1422</v>
      </c>
      <c r="E727" s="88">
        <v>1574.1999510000001</v>
      </c>
      <c r="F727" s="88">
        <v>3631.1999510000001</v>
      </c>
      <c r="G727" s="2">
        <f t="shared" si="123"/>
        <v>-1.2549209270129343E-2</v>
      </c>
      <c r="H727" s="2">
        <f t="shared" si="124"/>
        <v>-4.7764849296643465E-3</v>
      </c>
      <c r="I727" s="2">
        <f t="shared" si="125"/>
        <v>-6.2545520853091357E-3</v>
      </c>
      <c r="J727" s="2">
        <f t="shared" si="126"/>
        <v>1.4238757387881105E-2</v>
      </c>
      <c r="K727" s="2">
        <f t="shared" si="127"/>
        <v>-1.0572220435967287E-2</v>
      </c>
      <c r="L727" s="1"/>
      <c r="M727" s="2">
        <f t="shared" si="128"/>
        <v>-1.2628615620806971E-2</v>
      </c>
      <c r="N727" s="2">
        <f t="shared" si="129"/>
        <v>-4.7879287892967203E-3</v>
      </c>
      <c r="O727" s="2">
        <f t="shared" si="130"/>
        <v>-6.2741937388633724E-3</v>
      </c>
      <c r="P727" s="2">
        <f t="shared" si="131"/>
        <v>1.4138338387210144E-2</v>
      </c>
      <c r="Q727" s="2">
        <f t="shared" si="132"/>
        <v>-1.0628503400521882E-2</v>
      </c>
    </row>
    <row r="728" spans="1:17" ht="28.5" customHeight="1">
      <c r="A728" s="87">
        <v>45357</v>
      </c>
      <c r="B728" s="88">
        <v>3192.5500489999999</v>
      </c>
      <c r="C728" s="88">
        <v>3006</v>
      </c>
      <c r="D728" s="88">
        <v>1433.5500489999999</v>
      </c>
      <c r="E728" s="88">
        <v>1604</v>
      </c>
      <c r="F728" s="88">
        <v>3618</v>
      </c>
      <c r="G728" s="2">
        <f t="shared" si="123"/>
        <v>-9.2017573244634783E-3</v>
      </c>
      <c r="H728" s="2">
        <f t="shared" si="124"/>
        <v>1.8664505342327828E-3</v>
      </c>
      <c r="I728" s="2">
        <f t="shared" si="125"/>
        <v>8.122397327707415E-3</v>
      </c>
      <c r="J728" s="2">
        <f t="shared" si="126"/>
        <v>1.8930282002022462E-2</v>
      </c>
      <c r="K728" s="2">
        <f t="shared" si="127"/>
        <v>-3.6351484848321028E-3</v>
      </c>
      <c r="L728" s="1"/>
      <c r="M728" s="2">
        <f t="shared" si="128"/>
        <v>-9.2443550104750732E-3</v>
      </c>
      <c r="N728" s="2">
        <f t="shared" si="129"/>
        <v>1.8647108797507058E-3</v>
      </c>
      <c r="O728" s="2">
        <f t="shared" si="130"/>
        <v>8.0895881979911391E-3</v>
      </c>
      <c r="P728" s="2">
        <f t="shared" si="131"/>
        <v>1.8753333845032135E-2</v>
      </c>
      <c r="Q728" s="2">
        <f t="shared" si="132"/>
        <v>-3.6417716928536744E-3</v>
      </c>
    </row>
    <row r="729" spans="1:17" ht="28.5" customHeight="1">
      <c r="A729" s="87">
        <v>45358</v>
      </c>
      <c r="B729" s="88">
        <v>3222.9499510000001</v>
      </c>
      <c r="C729" s="88">
        <v>2957.8500979999999</v>
      </c>
      <c r="D729" s="88">
        <v>1445.5</v>
      </c>
      <c r="E729" s="88">
        <v>1605.6999510000001</v>
      </c>
      <c r="F729" s="88">
        <v>3660.75</v>
      </c>
      <c r="G729" s="2">
        <f t="shared" si="123"/>
        <v>9.5221379566225589E-3</v>
      </c>
      <c r="H729" s="2">
        <f t="shared" si="124"/>
        <v>-1.6017931470392585E-2</v>
      </c>
      <c r="I729" s="2">
        <f t="shared" si="125"/>
        <v>8.3359147511703341E-3</v>
      </c>
      <c r="J729" s="2">
        <f t="shared" si="126"/>
        <v>1.0598198254364436E-3</v>
      </c>
      <c r="K729" s="2">
        <f t="shared" si="127"/>
        <v>1.181592039800995E-2</v>
      </c>
      <c r="L729" s="1"/>
      <c r="M729" s="2">
        <f t="shared" si="128"/>
        <v>9.4770881554877787E-3</v>
      </c>
      <c r="N729" s="2">
        <f t="shared" si="129"/>
        <v>-1.6147605134942032E-2</v>
      </c>
      <c r="O729" s="2">
        <f t="shared" si="130"/>
        <v>8.3013628952233881E-3</v>
      </c>
      <c r="P729" s="2">
        <f t="shared" si="131"/>
        <v>1.0592586128929399E-3</v>
      </c>
      <c r="Q729" s="2">
        <f t="shared" si="132"/>
        <v>1.1746657480126108E-2</v>
      </c>
    </row>
    <row r="730" spans="1:17" ht="28.5" customHeight="1">
      <c r="A730" s="87">
        <v>45362</v>
      </c>
      <c r="B730" s="88">
        <v>3225.75</v>
      </c>
      <c r="C730" s="88">
        <v>2933.1999510000001</v>
      </c>
      <c r="D730" s="88">
        <v>1430</v>
      </c>
      <c r="E730" s="88">
        <v>1593.599976</v>
      </c>
      <c r="F730" s="88">
        <v>3700</v>
      </c>
      <c r="G730" s="2">
        <f t="shared" si="123"/>
        <v>8.6878451188209113E-4</v>
      </c>
      <c r="H730" s="2">
        <f t="shared" si="124"/>
        <v>-8.3338053597332221E-3</v>
      </c>
      <c r="I730" s="2">
        <f t="shared" si="125"/>
        <v>-1.0722933241093047E-2</v>
      </c>
      <c r="J730" s="2">
        <f t="shared" si="126"/>
        <v>-7.535638892225441E-3</v>
      </c>
      <c r="K730" s="2">
        <f t="shared" si="127"/>
        <v>1.0721846616130574E-2</v>
      </c>
      <c r="L730" s="1"/>
      <c r="M730" s="2">
        <f t="shared" si="128"/>
        <v>8.6840733705790456E-4</v>
      </c>
      <c r="N730" s="2">
        <f t="shared" si="129"/>
        <v>-8.3687256636382334E-3</v>
      </c>
      <c r="O730" s="2">
        <f t="shared" si="130"/>
        <v>-1.078083820244782E-2</v>
      </c>
      <c r="P730" s="2">
        <f t="shared" si="131"/>
        <v>-7.5641752692601231E-3</v>
      </c>
      <c r="Q730" s="2">
        <f t="shared" si="132"/>
        <v>1.0664775196949191E-2</v>
      </c>
    </row>
    <row r="731" spans="1:17" ht="28.5" customHeight="1">
      <c r="A731" s="87">
        <v>45363</v>
      </c>
      <c r="B731" s="88">
        <v>3262.3500979999999</v>
      </c>
      <c r="C731" s="88">
        <v>2950.8500979999999</v>
      </c>
      <c r="D731" s="88">
        <v>1434</v>
      </c>
      <c r="E731" s="88">
        <v>1584.3000489999999</v>
      </c>
      <c r="F731" s="88">
        <v>3639.0500489999999</v>
      </c>
      <c r="G731" s="2">
        <f t="shared" si="123"/>
        <v>1.1346228939006399E-2</v>
      </c>
      <c r="H731" s="2">
        <f t="shared" si="124"/>
        <v>6.0173691854803367E-3</v>
      </c>
      <c r="I731" s="2">
        <f t="shared" si="125"/>
        <v>2.7972027972027972E-3</v>
      </c>
      <c r="J731" s="2">
        <f t="shared" si="126"/>
        <v>-5.8357976531495789E-3</v>
      </c>
      <c r="K731" s="2">
        <f t="shared" si="127"/>
        <v>-1.6472959729729744E-2</v>
      </c>
      <c r="L731" s="1"/>
      <c r="M731" s="2">
        <f t="shared" si="128"/>
        <v>1.1282343270218943E-2</v>
      </c>
      <c r="N731" s="2">
        <f t="shared" si="129"/>
        <v>5.9993371204276223E-3</v>
      </c>
      <c r="O731" s="2">
        <f t="shared" si="130"/>
        <v>2.7932979056126536E-3</v>
      </c>
      <c r="P731" s="2">
        <f t="shared" si="131"/>
        <v>-5.8528924606102576E-3</v>
      </c>
      <c r="Q731" s="2">
        <f t="shared" si="132"/>
        <v>-1.6610147611024747E-2</v>
      </c>
    </row>
    <row r="732" spans="1:17" ht="28.5" customHeight="1">
      <c r="A732" s="87">
        <v>45364</v>
      </c>
      <c r="B732" s="88">
        <v>3163.5500489999999</v>
      </c>
      <c r="C732" s="88">
        <v>2864.3500979999999</v>
      </c>
      <c r="D732" s="88">
        <v>1465.5</v>
      </c>
      <c r="E732" s="88">
        <v>1558.599976</v>
      </c>
      <c r="F732" s="88">
        <v>3634.8999020000001</v>
      </c>
      <c r="G732" s="2">
        <f t="shared" si="123"/>
        <v>-3.0284931424303545E-2</v>
      </c>
      <c r="H732" s="2">
        <f t="shared" si="124"/>
        <v>-2.9313586636822785E-2</v>
      </c>
      <c r="I732" s="2">
        <f t="shared" si="125"/>
        <v>2.1966527196652718E-2</v>
      </c>
      <c r="J732" s="2">
        <f t="shared" si="126"/>
        <v>-1.6221720763198673E-2</v>
      </c>
      <c r="K732" s="2">
        <f t="shared" si="127"/>
        <v>-1.1404479037435281E-3</v>
      </c>
      <c r="L732" s="1"/>
      <c r="M732" s="2">
        <f t="shared" si="128"/>
        <v>-3.0752994372245754E-2</v>
      </c>
      <c r="N732" s="2">
        <f t="shared" si="129"/>
        <v>-2.9751815103255943E-2</v>
      </c>
      <c r="O732" s="2">
        <f t="shared" si="130"/>
        <v>2.1728738991381443E-2</v>
      </c>
      <c r="P732" s="2">
        <f t="shared" si="131"/>
        <v>-1.6354733298456537E-2</v>
      </c>
      <c r="Q732" s="2">
        <f t="shared" si="132"/>
        <v>-1.14109870930776E-3</v>
      </c>
    </row>
    <row r="733" spans="1:17" ht="28.5" customHeight="1">
      <c r="A733" s="87">
        <v>45365</v>
      </c>
      <c r="B733" s="88">
        <v>3215.75</v>
      </c>
      <c r="C733" s="88">
        <v>2862.9499510000001</v>
      </c>
      <c r="D733" s="88">
        <v>1462.099976</v>
      </c>
      <c r="E733" s="88">
        <v>1570.1999510000001</v>
      </c>
      <c r="F733" s="88">
        <v>3527.0500489999999</v>
      </c>
      <c r="G733" s="2">
        <f t="shared" si="123"/>
        <v>1.6500434698828455E-2</v>
      </c>
      <c r="H733" s="2">
        <f t="shared" si="124"/>
        <v>-4.888183888476029E-4</v>
      </c>
      <c r="I733" s="2">
        <f t="shared" si="125"/>
        <v>-2.3200436711020337E-3</v>
      </c>
      <c r="J733" s="2">
        <f t="shared" si="126"/>
        <v>7.4425607459396538E-3</v>
      </c>
      <c r="K733" s="2">
        <f t="shared" si="127"/>
        <v>-2.9670652812381123E-2</v>
      </c>
      <c r="L733" s="1"/>
      <c r="M733" s="2">
        <f t="shared" si="128"/>
        <v>1.6365781728896342E-2</v>
      </c>
      <c r="N733" s="2">
        <f t="shared" si="129"/>
        <v>-4.8893789950385166E-4</v>
      </c>
      <c r="O733" s="2">
        <f t="shared" si="130"/>
        <v>-2.3227391423009322E-3</v>
      </c>
      <c r="P733" s="2">
        <f t="shared" si="131"/>
        <v>7.4150015469130002E-3</v>
      </c>
      <c r="Q733" s="2">
        <f t="shared" si="132"/>
        <v>-3.01197319299434E-2</v>
      </c>
    </row>
    <row r="734" spans="1:17" ht="28.5" customHeight="1">
      <c r="A734" s="87">
        <v>45366</v>
      </c>
      <c r="B734" s="88">
        <v>3221.6999510000001</v>
      </c>
      <c r="C734" s="88">
        <v>2836.4499510000001</v>
      </c>
      <c r="D734" s="88">
        <v>1450</v>
      </c>
      <c r="E734" s="88">
        <v>1548.1999510000001</v>
      </c>
      <c r="F734" s="88">
        <v>3598</v>
      </c>
      <c r="G734" s="2">
        <f t="shared" si="123"/>
        <v>1.8502529736453565E-3</v>
      </c>
      <c r="H734" s="2">
        <f t="shared" si="124"/>
        <v>-9.2561869587499471E-3</v>
      </c>
      <c r="I734" s="2">
        <f t="shared" si="125"/>
        <v>-8.2757514524437487E-3</v>
      </c>
      <c r="J734" s="2">
        <f t="shared" si="126"/>
        <v>-1.4010954455825224E-2</v>
      </c>
      <c r="K734" s="2">
        <f t="shared" si="127"/>
        <v>2.0115946758429471E-2</v>
      </c>
      <c r="L734" s="1"/>
      <c r="M734" s="2">
        <f t="shared" si="128"/>
        <v>1.8485433640939696E-3</v>
      </c>
      <c r="N734" s="2">
        <f t="shared" si="129"/>
        <v>-9.29929165352349E-3</v>
      </c>
      <c r="O734" s="2">
        <f t="shared" si="130"/>
        <v>-8.3101855940261263E-3</v>
      </c>
      <c r="P734" s="2">
        <f t="shared" si="131"/>
        <v>-1.411003443698405E-2</v>
      </c>
      <c r="Q734" s="2">
        <f t="shared" si="132"/>
        <v>1.9916294128438539E-2</v>
      </c>
    </row>
    <row r="735" spans="1:17" ht="28.5" customHeight="1">
      <c r="A735" s="87">
        <v>45369</v>
      </c>
      <c r="B735" s="88">
        <v>3305.6000979999999</v>
      </c>
      <c r="C735" s="88">
        <v>2878.9499510000001</v>
      </c>
      <c r="D735" s="88">
        <v>1447</v>
      </c>
      <c r="E735" s="88">
        <v>1571.25</v>
      </c>
      <c r="F735" s="88">
        <v>3537.1499020000001</v>
      </c>
      <c r="G735" s="2">
        <f t="shared" si="123"/>
        <v>2.6042197683231686E-2</v>
      </c>
      <c r="H735" s="2">
        <f t="shared" si="124"/>
        <v>1.498351838889894E-2</v>
      </c>
      <c r="I735" s="2">
        <f t="shared" si="125"/>
        <v>-2.0689655172413794E-3</v>
      </c>
      <c r="J735" s="2">
        <f t="shared" si="126"/>
        <v>1.4888289451961068E-2</v>
      </c>
      <c r="K735" s="2">
        <f t="shared" si="127"/>
        <v>-1.6912200667037212E-2</v>
      </c>
      <c r="L735" s="1"/>
      <c r="M735" s="2">
        <f t="shared" si="128"/>
        <v>2.5708874249060258E-2</v>
      </c>
      <c r="N735" s="2">
        <f t="shared" si="129"/>
        <v>1.487237432141854E-2</v>
      </c>
      <c r="O735" s="2">
        <f t="shared" si="130"/>
        <v>-2.0711087831361843E-3</v>
      </c>
      <c r="P735" s="2">
        <f t="shared" si="131"/>
        <v>1.4778546783502277E-2</v>
      </c>
      <c r="Q735" s="2">
        <f t="shared" si="132"/>
        <v>-1.7056845089113468E-2</v>
      </c>
    </row>
    <row r="736" spans="1:17" ht="28.5" customHeight="1">
      <c r="A736" s="87">
        <v>45370</v>
      </c>
      <c r="B736" s="88">
        <v>3265.0500489999999</v>
      </c>
      <c r="C736" s="88">
        <v>2850.5</v>
      </c>
      <c r="D736" s="88">
        <v>1435.5</v>
      </c>
      <c r="E736" s="88">
        <v>1548.4499510000001</v>
      </c>
      <c r="F736" s="88">
        <v>3541</v>
      </c>
      <c r="G736" s="2">
        <f t="shared" si="123"/>
        <v>-1.2267076415121749E-2</v>
      </c>
      <c r="H736" s="2">
        <f t="shared" si="124"/>
        <v>-9.8820582101880571E-3</v>
      </c>
      <c r="I736" s="2">
        <f t="shared" si="125"/>
        <v>-7.9474775397373881E-3</v>
      </c>
      <c r="J736" s="2">
        <f t="shared" si="126"/>
        <v>-1.4510771042163847E-2</v>
      </c>
      <c r="K736" s="2">
        <f t="shared" si="127"/>
        <v>1.0884746495541339E-3</v>
      </c>
      <c r="L736" s="1"/>
      <c r="M736" s="2">
        <f t="shared" si="128"/>
        <v>-1.2342938035596296E-2</v>
      </c>
      <c r="N736" s="2">
        <f t="shared" si="129"/>
        <v>-9.9312098282659852E-3</v>
      </c>
      <c r="O736" s="2">
        <f t="shared" si="130"/>
        <v>-7.9792270703651757E-3</v>
      </c>
      <c r="P736" s="2">
        <f t="shared" si="131"/>
        <v>-1.4617081969296604E-2</v>
      </c>
      <c r="Q736" s="2">
        <f t="shared" si="132"/>
        <v>1.0878826905387027E-3</v>
      </c>
    </row>
    <row r="737" spans="1:17" ht="28.5" customHeight="1">
      <c r="A737" s="87">
        <v>45371</v>
      </c>
      <c r="B737" s="88">
        <v>3162.6999510000001</v>
      </c>
      <c r="C737" s="88">
        <v>2887.5</v>
      </c>
      <c r="D737" s="88">
        <v>1449.0500489999999</v>
      </c>
      <c r="E737" s="88">
        <v>1549.349976</v>
      </c>
      <c r="F737" s="88">
        <v>3502.75</v>
      </c>
      <c r="G737" s="2">
        <f t="shared" si="123"/>
        <v>-3.1347175836201058E-2</v>
      </c>
      <c r="H737" s="2">
        <f t="shared" si="124"/>
        <v>1.2980178915979653E-2</v>
      </c>
      <c r="I737" s="2">
        <f t="shared" si="125"/>
        <v>9.4392539184952589E-3</v>
      </c>
      <c r="J737" s="2">
        <f t="shared" si="126"/>
        <v>5.8124255124853829E-4</v>
      </c>
      <c r="K737" s="2">
        <f t="shared" si="127"/>
        <v>-1.0802033323919796E-2</v>
      </c>
      <c r="L737" s="1"/>
      <c r="M737" s="2">
        <f t="shared" si="128"/>
        <v>-3.1849013886613695E-2</v>
      </c>
      <c r="N737" s="2">
        <f t="shared" si="129"/>
        <v>1.2896658358412352E-2</v>
      </c>
      <c r="O737" s="2">
        <f t="shared" si="130"/>
        <v>9.3949825357296235E-3</v>
      </c>
      <c r="P737" s="2">
        <f t="shared" si="131"/>
        <v>5.8107369522459565E-4</v>
      </c>
      <c r="Q737" s="2">
        <f t="shared" si="132"/>
        <v>-1.0860798860562931E-2</v>
      </c>
    </row>
    <row r="738" spans="1:17" ht="28.5" customHeight="1">
      <c r="A738" s="87">
        <v>45372</v>
      </c>
      <c r="B738" s="88">
        <v>3203.1000979999999</v>
      </c>
      <c r="C738" s="88">
        <v>2901.9499510000001</v>
      </c>
      <c r="D738" s="88">
        <v>1442.599976</v>
      </c>
      <c r="E738" s="88">
        <v>1565.1999510000001</v>
      </c>
      <c r="F738" s="88">
        <v>3525.1499020000001</v>
      </c>
      <c r="G738" s="2">
        <f t="shared" si="123"/>
        <v>1.2773942399191517E-2</v>
      </c>
      <c r="H738" s="2">
        <f t="shared" si="124"/>
        <v>5.0043120346320536E-3</v>
      </c>
      <c r="I738" s="2">
        <f t="shared" si="125"/>
        <v>-4.4512423876947645E-3</v>
      </c>
      <c r="J738" s="2">
        <f t="shared" si="126"/>
        <v>1.0230080514746196E-2</v>
      </c>
      <c r="K738" s="2">
        <f t="shared" si="127"/>
        <v>6.39494739847266E-3</v>
      </c>
      <c r="L738" s="1"/>
      <c r="M738" s="2">
        <f t="shared" si="128"/>
        <v>1.2693043797957486E-2</v>
      </c>
      <c r="N738" s="2">
        <f t="shared" si="129"/>
        <v>4.9918320835580779E-3</v>
      </c>
      <c r="O738" s="2">
        <f t="shared" si="130"/>
        <v>-4.4611786639044484E-3</v>
      </c>
      <c r="P738" s="2">
        <f t="shared" si="131"/>
        <v>1.0178107399968432E-2</v>
      </c>
      <c r="Q738" s="2">
        <f t="shared" si="132"/>
        <v>6.3745864809202973E-3</v>
      </c>
    </row>
    <row r="739" spans="1:17" ht="28.5" customHeight="1">
      <c r="A739" s="87">
        <v>45373</v>
      </c>
      <c r="B739" s="88">
        <v>3228.75</v>
      </c>
      <c r="C739" s="88">
        <v>2910.0500489999999</v>
      </c>
      <c r="D739" s="88">
        <v>1441</v>
      </c>
      <c r="E739" s="88">
        <v>1608.900024</v>
      </c>
      <c r="F739" s="88">
        <v>3546.1999510000001</v>
      </c>
      <c r="G739" s="2">
        <f t="shared" si="123"/>
        <v>8.0078365381137436E-3</v>
      </c>
      <c r="H739" s="2">
        <f t="shared" si="124"/>
        <v>2.7912604065444438E-3</v>
      </c>
      <c r="I739" s="2">
        <f t="shared" si="125"/>
        <v>-1.1090919358229419E-3</v>
      </c>
      <c r="J739" s="2">
        <f t="shared" si="126"/>
        <v>2.7919802177402427E-2</v>
      </c>
      <c r="K739" s="2">
        <f t="shared" si="127"/>
        <v>5.971391170644165E-3</v>
      </c>
      <c r="L739" s="1"/>
      <c r="M739" s="2">
        <f t="shared" si="128"/>
        <v>7.975943962323654E-3</v>
      </c>
      <c r="N739" s="2">
        <f t="shared" si="129"/>
        <v>2.7873720731028933E-3</v>
      </c>
      <c r="O739" s="2">
        <f t="shared" si="130"/>
        <v>-1.1097074334217372E-3</v>
      </c>
      <c r="P739" s="2">
        <f t="shared" si="131"/>
        <v>2.7537150543659714E-2</v>
      </c>
      <c r="Q739" s="2">
        <f t="shared" si="132"/>
        <v>5.9536330730193812E-3</v>
      </c>
    </row>
    <row r="740" spans="1:17" ht="28.5" customHeight="1">
      <c r="A740" s="87">
        <v>45377</v>
      </c>
      <c r="B740" s="88">
        <v>3200.75</v>
      </c>
      <c r="C740" s="88">
        <v>2883.1499020000001</v>
      </c>
      <c r="D740" s="88">
        <v>1427.1999510000001</v>
      </c>
      <c r="E740" s="88">
        <v>1598.099976</v>
      </c>
      <c r="F740" s="88">
        <v>3605</v>
      </c>
      <c r="G740" s="2">
        <f t="shared" si="123"/>
        <v>-8.6720867208672087E-3</v>
      </c>
      <c r="H740" s="2">
        <f t="shared" si="124"/>
        <v>-9.2438777845912697E-3</v>
      </c>
      <c r="I740" s="2">
        <f t="shared" si="125"/>
        <v>-9.5767168632893435E-3</v>
      </c>
      <c r="J740" s="2">
        <f t="shared" si="126"/>
        <v>-6.7126905580803574E-3</v>
      </c>
      <c r="K740" s="2">
        <f t="shared" si="127"/>
        <v>1.6581143142652969E-2</v>
      </c>
      <c r="L740" s="1"/>
      <c r="M740" s="2">
        <f t="shared" si="128"/>
        <v>-8.7099080837618227E-3</v>
      </c>
      <c r="N740" s="2">
        <f t="shared" si="129"/>
        <v>-9.2868675560608821E-3</v>
      </c>
      <c r="O740" s="2">
        <f t="shared" si="130"/>
        <v>-9.6228685067373185E-3</v>
      </c>
      <c r="P740" s="2">
        <f t="shared" si="131"/>
        <v>-6.7353220007837899E-3</v>
      </c>
      <c r="Q740" s="2">
        <f t="shared" si="132"/>
        <v>1.6445176913769011E-2</v>
      </c>
    </row>
    <row r="741" spans="1:17" ht="28.5" customHeight="1">
      <c r="A741" s="87">
        <v>45378</v>
      </c>
      <c r="B741" s="88">
        <v>3248.8000489999999</v>
      </c>
      <c r="C741" s="88">
        <v>2985.6999510000001</v>
      </c>
      <c r="D741" s="88">
        <v>1423.5500489999999</v>
      </c>
      <c r="E741" s="88">
        <v>1604.150024</v>
      </c>
      <c r="F741" s="88">
        <v>3683</v>
      </c>
      <c r="G741" s="2">
        <f t="shared" si="123"/>
        <v>1.5012121846442223E-2</v>
      </c>
      <c r="H741" s="2">
        <f t="shared" si="124"/>
        <v>3.5568753788647073E-2</v>
      </c>
      <c r="I741" s="2">
        <f t="shared" si="125"/>
        <v>-2.5573865788341178E-3</v>
      </c>
      <c r="J741" s="2">
        <f t="shared" si="126"/>
        <v>3.785775665389323E-3</v>
      </c>
      <c r="K741" s="2">
        <f t="shared" si="127"/>
        <v>2.1636615811373092E-2</v>
      </c>
      <c r="L741" s="1"/>
      <c r="M741" s="2">
        <f t="shared" si="128"/>
        <v>1.4900555128291589E-2</v>
      </c>
      <c r="N741" s="2">
        <f t="shared" si="129"/>
        <v>3.4950796354936468E-2</v>
      </c>
      <c r="O741" s="2">
        <f t="shared" si="130"/>
        <v>-2.5606622779019463E-3</v>
      </c>
      <c r="P741" s="2">
        <f t="shared" si="131"/>
        <v>3.7786276515330338E-3</v>
      </c>
      <c r="Q741" s="2">
        <f t="shared" si="132"/>
        <v>2.1405866726015754E-2</v>
      </c>
    </row>
    <row r="742" spans="1:17" ht="28.5" customHeight="1">
      <c r="A742" s="87">
        <v>45379</v>
      </c>
      <c r="B742" s="88">
        <v>3337.0500489999999</v>
      </c>
      <c r="C742" s="88">
        <v>2971.6999510000001</v>
      </c>
      <c r="D742" s="88">
        <v>1440.6999510000001</v>
      </c>
      <c r="E742" s="88">
        <v>1620.5500489999999</v>
      </c>
      <c r="F742" s="88">
        <v>3706.5500489999999</v>
      </c>
      <c r="G742" s="2">
        <f t="shared" si="123"/>
        <v>2.7163875482938346E-2</v>
      </c>
      <c r="H742" s="2">
        <f t="shared" si="124"/>
        <v>-4.6890177277562608E-3</v>
      </c>
      <c r="I742" s="2">
        <f t="shared" si="125"/>
        <v>1.2047277166017022E-2</v>
      </c>
      <c r="J742" s="2">
        <f t="shared" si="126"/>
        <v>1.0223498273001874E-2</v>
      </c>
      <c r="K742" s="2">
        <f t="shared" si="127"/>
        <v>6.3942571273418259E-3</v>
      </c>
      <c r="L742" s="1"/>
      <c r="M742" s="2">
        <f t="shared" si="128"/>
        <v>2.6801485386300075E-2</v>
      </c>
      <c r="N742" s="2">
        <f t="shared" si="129"/>
        <v>-4.7000456583274489E-3</v>
      </c>
      <c r="O742" s="2">
        <f t="shared" si="130"/>
        <v>1.1975286341299379E-2</v>
      </c>
      <c r="P742" s="2">
        <f t="shared" si="131"/>
        <v>1.0171591791974809E-2</v>
      </c>
      <c r="Q742" s="2">
        <f t="shared" si="132"/>
        <v>6.3739005957524448E-3</v>
      </c>
    </row>
    <row r="743" spans="1:17" ht="28.5" customHeight="1">
      <c r="I743" s="2"/>
      <c r="N743" s="2"/>
    </row>
    <row r="744" spans="1:17" ht="28.5" customHeight="1">
      <c r="I744" s="2"/>
      <c r="N744" s="2"/>
    </row>
    <row r="745" spans="1:17" ht="28.5" customHeight="1">
      <c r="I745" s="2"/>
      <c r="N745" s="2"/>
    </row>
    <row r="746" spans="1:17" ht="28.5" customHeight="1">
      <c r="I746" s="2"/>
    </row>
    <row r="747" spans="1:17" ht="28.5" customHeight="1">
      <c r="I747" s="2"/>
    </row>
    <row r="748" spans="1:17" ht="28.5" customHeight="1">
      <c r="I748" s="2"/>
    </row>
    <row r="749" spans="1:17" ht="28.5" customHeight="1">
      <c r="I749" s="2"/>
    </row>
  </sheetData>
  <pageMargins left="0.7" right="0.7" top="0.75" bottom="0.75" header="0" footer="0"/>
  <pageSetup orientation="landscape"/>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746"/>
  <sheetViews>
    <sheetView zoomScale="35" zoomScaleNormal="47" workbookViewId="0">
      <selection activeCell="N5" sqref="N5"/>
    </sheetView>
  </sheetViews>
  <sheetFormatPr baseColWidth="10" defaultColWidth="7.81640625" defaultRowHeight="15" customHeight="1"/>
  <cols>
    <col min="1" max="1" width="10.36328125" customWidth="1"/>
    <col min="2" max="6" width="12.36328125" customWidth="1"/>
    <col min="7" max="7" width="8.36328125" customWidth="1"/>
    <col min="8" max="8" width="17.08984375" customWidth="1"/>
    <col min="9" max="9" width="15.6328125" customWidth="1"/>
    <col min="10" max="10" width="14.08984375" customWidth="1"/>
    <col min="11" max="12" width="15" customWidth="1"/>
    <col min="13" max="13" width="25.36328125" customWidth="1"/>
    <col min="14" max="14" width="8.08984375" customWidth="1"/>
    <col min="15" max="15" width="8.36328125" customWidth="1"/>
    <col min="16" max="16" width="31.453125" customWidth="1"/>
    <col min="17" max="17" width="8.08984375" customWidth="1"/>
    <col min="18" max="32" width="8.36328125" customWidth="1"/>
  </cols>
  <sheetData>
    <row r="1" spans="1:17" ht="28.5" customHeight="1">
      <c r="A1" s="3" t="s">
        <v>0</v>
      </c>
      <c r="B1" s="3" t="s">
        <v>2</v>
      </c>
      <c r="C1" s="3" t="s">
        <v>18</v>
      </c>
      <c r="D1" s="3" t="s">
        <v>19</v>
      </c>
      <c r="E1" s="3" t="s">
        <v>20</v>
      </c>
      <c r="F1" s="3" t="s">
        <v>17</v>
      </c>
      <c r="G1" s="3"/>
      <c r="H1" s="3" t="s">
        <v>21</v>
      </c>
      <c r="I1" s="3" t="s">
        <v>22</v>
      </c>
      <c r="J1" s="3" t="s">
        <v>23</v>
      </c>
      <c r="K1" s="3" t="s">
        <v>24</v>
      </c>
    </row>
    <row r="2" spans="1:17" ht="28.5" customHeight="1">
      <c r="A2" s="4">
        <v>44287</v>
      </c>
      <c r="B2" s="78">
        <v>2136.8999020000001</v>
      </c>
      <c r="C2" s="78">
        <v>1866.16687</v>
      </c>
      <c r="D2" s="78">
        <v>1499.400024</v>
      </c>
      <c r="E2" s="78">
        <v>610.75</v>
      </c>
      <c r="F2" s="78">
        <v>1432</v>
      </c>
      <c r="G2" s="5"/>
      <c r="H2" s="78">
        <f>(B2*0.3+C2*'Price weighted Portfolio'!$B$22+'2.b Portfolios Daily Value'!D2*'Price weighted Portfolio'!$B$23+'2.b Portfolios Daily Value'!E2*'Price weighted Portfolio'!$B$24+'2.b Portfolios Daily Value'!F2*'Price weighted Portfolio'!$B$25)</f>
        <v>1807.1464852295182</v>
      </c>
      <c r="I2" s="5"/>
      <c r="J2" s="78">
        <f t="shared" ref="J2:J256" si="0">B2*$Q$10+C2*$Q$6+D2*$Q$7+E2*$Q$8+F2*$Q$9</f>
        <v>1185.3585397865068</v>
      </c>
      <c r="K2" s="5"/>
    </row>
    <row r="3" spans="1:17" ht="28.5" customHeight="1">
      <c r="A3" s="4">
        <v>44291</v>
      </c>
      <c r="B3" s="78">
        <v>2034.9499510000001</v>
      </c>
      <c r="C3" s="78">
        <v>1839.169189</v>
      </c>
      <c r="D3" s="78">
        <v>1480</v>
      </c>
      <c r="E3" s="78">
        <v>608.79998799999998</v>
      </c>
      <c r="F3" s="78">
        <v>1439</v>
      </c>
      <c r="G3" s="5"/>
      <c r="H3" s="78">
        <f>(B3*0.3+C3*'Price weighted Portfolio'!$B$22+'2.b Portfolios Daily Value'!D3*'Price weighted Portfolio'!$B$23+'2.b Portfolios Daily Value'!E3*'Price weighted Portfolio'!$B$24+'2.b Portfolios Daily Value'!F3*'Price weighted Portfolio'!$B$25)</f>
        <v>1764.1896267999575</v>
      </c>
      <c r="I3" s="6">
        <f t="shared" ref="I3:I257" si="1">(H3/$H$2)-1</f>
        <v>-2.3770545874760685E-2</v>
      </c>
      <c r="J3" s="78">
        <f t="shared" si="0"/>
        <v>1152.478151001782</v>
      </c>
      <c r="K3" s="6">
        <f t="shared" ref="K3:K257" si="2">(J3/$J$2)-1</f>
        <v>-2.7738770744121677E-2</v>
      </c>
      <c r="L3" s="2"/>
      <c r="M3" t="s">
        <v>25</v>
      </c>
      <c r="P3" t="s">
        <v>26</v>
      </c>
    </row>
    <row r="4" spans="1:17" ht="28.5" customHeight="1">
      <c r="A4" s="4">
        <v>44292</v>
      </c>
      <c r="B4" s="78">
        <v>2101.6499020000001</v>
      </c>
      <c r="C4" s="78">
        <v>1831.5083010000001</v>
      </c>
      <c r="D4" s="78">
        <v>1460</v>
      </c>
      <c r="E4" s="78">
        <v>620.45001200000002</v>
      </c>
      <c r="F4" s="78">
        <v>1405.900024</v>
      </c>
      <c r="G4" s="5"/>
      <c r="H4" s="78">
        <f>(B4*0.3+C4*'Price weighted Portfolio'!$B$22+'2.b Portfolios Daily Value'!D4*'Price weighted Portfolio'!$B$23+'2.b Portfolios Daily Value'!E4*'Price weighted Portfolio'!$B$24+'2.b Portfolios Daily Value'!F4*'Price weighted Portfolio'!$B$25)</f>
        <v>1776.5403950585246</v>
      </c>
      <c r="I4" s="6">
        <f t="shared" si="1"/>
        <v>-1.6936142377581787E-2</v>
      </c>
      <c r="J4" s="78">
        <f t="shared" si="0"/>
        <v>1165.5499060256827</v>
      </c>
      <c r="K4" s="6">
        <f t="shared" si="2"/>
        <v>-1.6711090438840337E-2</v>
      </c>
      <c r="L4" s="2"/>
    </row>
    <row r="5" spans="1:17" ht="28.5" customHeight="1">
      <c r="A5" s="4">
        <v>44293</v>
      </c>
      <c r="B5" s="78">
        <v>2094.9499510000001</v>
      </c>
      <c r="C5" s="78">
        <v>1848.6298830000001</v>
      </c>
      <c r="D5" s="78">
        <v>1439.3000489999999</v>
      </c>
      <c r="E5" s="78">
        <v>621.04998799999998</v>
      </c>
      <c r="F5" s="78">
        <v>1402</v>
      </c>
      <c r="G5" s="5"/>
      <c r="H5" s="78">
        <f>(B5*0.3+C5*'Price weighted Portfolio'!$B$22+'2.b Portfolios Daily Value'!D5*'Price weighted Portfolio'!$B$23+'2.b Portfolios Daily Value'!E5*'Price weighted Portfolio'!$B$24+'2.b Portfolios Daily Value'!F5*'Price weighted Portfolio'!$B$25)</f>
        <v>1779.4942411751231</v>
      </c>
      <c r="I5" s="6">
        <f t="shared" si="1"/>
        <v>-1.5301606306078241E-2</v>
      </c>
      <c r="J5" s="78">
        <f t="shared" si="0"/>
        <v>1162.1524192907975</v>
      </c>
      <c r="K5" s="6">
        <f t="shared" si="2"/>
        <v>-1.9577300636724471E-2</v>
      </c>
      <c r="L5" s="2"/>
      <c r="M5" s="81" t="s">
        <v>27</v>
      </c>
      <c r="N5" s="7" t="s">
        <v>28</v>
      </c>
      <c r="P5" s="81" t="s">
        <v>27</v>
      </c>
      <c r="Q5" s="81" t="s">
        <v>29</v>
      </c>
    </row>
    <row r="6" spans="1:17" ht="28.5" customHeight="1">
      <c r="A6" s="4">
        <v>44294</v>
      </c>
      <c r="B6" s="78">
        <v>2094.6499020000001</v>
      </c>
      <c r="C6" s="78">
        <v>1850.9373780000001</v>
      </c>
      <c r="D6" s="78">
        <v>1453</v>
      </c>
      <c r="E6" s="78">
        <v>614.25</v>
      </c>
      <c r="F6" s="78">
        <v>1410</v>
      </c>
      <c r="G6" s="5"/>
      <c r="H6" s="78">
        <f>(B6*0.3+C6*'Price weighted Portfolio'!$B$22+'2.b Portfolios Daily Value'!D6*'Price weighted Portfolio'!$B$23+'2.b Portfolios Daily Value'!E6*'Price weighted Portfolio'!$B$24+'2.b Portfolios Daily Value'!F6*'Price weighted Portfolio'!$B$25)</f>
        <v>1781.7316452108407</v>
      </c>
      <c r="I6" s="6">
        <f t="shared" si="1"/>
        <v>-1.40635196019816E-2</v>
      </c>
      <c r="J6" s="78">
        <f t="shared" si="0"/>
        <v>1164.2008507493656</v>
      </c>
      <c r="K6" s="6">
        <f t="shared" si="2"/>
        <v>-1.7849189360842566E-2</v>
      </c>
      <c r="L6" s="2"/>
      <c r="M6" s="82" t="s">
        <v>30</v>
      </c>
      <c r="N6" s="80">
        <f>('Price weighted Portfolio'!B6/'Price weighted Portfolio'!$B$12)*0.7</f>
        <v>6.091108548282749E-2</v>
      </c>
      <c r="P6" s="82" t="s">
        <v>30</v>
      </c>
      <c r="Q6" s="83">
        <f>N6</f>
        <v>6.091108548282749E-2</v>
      </c>
    </row>
    <row r="7" spans="1:17" ht="28.5" customHeight="1">
      <c r="A7" s="4">
        <v>44295</v>
      </c>
      <c r="B7" s="78">
        <v>2068.8000489999999</v>
      </c>
      <c r="C7" s="78">
        <v>1829.431519</v>
      </c>
      <c r="D7" s="78">
        <v>1426</v>
      </c>
      <c r="E7" s="78">
        <v>636.75</v>
      </c>
      <c r="F7" s="78">
        <v>1414</v>
      </c>
      <c r="G7" s="5"/>
      <c r="H7" s="78">
        <f>(B7*0.3+C7*'Price weighted Portfolio'!$B$22+'2.b Portfolios Daily Value'!D7*'Price weighted Portfolio'!$B$23+'2.b Portfolios Daily Value'!E7*'Price weighted Portfolio'!$B$24+'2.b Portfolios Daily Value'!F7*'Price weighted Portfolio'!$B$25)</f>
        <v>1765.8565428059603</v>
      </c>
      <c r="I7" s="6">
        <f t="shared" si="1"/>
        <v>-2.2848143612615779E-2</v>
      </c>
      <c r="J7" s="78">
        <f t="shared" si="0"/>
        <v>1155.392215279971</v>
      </c>
      <c r="K7" s="6">
        <f t="shared" si="2"/>
        <v>-2.5280388591904845E-2</v>
      </c>
      <c r="L7" s="2"/>
      <c r="M7" s="82" t="s">
        <v>19</v>
      </c>
      <c r="N7" s="80">
        <f>('Price weighted Portfolio'!B7/'Price weighted Portfolio'!$B$12)*0.7</f>
        <v>8.5454698883294419E-2</v>
      </c>
      <c r="P7" s="82" t="s">
        <v>19</v>
      </c>
      <c r="Q7" s="83">
        <f>N8</f>
        <v>8.73252510477905E-2</v>
      </c>
    </row>
    <row r="8" spans="1:17" ht="28.5" customHeight="1">
      <c r="A8" s="4">
        <v>44298</v>
      </c>
      <c r="B8" s="78">
        <v>1940.400024</v>
      </c>
      <c r="C8" s="78">
        <v>1763.990845</v>
      </c>
      <c r="D8" s="78">
        <v>1393</v>
      </c>
      <c r="E8" s="78">
        <v>619.34997599999997</v>
      </c>
      <c r="F8" s="78">
        <v>1393.9499510000001</v>
      </c>
      <c r="G8" s="5"/>
      <c r="H8" s="78">
        <f>(B8*0.3+C8*'Price weighted Portfolio'!$B$22+'2.b Portfolios Daily Value'!D8*'Price weighted Portfolio'!$B$23+'2.b Portfolios Daily Value'!E8*'Price weighted Portfolio'!$B$24+'2.b Portfolios Daily Value'!F8*'Price weighted Portfolio'!$B$25)</f>
        <v>1692.4031489751962</v>
      </c>
      <c r="I8" s="6">
        <f t="shared" si="1"/>
        <v>-6.3494208793897999E-2</v>
      </c>
      <c r="J8" s="78">
        <f t="shared" si="0"/>
        <v>1105.0522647687042</v>
      </c>
      <c r="K8" s="6">
        <f t="shared" si="2"/>
        <v>-6.7748510110929305E-2</v>
      </c>
      <c r="L8" s="2"/>
      <c r="M8" s="82" t="s">
        <v>20</v>
      </c>
      <c r="N8" s="80">
        <f>('Price weighted Portfolio'!B8/'Price weighted Portfolio'!$B$12)*0.7</f>
        <v>8.73252510477905E-2</v>
      </c>
      <c r="P8" s="82" t="s">
        <v>20</v>
      </c>
      <c r="Q8" s="83">
        <f>N7</f>
        <v>8.5454698883294419E-2</v>
      </c>
    </row>
    <row r="9" spans="1:17" ht="28.5" customHeight="1">
      <c r="A9" s="4">
        <v>44299</v>
      </c>
      <c r="B9" s="78">
        <v>2118.3500979999999</v>
      </c>
      <c r="C9" s="78">
        <v>1783.0507809999999</v>
      </c>
      <c r="D9" s="78">
        <v>1368</v>
      </c>
      <c r="E9" s="78">
        <v>627.34997599999997</v>
      </c>
      <c r="F9" s="78">
        <v>1347.25</v>
      </c>
      <c r="G9" s="5"/>
      <c r="H9" s="78">
        <f>(B9*0.3+C9*'Price weighted Portfolio'!$B$22+'2.b Portfolios Daily Value'!D9*'Price weighted Portfolio'!$B$23+'2.b Portfolios Daily Value'!E9*'Price weighted Portfolio'!$B$24+'2.b Portfolios Daily Value'!F9*'Price weighted Portfolio'!$B$25)</f>
        <v>1746.7545733409577</v>
      </c>
      <c r="I9" s="6">
        <f t="shared" si="1"/>
        <v>-3.3418382174420391E-2</v>
      </c>
      <c r="J9" s="78">
        <f t="shared" si="0"/>
        <v>1150.0276406712567</v>
      </c>
      <c r="K9" s="6">
        <f t="shared" si="2"/>
        <v>-2.9806086453482261E-2</v>
      </c>
      <c r="L9" s="2"/>
      <c r="M9" s="82" t="s">
        <v>17</v>
      </c>
      <c r="N9" s="80">
        <f>('Price weighted Portfolio'!B9/'Price weighted Portfolio'!$B$12)*0.7</f>
        <v>0.17282917498804534</v>
      </c>
      <c r="P9" s="82" t="s">
        <v>17</v>
      </c>
      <c r="Q9" s="83">
        <f>N9</f>
        <v>0.17282917498804534</v>
      </c>
    </row>
    <row r="10" spans="1:17" ht="28.5" customHeight="1">
      <c r="A10" s="4">
        <v>44301</v>
      </c>
      <c r="B10" s="78">
        <v>2083.5</v>
      </c>
      <c r="C10" s="78">
        <v>1794.5882570000001</v>
      </c>
      <c r="D10" s="78">
        <v>1405</v>
      </c>
      <c r="E10" s="78">
        <v>633.25</v>
      </c>
      <c r="F10" s="78">
        <v>1378.9499510000001</v>
      </c>
      <c r="G10" s="5"/>
      <c r="H10" s="78">
        <f>(B10*0.3+C10*'Price weighted Portfolio'!$B$22+'2.b Portfolios Daily Value'!D10*'Price weighted Portfolio'!$B$23+'2.b Portfolios Daily Value'!E10*'Price weighted Portfolio'!$B$24+'2.b Portfolios Daily Value'!F10*'Price weighted Portfolio'!$B$25)</f>
        <v>1749.0311398630138</v>
      </c>
      <c r="I10" s="6">
        <f t="shared" si="1"/>
        <v>-3.2158624572774186E-2</v>
      </c>
      <c r="J10" s="78">
        <f t="shared" si="0"/>
        <v>1149.4892668997327</v>
      </c>
      <c r="K10" s="6">
        <f t="shared" si="2"/>
        <v>-3.0260272890288875E-2</v>
      </c>
      <c r="L10" s="2"/>
      <c r="M10" s="82" t="s">
        <v>2</v>
      </c>
      <c r="N10" s="84">
        <v>0.3</v>
      </c>
      <c r="P10" s="82" t="s">
        <v>2</v>
      </c>
      <c r="Q10" s="83">
        <v>0.3</v>
      </c>
    </row>
    <row r="11" spans="1:17" ht="28.5" customHeight="1">
      <c r="A11" s="4">
        <v>44302</v>
      </c>
      <c r="B11" s="78">
        <v>2099.8999020000001</v>
      </c>
      <c r="C11" s="78">
        <v>1783.3276370000001</v>
      </c>
      <c r="D11" s="78">
        <v>1434.9499510000001</v>
      </c>
      <c r="E11" s="78">
        <v>646.04998799999998</v>
      </c>
      <c r="F11" s="78">
        <v>1360.5</v>
      </c>
      <c r="G11" s="5"/>
      <c r="H11" s="78">
        <f>(B11*0.3+C11*'Price weighted Portfolio'!$B$22+'2.b Portfolios Daily Value'!D11*'Price weighted Portfolio'!$B$23+'2.b Portfolios Daily Value'!E11*'Price weighted Portfolio'!$B$24+'2.b Portfolios Daily Value'!F11*'Price weighted Portfolio'!$B$25)</f>
        <v>1751.09709925527</v>
      </c>
      <c r="I11" s="6">
        <f t="shared" si="1"/>
        <v>-3.1015408231906405E-2</v>
      </c>
      <c r="J11" s="78">
        <f t="shared" si="0"/>
        <v>1154.2438572126171</v>
      </c>
      <c r="K11" s="6">
        <f t="shared" si="2"/>
        <v>-2.6249174008982745E-2</v>
      </c>
      <c r="L11" s="2"/>
      <c r="N11" s="85">
        <f>SUM(N6:N10)</f>
        <v>0.70652021040195767</v>
      </c>
      <c r="Q11" s="85">
        <f>SUM(Q6:Q10)</f>
        <v>0.70652021040195767</v>
      </c>
    </row>
    <row r="12" spans="1:17" ht="28.5" customHeight="1">
      <c r="A12" s="4">
        <v>44305</v>
      </c>
      <c r="B12" s="78">
        <v>2027.599976</v>
      </c>
      <c r="C12" s="78">
        <v>1755.268433</v>
      </c>
      <c r="D12" s="78">
        <v>1390</v>
      </c>
      <c r="E12" s="78">
        <v>640.65002400000003</v>
      </c>
      <c r="F12" s="78">
        <v>1340</v>
      </c>
      <c r="G12" s="5"/>
      <c r="H12" s="78">
        <f>(B12*0.3+C12*'Price weighted Portfolio'!$B$22+'2.b Portfolios Daily Value'!D12*'Price weighted Portfolio'!$B$23+'2.b Portfolios Daily Value'!E12*'Price weighted Portfolio'!$B$24+'2.b Portfolios Daily Value'!F12*'Price weighted Portfolio'!$B$25)</f>
        <v>1710.515150686557</v>
      </c>
      <c r="I12" s="6">
        <f t="shared" si="1"/>
        <v>-5.347177737541764E-2</v>
      </c>
      <c r="J12" s="78">
        <f t="shared" si="0"/>
        <v>1122.9150466986764</v>
      </c>
      <c r="K12" s="6">
        <f t="shared" si="2"/>
        <v>-5.2678992044952855E-2</v>
      </c>
      <c r="L12" s="2"/>
    </row>
    <row r="13" spans="1:17" ht="28.5" customHeight="1">
      <c r="A13" s="4">
        <v>44306</v>
      </c>
      <c r="B13" s="78">
        <v>2020.150024</v>
      </c>
      <c r="C13" s="78">
        <v>1754.7608640000001</v>
      </c>
      <c r="D13" s="78">
        <v>1425</v>
      </c>
      <c r="E13" s="78">
        <v>645.15002400000003</v>
      </c>
      <c r="F13" s="78">
        <v>1320</v>
      </c>
      <c r="G13" s="5"/>
      <c r="H13" s="78">
        <f>(B13*0.3+C13*'Price weighted Portfolio'!$B$22+'2.b Portfolios Daily Value'!D13*'Price weighted Portfolio'!$B$23+'2.b Portfolios Daily Value'!E13*'Price weighted Portfolio'!$B$24+'2.b Portfolios Daily Value'!F13*'Price weighted Portfolio'!$B$25)</f>
        <v>1709.1672620474021</v>
      </c>
      <c r="I13" s="6">
        <f t="shared" si="1"/>
        <v>-5.421764310914301E-2</v>
      </c>
      <c r="J13" s="78">
        <f t="shared" si="0"/>
        <v>1120.6334909518157</v>
      </c>
      <c r="K13" s="6">
        <f t="shared" si="2"/>
        <v>-5.4603773172586689E-2</v>
      </c>
      <c r="L13" s="2"/>
    </row>
    <row r="14" spans="1:17" ht="28.5" customHeight="1">
      <c r="A14" s="4">
        <v>44308</v>
      </c>
      <c r="B14" s="78">
        <v>2033</v>
      </c>
      <c r="C14" s="78">
        <v>1759.606567</v>
      </c>
      <c r="D14" s="78">
        <v>1380</v>
      </c>
      <c r="E14" s="78">
        <v>639.95001200000002</v>
      </c>
      <c r="F14" s="78">
        <v>1310</v>
      </c>
      <c r="G14" s="5"/>
      <c r="H14" s="78">
        <f>(B14*0.3+C14*'Price weighted Portfolio'!$B$22+'2.b Portfolios Daily Value'!D14*'Price weighted Portfolio'!$B$23+'2.b Portfolios Daily Value'!E14*'Price weighted Portfolio'!$B$24+'2.b Portfolios Daily Value'!F14*'Price weighted Portfolio'!$B$25)</f>
        <v>1709.255824961745</v>
      </c>
      <c r="I14" s="6">
        <f t="shared" si="1"/>
        <v>-5.416863606125466E-2</v>
      </c>
      <c r="J14" s="78">
        <f t="shared" si="0"/>
        <v>1118.6813472747926</v>
      </c>
      <c r="K14" s="6">
        <f t="shared" si="2"/>
        <v>-5.6250653514271942E-2</v>
      </c>
      <c r="L14" s="2"/>
    </row>
    <row r="15" spans="1:17" ht="28.5" customHeight="1">
      <c r="A15" s="4">
        <v>44309</v>
      </c>
      <c r="B15" s="78">
        <v>1969.650024</v>
      </c>
      <c r="C15" s="78">
        <v>1757.7144780000001</v>
      </c>
      <c r="D15" s="78">
        <v>1409</v>
      </c>
      <c r="E15" s="78">
        <v>637.95001200000002</v>
      </c>
      <c r="F15" s="78">
        <v>1330</v>
      </c>
      <c r="G15" s="5"/>
      <c r="H15" s="78">
        <f>(B15*0.3+C15*'Price weighted Portfolio'!$B$22+'2.b Portfolios Daily Value'!D15*'Price weighted Portfolio'!$B$23+'2.b Portfolios Daily Value'!E15*'Price weighted Portfolio'!$B$24+'2.b Portfolios Daily Value'!F15*'Price weighted Portfolio'!$B$25)</f>
        <v>1694.2318710482741</v>
      </c>
      <c r="I15" s="6">
        <f t="shared" si="1"/>
        <v>-6.248226975739779E-2</v>
      </c>
      <c r="J15" s="78">
        <f t="shared" si="0"/>
        <v>1105.3792116623526</v>
      </c>
      <c r="K15" s="6">
        <f t="shared" si="2"/>
        <v>-6.7472689013198583E-2</v>
      </c>
      <c r="L15" s="2"/>
    </row>
    <row r="16" spans="1:17" ht="28.5" customHeight="1">
      <c r="A16" s="4">
        <v>44312</v>
      </c>
      <c r="B16" s="78">
        <v>1977.5</v>
      </c>
      <c r="C16" s="78">
        <v>1788.634888</v>
      </c>
      <c r="D16" s="78">
        <v>1413</v>
      </c>
      <c r="E16" s="78">
        <v>634.70001200000002</v>
      </c>
      <c r="F16" s="78">
        <v>1330.0500489999999</v>
      </c>
      <c r="G16" s="5"/>
      <c r="H16" s="78">
        <f>(B16*0.3+C16*'Price weighted Portfolio'!$B$22+'2.b Portfolios Daily Value'!D16*'Price weighted Portfolio'!$B$23+'2.b Portfolios Daily Value'!E16*'Price weighted Portfolio'!$B$24+'2.b Portfolios Daily Value'!F16*'Price weighted Portfolio'!$B$25)</f>
        <v>1709.5080103241821</v>
      </c>
      <c r="I16" s="6">
        <f t="shared" si="1"/>
        <v>-5.4029087129002451E-2</v>
      </c>
      <c r="J16" s="78">
        <f t="shared" si="0"/>
        <v>1109.697823359226</v>
      </c>
      <c r="K16" s="6">
        <f t="shared" si="2"/>
        <v>-6.3829393291339409E-2</v>
      </c>
      <c r="L16" s="2"/>
    </row>
    <row r="17" spans="1:12" ht="28.5" customHeight="1">
      <c r="A17" s="4">
        <v>44313</v>
      </c>
      <c r="B17" s="78">
        <v>2014.8000489999999</v>
      </c>
      <c r="C17" s="78">
        <v>1835.5233149999999</v>
      </c>
      <c r="D17" s="78">
        <v>1407.25</v>
      </c>
      <c r="E17" s="78">
        <v>639.25</v>
      </c>
      <c r="F17" s="78">
        <v>1339</v>
      </c>
      <c r="G17" s="5"/>
      <c r="H17" s="78">
        <f>(B17*0.3+C17*'Price weighted Portfolio'!$B$22+'2.b Portfolios Daily Value'!D17*'Price weighted Portfolio'!$B$23+'2.b Portfolios Daily Value'!E17*'Price weighted Portfolio'!$B$24+'2.b Portfolios Daily Value'!F17*'Price weighted Portfolio'!$B$25)</f>
        <v>1741.5279414833535</v>
      </c>
      <c r="I17" s="6">
        <f t="shared" si="1"/>
        <v>-3.6310583719963763E-2</v>
      </c>
      <c r="J17" s="78">
        <f t="shared" si="0"/>
        <v>1125.1773733528298</v>
      </c>
      <c r="K17" s="6">
        <f t="shared" si="2"/>
        <v>-5.077043309150675E-2</v>
      </c>
      <c r="L17" s="2"/>
    </row>
    <row r="18" spans="1:12" ht="28.5" customHeight="1">
      <c r="A18" s="4">
        <v>44314</v>
      </c>
      <c r="B18" s="78">
        <v>2051.1499020000001</v>
      </c>
      <c r="C18" s="78">
        <v>1843.507202</v>
      </c>
      <c r="D18" s="78">
        <v>1436.25</v>
      </c>
      <c r="E18" s="78">
        <v>643.40002400000003</v>
      </c>
      <c r="F18" s="78">
        <v>1384.849976</v>
      </c>
      <c r="G18" s="5"/>
      <c r="H18" s="78">
        <f>(B18*0.3+C18*'Price weighted Portfolio'!$B$22+'2.b Portfolios Daily Value'!D18*'Price weighted Portfolio'!$B$23+'2.b Portfolios Daily Value'!E18*'Price weighted Portfolio'!$B$24+'2.b Portfolios Daily Value'!F18*'Price weighted Portfolio'!$B$25)</f>
        <v>1764.5300840575683</v>
      </c>
      <c r="I18" s="6">
        <f t="shared" si="1"/>
        <v>-2.358215093257221E-2</v>
      </c>
      <c r="J18" s="78">
        <f t="shared" si="0"/>
        <v>1147.379921333338</v>
      </c>
      <c r="K18" s="6">
        <f t="shared" si="2"/>
        <v>-3.2039772928120991E-2</v>
      </c>
      <c r="L18" s="2"/>
    </row>
    <row r="19" spans="1:12" ht="28.5" customHeight="1">
      <c r="A19" s="4">
        <v>44315</v>
      </c>
      <c r="B19" s="78">
        <v>2073.9499510000001</v>
      </c>
      <c r="C19" s="78">
        <v>1868.19751</v>
      </c>
      <c r="D19" s="78">
        <v>1486.1999510000001</v>
      </c>
      <c r="E19" s="78">
        <v>644.5</v>
      </c>
      <c r="F19" s="78">
        <v>1383.9499510000001</v>
      </c>
      <c r="G19" s="5"/>
      <c r="H19" s="78">
        <f>(B19*0.3+C19*'Price weighted Portfolio'!$B$22+'2.b Portfolios Daily Value'!D19*'Price weighted Portfolio'!$B$23+'2.b Portfolios Daily Value'!E19*'Price weighted Portfolio'!$B$24+'2.b Portfolios Daily Value'!F19*'Price weighted Portfolio'!$B$25)</f>
        <v>1786.0901206732242</v>
      </c>
      <c r="I19" s="6">
        <f t="shared" si="1"/>
        <v>-1.1651719840309327E-2</v>
      </c>
      <c r="J19" s="78">
        <f t="shared" si="0"/>
        <v>1160.0241890450634</v>
      </c>
      <c r="K19" s="6">
        <f t="shared" si="2"/>
        <v>-2.137273229246428E-2</v>
      </c>
      <c r="L19" s="2"/>
    </row>
    <row r="20" spans="1:12" ht="28.5" customHeight="1">
      <c r="A20" s="4">
        <v>44316</v>
      </c>
      <c r="B20" s="78">
        <v>2228.75</v>
      </c>
      <c r="C20" s="78">
        <v>1840.9228519999999</v>
      </c>
      <c r="D20" s="78">
        <v>1445</v>
      </c>
      <c r="E20" s="78">
        <v>654.45001200000002</v>
      </c>
      <c r="F20" s="78">
        <v>1350</v>
      </c>
      <c r="G20" s="5"/>
      <c r="H20" s="78">
        <f>(B20*0.3+C20*'Price weighted Portfolio'!$B$22+'2.b Portfolios Daily Value'!D20*'Price weighted Portfolio'!$B$23+'2.b Portfolios Daily Value'!E20*'Price weighted Portfolio'!$B$24+'2.b Portfolios Daily Value'!F20*'Price weighted Portfolio'!$B$25)</f>
        <v>1814.4894105971703</v>
      </c>
      <c r="I20" s="6">
        <f t="shared" si="1"/>
        <v>4.0632707019980785E-3</v>
      </c>
      <c r="J20" s="78">
        <f t="shared" si="0"/>
        <v>1196.1878119130095</v>
      </c>
      <c r="K20" s="6">
        <f t="shared" si="2"/>
        <v>9.1358620729666828E-3</v>
      </c>
      <c r="L20" s="2"/>
    </row>
    <row r="21" spans="1:12" ht="28.5" customHeight="1">
      <c r="A21" s="4">
        <v>44319</v>
      </c>
      <c r="B21" s="78">
        <v>2282.8999020000001</v>
      </c>
      <c r="C21" s="78">
        <v>1808.2025149999999</v>
      </c>
      <c r="D21" s="78">
        <v>1393</v>
      </c>
      <c r="E21" s="78">
        <v>659.20001200000002</v>
      </c>
      <c r="F21" s="78">
        <v>1325.5</v>
      </c>
      <c r="G21" s="5"/>
      <c r="H21" s="78">
        <f>(B21*0.3+C21*'Price weighted Portfolio'!$B$22+'2.b Portfolios Daily Value'!D21*'Price weighted Portfolio'!$B$23+'2.b Portfolios Daily Value'!E21*'Price weighted Portfolio'!$B$24+'2.b Portfolios Daily Value'!F21*'Price weighted Portfolio'!$B$25)</f>
        <v>1810.0148199194284</v>
      </c>
      <c r="I21" s="6">
        <f t="shared" si="1"/>
        <v>1.5872175904687591E-3</v>
      </c>
      <c r="J21" s="78">
        <f t="shared" si="0"/>
        <v>1202.0704332469791</v>
      </c>
      <c r="K21" s="6">
        <f t="shared" si="2"/>
        <v>1.4098597934328216E-2</v>
      </c>
      <c r="L21" s="2"/>
    </row>
    <row r="22" spans="1:12" ht="28.5" customHeight="1">
      <c r="A22" s="4">
        <v>44320</v>
      </c>
      <c r="B22" s="78">
        <v>2281.5500489999999</v>
      </c>
      <c r="C22" s="78">
        <v>1769.0211179999999</v>
      </c>
      <c r="D22" s="78">
        <v>1409.9499510000001</v>
      </c>
      <c r="E22" s="78">
        <v>645.15002400000003</v>
      </c>
      <c r="F22" s="78">
        <v>1350</v>
      </c>
      <c r="G22" s="5"/>
      <c r="H22" s="78">
        <f>(B22*0.3+C22*'Price weighted Portfolio'!$B$22+'2.b Portfolios Daily Value'!D22*'Price weighted Portfolio'!$B$23+'2.b Portfolios Daily Value'!E22*'Price weighted Portfolio'!$B$24+'2.b Portfolios Daily Value'!F22*'Price weighted Portfolio'!$B$25)</f>
        <v>1795.9988967671288</v>
      </c>
      <c r="I22" s="6">
        <f t="shared" si="1"/>
        <v>-6.1686136422823834E-3</v>
      </c>
      <c r="J22" s="78">
        <f t="shared" si="0"/>
        <v>1203.7927319446512</v>
      </c>
      <c r="K22" s="6">
        <f t="shared" si="2"/>
        <v>1.5551574936528922E-2</v>
      </c>
      <c r="L22" s="2"/>
    </row>
    <row r="23" spans="1:12" ht="28.5" customHeight="1">
      <c r="A23" s="4">
        <v>44321</v>
      </c>
      <c r="B23" s="78">
        <v>2320.6999510000001</v>
      </c>
      <c r="C23" s="78">
        <v>1772.2517089999999</v>
      </c>
      <c r="D23" s="78">
        <v>1401</v>
      </c>
      <c r="E23" s="78">
        <v>683.40002400000003</v>
      </c>
      <c r="F23" s="78">
        <v>1342.1999510000001</v>
      </c>
      <c r="G23" s="5"/>
      <c r="H23" s="78">
        <f>(B23*0.3+C23*'Price weighted Portfolio'!$B$22+'2.b Portfolios Daily Value'!D23*'Price weighted Portfolio'!$B$23+'2.b Portfolios Daily Value'!E23*'Price weighted Portfolio'!$B$24+'2.b Portfolios Daily Value'!F23*'Price weighted Portfolio'!$B$25)</f>
        <v>1812.0159572695648</v>
      </c>
      <c r="I23" s="6">
        <f t="shared" si="1"/>
        <v>2.6945640986197894E-3</v>
      </c>
      <c r="J23" s="78">
        <f t="shared" si="0"/>
        <v>1216.8734908300216</v>
      </c>
      <c r="K23" s="6">
        <f t="shared" si="2"/>
        <v>2.6586851138889145E-2</v>
      </c>
      <c r="L23" s="2"/>
    </row>
    <row r="24" spans="1:12" ht="28.5" customHeight="1">
      <c r="A24" s="4">
        <v>44322</v>
      </c>
      <c r="B24" s="78">
        <v>2294.8999020000001</v>
      </c>
      <c r="C24" s="78">
        <v>1782.3123780000001</v>
      </c>
      <c r="D24" s="78">
        <v>1407.599976</v>
      </c>
      <c r="E24" s="78">
        <v>679.40002400000003</v>
      </c>
      <c r="F24" s="78">
        <v>1344</v>
      </c>
      <c r="G24" s="5"/>
      <c r="H24" s="78">
        <f>(B24*0.3+C24*'Price weighted Portfolio'!$B$22+'2.b Portfolios Daily Value'!D24*'Price weighted Portfolio'!$B$23+'2.b Portfolios Daily Value'!E24*'Price weighted Portfolio'!$B$24+'2.b Portfolios Daily Value'!F24*'Price weighted Portfolio'!$B$25)</f>
        <v>1808.8044935109169</v>
      </c>
      <c r="I24" s="6">
        <f t="shared" si="1"/>
        <v>9.1747309637058017E-4</v>
      </c>
      <c r="J24" s="78">
        <f t="shared" si="0"/>
        <v>1210.2919091486795</v>
      </c>
      <c r="K24" s="6">
        <f t="shared" si="2"/>
        <v>2.1034453733014269E-2</v>
      </c>
      <c r="L24" s="2"/>
    </row>
    <row r="25" spans="1:12" ht="28.5" customHeight="1">
      <c r="A25" s="4">
        <v>44323</v>
      </c>
      <c r="B25" s="78">
        <v>2451.6999510000001</v>
      </c>
      <c r="C25" s="78">
        <v>1783.004639</v>
      </c>
      <c r="D25" s="78">
        <v>1412.9499510000001</v>
      </c>
      <c r="E25" s="78">
        <v>679.45001200000002</v>
      </c>
      <c r="F25" s="78">
        <v>1347</v>
      </c>
      <c r="G25" s="5"/>
      <c r="H25" s="78">
        <f>(B25*0.3+C25*'Price weighted Portfolio'!$B$22+'2.b Portfolios Daily Value'!D25*'Price weighted Portfolio'!$B$23+'2.b Portfolios Daily Value'!E25*'Price weighted Portfolio'!$B$24+'2.b Portfolios Daily Value'!F25*'Price weighted Portfolio'!$B$25)</f>
        <v>1856.9806294392224</v>
      </c>
      <c r="I25" s="6">
        <f t="shared" si="1"/>
        <v>2.7576150919151887E-2</v>
      </c>
      <c r="J25" s="78">
        <f t="shared" si="0"/>
        <v>1258.3640373620533</v>
      </c>
      <c r="K25" s="6">
        <f t="shared" si="2"/>
        <v>6.158938002732528E-2</v>
      </c>
      <c r="L25" s="2"/>
    </row>
    <row r="26" spans="1:12" ht="28.5" customHeight="1">
      <c r="A26" s="4">
        <v>44326</v>
      </c>
      <c r="B26" s="78">
        <v>2480.4499510000001</v>
      </c>
      <c r="C26" s="78">
        <v>1777.8819579999999</v>
      </c>
      <c r="D26" s="78">
        <v>1427</v>
      </c>
      <c r="E26" s="78">
        <v>698.20001200000002</v>
      </c>
      <c r="F26" s="78">
        <v>1347</v>
      </c>
      <c r="G26" s="5"/>
      <c r="H26" s="78">
        <f>(B26*0.3+C26*'Price weighted Portfolio'!$B$22+'2.b Portfolios Daily Value'!D26*'Price weighted Portfolio'!$B$23+'2.b Portfolios Daily Value'!E26*'Price weighted Portfolio'!$B$24+'2.b Portfolios Daily Value'!F26*'Price weighted Portfolio'!$B$25)</f>
        <v>1866.9694522930522</v>
      </c>
      <c r="I26" s="6">
        <f t="shared" si="1"/>
        <v>3.3103551678012488E-2</v>
      </c>
      <c r="J26" s="78">
        <f t="shared" si="0"/>
        <v>1269.5062089619814</v>
      </c>
      <c r="K26" s="6">
        <f t="shared" si="2"/>
        <v>7.0989212420598413E-2</v>
      </c>
      <c r="L26" s="2"/>
    </row>
    <row r="27" spans="1:12" ht="28.5" customHeight="1">
      <c r="A27" s="4">
        <v>44327</v>
      </c>
      <c r="B27" s="78">
        <v>2493.6000979999999</v>
      </c>
      <c r="C27" s="78">
        <v>1784.296875</v>
      </c>
      <c r="D27" s="78">
        <v>1396</v>
      </c>
      <c r="E27" s="78">
        <v>708.09997599999997</v>
      </c>
      <c r="F27" s="78">
        <v>1380</v>
      </c>
      <c r="G27" s="5"/>
      <c r="H27" s="78">
        <f>(B27*0.3+C27*'Price weighted Portfolio'!$B$22+'2.b Portfolios Daily Value'!D27*'Price weighted Portfolio'!$B$23+'2.b Portfolios Daily Value'!E27*'Price weighted Portfolio'!$B$24+'2.b Portfolios Daily Value'!F27*'Price weighted Portfolio'!$B$25)</f>
        <v>1876.2318343482434</v>
      </c>
      <c r="I27" s="6">
        <f t="shared" si="1"/>
        <v>3.8228970193277423E-2</v>
      </c>
      <c r="J27" s="78">
        <f t="shared" si="0"/>
        <v>1277.6842710544331</v>
      </c>
      <c r="K27" s="6">
        <f t="shared" si="2"/>
        <v>7.7888443174801036E-2</v>
      </c>
      <c r="L27" s="2"/>
    </row>
    <row r="28" spans="1:12" ht="28.5" customHeight="1">
      <c r="A28" s="4">
        <v>44328</v>
      </c>
      <c r="B28" s="78">
        <v>2409.6499020000001</v>
      </c>
      <c r="C28" s="78">
        <v>1765.8367920000001</v>
      </c>
      <c r="D28" s="78">
        <v>1399.75</v>
      </c>
      <c r="E28" s="78">
        <v>702.84997599999997</v>
      </c>
      <c r="F28" s="78">
        <v>1380</v>
      </c>
      <c r="G28" s="5"/>
      <c r="H28" s="78">
        <f>(B28*0.3+C28*'Price weighted Portfolio'!$B$22+'2.b Portfolios Daily Value'!D28*'Price weighted Portfolio'!$B$23+'2.b Portfolios Daily Value'!E28*'Price weighted Portfolio'!$B$24+'2.b Portfolios Daily Value'!F28*'Price weighted Portfolio'!$B$25)</f>
        <v>1842.9926585862731</v>
      </c>
      <c r="I28" s="6">
        <f t="shared" si="1"/>
        <v>1.9835787330877208E-2</v>
      </c>
      <c r="J28" s="78">
        <f t="shared" si="0"/>
        <v>1251.253621083092</v>
      </c>
      <c r="K28" s="6">
        <f t="shared" si="2"/>
        <v>5.5590843685534574E-2</v>
      </c>
      <c r="L28" s="2"/>
    </row>
    <row r="29" spans="1:12" ht="28.5" customHeight="1">
      <c r="A29" s="4">
        <v>44330</v>
      </c>
      <c r="B29" s="78">
        <v>2471.1499020000001</v>
      </c>
      <c r="C29" s="78">
        <v>1788.1273189999999</v>
      </c>
      <c r="D29" s="78">
        <v>1394.349976</v>
      </c>
      <c r="E29" s="78">
        <v>691.45001200000002</v>
      </c>
      <c r="F29" s="78">
        <v>1394</v>
      </c>
      <c r="G29" s="5"/>
      <c r="H29" s="78">
        <f>(B29*0.3+C29*'Price weighted Portfolio'!$B$22+'2.b Portfolios Daily Value'!D29*'Price weighted Portfolio'!$B$23+'2.b Portfolios Daily Value'!E29*'Price weighted Portfolio'!$B$24+'2.b Portfolios Daily Value'!F29*'Price weighted Portfolio'!$B$25)</f>
        <v>1870.6730455495372</v>
      </c>
      <c r="I29" s="6">
        <f t="shared" si="1"/>
        <v>3.5152966756843096E-2</v>
      </c>
      <c r="J29" s="78">
        <f t="shared" si="0"/>
        <v>1272.0352307861144</v>
      </c>
      <c r="K29" s="6">
        <f t="shared" si="2"/>
        <v>7.312276251472305E-2</v>
      </c>
      <c r="L29" s="2"/>
    </row>
    <row r="30" spans="1:12" ht="28.5" customHeight="1">
      <c r="A30" s="4">
        <v>44333</v>
      </c>
      <c r="B30" s="78">
        <v>2389.4499510000001</v>
      </c>
      <c r="C30" s="78">
        <v>1809.402466</v>
      </c>
      <c r="D30" s="78">
        <v>1395.150024</v>
      </c>
      <c r="E30" s="78">
        <v>687.15002400000003</v>
      </c>
      <c r="F30" s="78">
        <v>1433</v>
      </c>
      <c r="G30" s="5"/>
      <c r="H30" s="78">
        <f>(B30*0.3+C30*'Price weighted Portfolio'!$B$22+'2.b Portfolios Daily Value'!D30*'Price weighted Portfolio'!$B$23+'2.b Portfolios Daily Value'!E30*'Price weighted Portfolio'!$B$24+'2.b Portfolios Daily Value'!F30*'Price weighted Portfolio'!$B$25)</f>
        <v>1859.4927574902056</v>
      </c>
      <c r="I30" s="6">
        <f t="shared" si="1"/>
        <v>2.8966258512263865E-2</v>
      </c>
      <c r="J30" s="78">
        <f t="shared" si="0"/>
        <v>1255.2638858209332</v>
      </c>
      <c r="K30" s="6">
        <f t="shared" si="2"/>
        <v>5.8974009709346742E-2</v>
      </c>
      <c r="L30" s="2"/>
    </row>
    <row r="31" spans="1:12" ht="28.5" customHeight="1">
      <c r="A31" s="4">
        <v>44334</v>
      </c>
      <c r="B31" s="78">
        <v>2497.5500489999999</v>
      </c>
      <c r="C31" s="78">
        <v>1834.877197</v>
      </c>
      <c r="D31" s="78">
        <v>1458.9499510000001</v>
      </c>
      <c r="E31" s="78">
        <v>690.79998799999998</v>
      </c>
      <c r="F31" s="78">
        <v>1405</v>
      </c>
      <c r="G31" s="5"/>
      <c r="H31" s="78">
        <f>(B31*0.3+C31*'Price weighted Portfolio'!$B$22+'2.b Portfolios Daily Value'!D31*'Price weighted Portfolio'!$B$23+'2.b Portfolios Daily Value'!E31*'Price weighted Portfolio'!$B$24+'2.b Portfolios Daily Value'!F31*'Price weighted Portfolio'!$B$25)</f>
        <v>1905.1074169565748</v>
      </c>
      <c r="I31" s="6">
        <f t="shared" si="1"/>
        <v>5.420752137567586E-2</v>
      </c>
      <c r="J31" s="78">
        <f t="shared" si="0"/>
        <v>1290.2896430555215</v>
      </c>
      <c r="K31" s="6">
        <f t="shared" si="2"/>
        <v>8.8522670354164612E-2</v>
      </c>
      <c r="L31" s="2"/>
    </row>
    <row r="32" spans="1:12" ht="28.5" customHeight="1">
      <c r="A32" s="4">
        <v>44335</v>
      </c>
      <c r="B32" s="78">
        <v>2452.8000489999999</v>
      </c>
      <c r="C32" s="78">
        <v>1843.2764890000001</v>
      </c>
      <c r="D32" s="78">
        <v>1470.1999510000001</v>
      </c>
      <c r="E32" s="78">
        <v>703.40002400000003</v>
      </c>
      <c r="F32" s="78">
        <v>1414</v>
      </c>
      <c r="G32" s="5"/>
      <c r="H32" s="78">
        <f>(B32*0.3+C32*'Price weighted Portfolio'!$B$22+'2.b Portfolios Daily Value'!D32*'Price weighted Portfolio'!$B$23+'2.b Portfolios Daily Value'!E32*'Price weighted Portfolio'!$B$24+'2.b Portfolios Daily Value'!F32*'Price weighted Portfolio'!$B$25)</f>
        <v>1898.8437479599222</v>
      </c>
      <c r="I32" s="6">
        <f t="shared" si="1"/>
        <v>5.0741466438874783E-2</v>
      </c>
      <c r="J32" s="78">
        <f t="shared" si="0"/>
        <v>1280.9908569800075</v>
      </c>
      <c r="K32" s="6">
        <f t="shared" si="2"/>
        <v>8.0677967031582698E-2</v>
      </c>
      <c r="L32" s="2"/>
    </row>
    <row r="33" spans="1:12" ht="28.5" customHeight="1">
      <c r="A33" s="4">
        <v>44336</v>
      </c>
      <c r="B33" s="78">
        <v>2465.9499510000001</v>
      </c>
      <c r="C33" s="78">
        <v>1832.5235600000001</v>
      </c>
      <c r="D33" s="78">
        <v>1458.349976</v>
      </c>
      <c r="E33" s="78">
        <v>686.84997599999997</v>
      </c>
      <c r="F33" s="78">
        <v>1410.8000489999999</v>
      </c>
      <c r="G33" s="5"/>
      <c r="H33" s="78">
        <f>(B33*0.3+C33*'Price weighted Portfolio'!$B$22+'2.b Portfolios Daily Value'!D33*'Price weighted Portfolio'!$B$23+'2.b Portfolios Daily Value'!E33*'Price weighted Portfolio'!$B$24+'2.b Portfolios Daily Value'!F33*'Price weighted Portfolio'!$B$25)</f>
        <v>1894.8297498835841</v>
      </c>
      <c r="I33" s="6">
        <f t="shared" si="1"/>
        <v>4.8520286191924056E-2</v>
      </c>
      <c r="J33" s="78">
        <f t="shared" si="0"/>
        <v>1281.2787287010365</v>
      </c>
      <c r="K33" s="6">
        <f t="shared" si="2"/>
        <v>8.0920823274117426E-2</v>
      </c>
      <c r="L33" s="2"/>
    </row>
    <row r="34" spans="1:12" ht="28.5" customHeight="1">
      <c r="A34" s="4">
        <v>44337</v>
      </c>
      <c r="B34" s="78">
        <v>2443.5500489999999</v>
      </c>
      <c r="C34" s="78">
        <v>1848.3530270000001</v>
      </c>
      <c r="D34" s="78">
        <v>1443</v>
      </c>
      <c r="E34" s="78">
        <v>690.40002400000003</v>
      </c>
      <c r="F34" s="78">
        <v>1415</v>
      </c>
      <c r="G34" s="5"/>
      <c r="H34" s="78">
        <f>(B34*0.3+C34*'Price weighted Portfolio'!$B$22+'2.b Portfolios Daily Value'!D34*'Price weighted Portfolio'!$B$23+'2.b Portfolios Daily Value'!E34*'Price weighted Portfolio'!$B$24+'2.b Portfolios Daily Value'!F34*'Price weighted Portfolio'!$B$25)</f>
        <v>1894.3680292873532</v>
      </c>
      <c r="I34" s="6">
        <f t="shared" si="1"/>
        <v>4.8264789141737596E-2</v>
      </c>
      <c r="J34" s="78">
        <f t="shared" si="0"/>
        <v>1275.2117499600251</v>
      </c>
      <c r="K34" s="6">
        <f t="shared" si="2"/>
        <v>7.5802558599444181E-2</v>
      </c>
      <c r="L34" s="2"/>
    </row>
    <row r="35" spans="1:12" ht="28.5" customHeight="1">
      <c r="A35" s="4">
        <v>44340</v>
      </c>
      <c r="B35" s="78">
        <v>2405.3500979999999</v>
      </c>
      <c r="C35" s="78">
        <v>1832.7542719999999</v>
      </c>
      <c r="D35" s="78">
        <v>1503.25</v>
      </c>
      <c r="E35" s="78">
        <v>690.95001200000002</v>
      </c>
      <c r="F35" s="78">
        <v>1420</v>
      </c>
      <c r="G35" s="5"/>
      <c r="H35" s="78">
        <f>(B35*0.3+C35*'Price weighted Portfolio'!$B$22+'2.b Portfolios Daily Value'!D35*'Price weighted Portfolio'!$B$23+'2.b Portfolios Daily Value'!E35*'Price weighted Portfolio'!$B$24+'2.b Portfolios Daily Value'!F35*'Price weighted Portfolio'!$B$25)</f>
        <v>1882.3017566718067</v>
      </c>
      <c r="I35" s="6">
        <f t="shared" si="1"/>
        <v>4.1587813747563152E-2</v>
      </c>
      <c r="J35" s="78">
        <f t="shared" si="0"/>
        <v>1268.9741188702933</v>
      </c>
      <c r="K35" s="6">
        <f t="shared" si="2"/>
        <v>7.0540327063275177E-2</v>
      </c>
      <c r="L35" s="2"/>
    </row>
    <row r="36" spans="1:12" ht="28.5" customHeight="1">
      <c r="A36" s="4">
        <v>44341</v>
      </c>
      <c r="B36" s="78">
        <v>2403.5</v>
      </c>
      <c r="C36" s="78">
        <v>1811.9868160000001</v>
      </c>
      <c r="D36" s="78">
        <v>1510.5</v>
      </c>
      <c r="E36" s="78">
        <v>696.09997599999997</v>
      </c>
      <c r="F36" s="78">
        <v>1460</v>
      </c>
      <c r="G36" s="5"/>
      <c r="H36" s="78">
        <f>(B36*0.3+C36*'Price weighted Portfolio'!$B$22+'2.b Portfolios Daily Value'!D36*'Price weighted Portfolio'!$B$23+'2.b Portfolios Daily Value'!E36*'Price weighted Portfolio'!$B$24+'2.b Portfolios Daily Value'!F36*'Price weighted Portfolio'!$B$25)</f>
        <v>1879.2894064392001</v>
      </c>
      <c r="I36" s="6">
        <f t="shared" si="1"/>
        <v>3.9920903921919271E-2</v>
      </c>
      <c r="J36" s="78">
        <f t="shared" si="0"/>
        <v>1275.1404848751145</v>
      </c>
      <c r="K36" s="6">
        <f t="shared" si="2"/>
        <v>7.5742437477843705E-2</v>
      </c>
      <c r="L36" s="2"/>
    </row>
    <row r="37" spans="1:12" ht="28.5" customHeight="1">
      <c r="A37" s="4">
        <v>44342</v>
      </c>
      <c r="B37" s="78">
        <v>2340.0500489999999</v>
      </c>
      <c r="C37" s="78">
        <v>1818.3554690000001</v>
      </c>
      <c r="D37" s="78">
        <v>1480</v>
      </c>
      <c r="E37" s="78">
        <v>703.79998799999998</v>
      </c>
      <c r="F37" s="78">
        <v>1458.900024</v>
      </c>
      <c r="G37" s="5"/>
      <c r="H37" s="78">
        <f>(B37*0.3+C37*'Price weighted Portfolio'!$B$22+'2.b Portfolios Daily Value'!D37*'Price weighted Portfolio'!$B$23+'2.b Portfolios Daily Value'!E37*'Price weighted Portfolio'!$B$24+'2.b Portfolios Daily Value'!F37*'Price weighted Portfolio'!$B$25)</f>
        <v>1861.0733202274112</v>
      </c>
      <c r="I37" s="6">
        <f t="shared" si="1"/>
        <v>2.984087645282596E-2</v>
      </c>
      <c r="J37" s="78">
        <f t="shared" si="0"/>
        <v>1254.2978952477215</v>
      </c>
      <c r="K37" s="6">
        <f t="shared" si="2"/>
        <v>5.8159074362117646E-2</v>
      </c>
      <c r="L37" s="2"/>
    </row>
    <row r="38" spans="1:12" ht="28.5" customHeight="1">
      <c r="A38" s="4">
        <v>44343</v>
      </c>
      <c r="B38" s="78">
        <v>2374.0500489999999</v>
      </c>
      <c r="C38" s="78">
        <v>1823.939697</v>
      </c>
      <c r="D38" s="78">
        <v>1473.099976</v>
      </c>
      <c r="E38" s="78">
        <v>699.5</v>
      </c>
      <c r="F38" s="78">
        <v>1475.9499510000001</v>
      </c>
      <c r="G38" s="5"/>
      <c r="H38" s="78">
        <f>(B38*0.3+C38*'Price weighted Portfolio'!$B$22+'2.b Portfolios Daily Value'!D38*'Price weighted Portfolio'!$B$23+'2.b Portfolios Daily Value'!E38*'Price weighted Portfolio'!$B$24+'2.b Portfolios Daily Value'!F38*'Price weighted Portfolio'!$B$25)</f>
        <v>1874.6161846312534</v>
      </c>
      <c r="I38" s="6">
        <f t="shared" si="1"/>
        <v>3.7334936571655986E-2</v>
      </c>
      <c r="J38" s="78">
        <f t="shared" si="0"/>
        <v>1266.8147609460241</v>
      </c>
      <c r="K38" s="6">
        <f t="shared" si="2"/>
        <v>6.8718635269787942E-2</v>
      </c>
      <c r="L38" s="2"/>
    </row>
    <row r="39" spans="1:12" ht="28.5" customHeight="1">
      <c r="A39" s="4">
        <v>44344</v>
      </c>
      <c r="B39" s="78">
        <v>2364.6999510000001</v>
      </c>
      <c r="C39" s="78">
        <v>1933.4997559999999</v>
      </c>
      <c r="D39" s="78">
        <v>1490.900024</v>
      </c>
      <c r="E39" s="78">
        <v>669.75</v>
      </c>
      <c r="F39" s="78">
        <v>1487.099976</v>
      </c>
      <c r="G39" s="5"/>
      <c r="H39" s="78">
        <f>(B39*0.3+C39*'Price weighted Portfolio'!$B$22+'2.b Portfolios Daily Value'!D39*'Price weighted Portfolio'!$B$23+'2.b Portfolios Daily Value'!E39*'Price weighted Portfolio'!$B$24+'2.b Portfolios Daily Value'!F39*'Price weighted Portfolio'!$B$25)</f>
        <v>1917.0529905877274</v>
      </c>
      <c r="I39" s="6">
        <f t="shared" si="1"/>
        <v>6.0817706952101647E-2</v>
      </c>
      <c r="J39" s="78">
        <f t="shared" si="0"/>
        <v>1271.6223196556075</v>
      </c>
      <c r="K39" s="6">
        <f t="shared" si="2"/>
        <v>7.2774419699745518E-2</v>
      </c>
      <c r="L39" s="2"/>
    </row>
    <row r="40" spans="1:12" ht="28.5" customHeight="1">
      <c r="A40" s="4">
        <v>44347</v>
      </c>
      <c r="B40" s="78">
        <v>2424.3000489999999</v>
      </c>
      <c r="C40" s="78">
        <v>1993.956177</v>
      </c>
      <c r="D40" s="78">
        <v>1500</v>
      </c>
      <c r="E40" s="78">
        <v>668.29998799999998</v>
      </c>
      <c r="F40" s="78">
        <v>1472.3000489999999</v>
      </c>
      <c r="G40" s="5"/>
      <c r="H40" s="78">
        <f>(B40*0.3+C40*'Price weighted Portfolio'!$B$22+'2.b Portfolios Daily Value'!D40*'Price weighted Portfolio'!$B$23+'2.b Portfolios Daily Value'!E40*'Price weighted Portfolio'!$B$24+'2.b Portfolios Daily Value'!F40*'Price weighted Portfolio'!$B$25)</f>
        <v>1959.0483192039519</v>
      </c>
      <c r="I40" s="6">
        <f t="shared" si="1"/>
        <v>8.4056182061600371E-2</v>
      </c>
      <c r="J40" s="78">
        <f t="shared" si="0"/>
        <v>1291.2977034597227</v>
      </c>
      <c r="K40" s="6">
        <f t="shared" si="2"/>
        <v>8.937309693006168E-2</v>
      </c>
      <c r="L40" s="2"/>
    </row>
    <row r="41" spans="1:12" ht="28.5" customHeight="1">
      <c r="A41" s="4">
        <v>44348</v>
      </c>
      <c r="B41" s="78">
        <v>2459.6000979999999</v>
      </c>
      <c r="C41" s="78">
        <v>2001.894043</v>
      </c>
      <c r="D41" s="78">
        <v>1520.3000489999999</v>
      </c>
      <c r="E41" s="78">
        <v>671.04998799999998</v>
      </c>
      <c r="F41" s="78">
        <v>1465.9499510000001</v>
      </c>
      <c r="G41" s="5"/>
      <c r="H41" s="78">
        <f>(B41*0.3+C41*'Price weighted Portfolio'!$B$22+'2.b Portfolios Daily Value'!D41*'Price weighted Portfolio'!$B$23+'2.b Portfolios Daily Value'!E41*'Price weighted Portfolio'!$B$24+'2.b Portfolios Daily Value'!F41*'Price weighted Portfolio'!$B$25)</f>
        <v>1974.2763021659275</v>
      </c>
      <c r="I41" s="6">
        <f t="shared" si="1"/>
        <v>9.2482716980844426E-2</v>
      </c>
      <c r="J41" s="78">
        <f t="shared" si="0"/>
        <v>1303.2814472929031</v>
      </c>
      <c r="K41" s="6">
        <f t="shared" si="2"/>
        <v>9.9482902048889876E-2</v>
      </c>
      <c r="L41" s="2"/>
    </row>
    <row r="42" spans="1:12" ht="28.5" customHeight="1">
      <c r="A42" s="4">
        <v>44349</v>
      </c>
      <c r="B42" s="78">
        <v>2499</v>
      </c>
      <c r="C42" s="78">
        <v>2031.753052</v>
      </c>
      <c r="D42" s="78">
        <v>1510</v>
      </c>
      <c r="E42" s="78">
        <v>677.45001200000002</v>
      </c>
      <c r="F42" s="78">
        <v>1468.3000489999999</v>
      </c>
      <c r="G42" s="5"/>
      <c r="H42" s="78">
        <f>(B42*0.3+C42*'Price weighted Portfolio'!$B$22+'2.b Portfolios Daily Value'!D42*'Price weighted Portfolio'!$B$23+'2.b Portfolios Daily Value'!E42*'Price weighted Portfolio'!$B$24+'2.b Portfolios Daily Value'!F42*'Price weighted Portfolio'!$B$25)</f>
        <v>1998.7930778165171</v>
      </c>
      <c r="I42" s="6">
        <f t="shared" si="1"/>
        <v>0.10604928496577215</v>
      </c>
      <c r="J42" s="78">
        <f t="shared" si="0"/>
        <v>1316.9737858000519</v>
      </c>
      <c r="K42" s="6">
        <f t="shared" si="2"/>
        <v>0.11103412309093441</v>
      </c>
      <c r="L42" s="2"/>
    </row>
    <row r="43" spans="1:12" ht="28.5" customHeight="1">
      <c r="A43" s="4">
        <v>44350</v>
      </c>
      <c r="B43" s="78">
        <v>2526</v>
      </c>
      <c r="C43" s="78">
        <v>2039.506226</v>
      </c>
      <c r="D43" s="78">
        <v>1508</v>
      </c>
      <c r="E43" s="78">
        <v>675.5</v>
      </c>
      <c r="F43" s="78">
        <v>1480.099976</v>
      </c>
      <c r="G43" s="5"/>
      <c r="H43" s="78">
        <f>(B43*0.3+C43*'Price weighted Portfolio'!$B$22+'2.b Portfolios Daily Value'!D43*'Price weighted Portfolio'!$B$23+'2.b Portfolios Daily Value'!E43*'Price weighted Portfolio'!$B$24+'2.b Portfolios Daily Value'!F43*'Price weighted Portfolio'!$B$25)</f>
        <v>2011.203608677393</v>
      </c>
      <c r="I43" s="6">
        <f t="shared" si="1"/>
        <v>0.11291675861127448</v>
      </c>
      <c r="J43" s="78">
        <f t="shared" si="0"/>
        <v>1327.2441235022839</v>
      </c>
      <c r="K43" s="6">
        <f t="shared" si="2"/>
        <v>0.11969845321343198</v>
      </c>
      <c r="L43" s="2"/>
    </row>
    <row r="44" spans="1:12" ht="28.5" customHeight="1">
      <c r="A44" s="4">
        <v>44351</v>
      </c>
      <c r="B44" s="78">
        <v>2499.6499020000001</v>
      </c>
      <c r="C44" s="78">
        <v>2021.830811</v>
      </c>
      <c r="D44" s="78">
        <v>1516</v>
      </c>
      <c r="E44" s="78">
        <v>673.95001200000002</v>
      </c>
      <c r="F44" s="78">
        <v>1518.9499510000001</v>
      </c>
      <c r="G44" s="5"/>
      <c r="H44" s="78">
        <f>(B44*0.3+C44*'Price weighted Portfolio'!$B$22+'2.b Portfolios Daily Value'!D44*'Price weighted Portfolio'!$B$23+'2.b Portfolios Daily Value'!E44*'Price weighted Portfolio'!$B$24+'2.b Portfolios Daily Value'!F44*'Price weighted Portfolio'!$B$25)</f>
        <v>2001.2414959500604</v>
      </c>
      <c r="I44" s="6">
        <f t="shared" si="1"/>
        <v>0.10740413812989313</v>
      </c>
      <c r="J44" s="78">
        <f t="shared" si="0"/>
        <v>1325.5430227664003</v>
      </c>
      <c r="K44" s="6">
        <f t="shared" si="2"/>
        <v>0.11826335937575649</v>
      </c>
      <c r="L44" s="2"/>
    </row>
    <row r="45" spans="1:12" ht="28.5" customHeight="1">
      <c r="A45" s="4">
        <v>44354</v>
      </c>
      <c r="B45" s="78">
        <v>2483</v>
      </c>
      <c r="C45" s="78">
        <v>2055.889404</v>
      </c>
      <c r="D45" s="78">
        <v>1510</v>
      </c>
      <c r="E45" s="78">
        <v>675.34997599999997</v>
      </c>
      <c r="F45" s="78">
        <v>1545.4499510000001</v>
      </c>
      <c r="G45" s="5"/>
      <c r="H45" s="78">
        <f>(B45*0.3+C45*'Price weighted Portfolio'!$B$22+'2.b Portfolios Daily Value'!D45*'Price weighted Portfolio'!$B$23+'2.b Portfolios Daily Value'!E45*'Price weighted Portfolio'!$B$24+'2.b Portfolios Daily Value'!F45*'Price weighted Portfolio'!$B$25)</f>
        <v>2013.480517992321</v>
      </c>
      <c r="I45" s="6">
        <f t="shared" si="1"/>
        <v>0.11417670590029516</v>
      </c>
      <c r="J45" s="78">
        <f t="shared" si="0"/>
        <v>1326.7982531690122</v>
      </c>
      <c r="K45" s="6">
        <f t="shared" si="2"/>
        <v>0.11932230513813979</v>
      </c>
      <c r="L45" s="2"/>
    </row>
    <row r="46" spans="1:12" ht="28.5" customHeight="1">
      <c r="A46" s="4">
        <v>44355</v>
      </c>
      <c r="B46" s="78">
        <v>2517.5500489999999</v>
      </c>
      <c r="C46" s="78">
        <v>2044.075073</v>
      </c>
      <c r="D46" s="78">
        <v>1496.5500489999999</v>
      </c>
      <c r="E46" s="78">
        <v>678.75</v>
      </c>
      <c r="F46" s="78">
        <v>1561</v>
      </c>
      <c r="G46" s="5"/>
      <c r="H46" s="78">
        <f>(B46*0.3+C46*'Price weighted Portfolio'!$B$22+'2.b Portfolios Daily Value'!D46*'Price weighted Portfolio'!$B$23+'2.b Portfolios Daily Value'!E46*'Price weighted Portfolio'!$B$24+'2.b Portfolios Daily Value'!F46*'Price weighted Portfolio'!$B$25)</f>
        <v>2020.0768776474979</v>
      </c>
      <c r="I46" s="6">
        <f t="shared" si="1"/>
        <v>0.11782685806509829</v>
      </c>
      <c r="J46" s="78">
        <f t="shared" si="0"/>
        <v>1338.2471739627028</v>
      </c>
      <c r="K46" s="6">
        <f t="shared" si="2"/>
        <v>0.12898091931217093</v>
      </c>
      <c r="L46" s="2"/>
    </row>
    <row r="47" spans="1:12" ht="28.5" customHeight="1">
      <c r="A47" s="4">
        <v>44356</v>
      </c>
      <c r="B47" s="78">
        <v>2510.4499510000001</v>
      </c>
      <c r="C47" s="78">
        <v>2007.5242920000001</v>
      </c>
      <c r="D47" s="78">
        <v>1483.900024</v>
      </c>
      <c r="E47" s="78">
        <v>672.84997599999997</v>
      </c>
      <c r="F47" s="78">
        <v>1550</v>
      </c>
      <c r="G47" s="5"/>
      <c r="H47" s="78">
        <f>(B47*0.3+C47*'Price weighted Portfolio'!$B$22+'2.b Portfolios Daily Value'!D47*'Price weighted Portfolio'!$B$23+'2.b Portfolios Daily Value'!E47*'Price weighted Portfolio'!$B$24+'2.b Portfolios Daily Value'!F47*'Price weighted Portfolio'!$B$25)</f>
        <v>1999.4294128081997</v>
      </c>
      <c r="I47" s="6">
        <f t="shared" si="1"/>
        <v>0.10640140638862516</v>
      </c>
      <c r="J47" s="78">
        <f t="shared" si="0"/>
        <v>1330.3808245086693</v>
      </c>
      <c r="K47" s="6">
        <f t="shared" si="2"/>
        <v>0.12234465763268743</v>
      </c>
      <c r="L47" s="2"/>
    </row>
    <row r="48" spans="1:12" ht="28.5" customHeight="1">
      <c r="A48" s="4">
        <v>44357</v>
      </c>
      <c r="B48" s="78">
        <v>2524.1999510000001</v>
      </c>
      <c r="C48" s="78">
        <v>2014.9083250000001</v>
      </c>
      <c r="D48" s="78">
        <v>1482.099976</v>
      </c>
      <c r="E48" s="78">
        <v>676.04998799999998</v>
      </c>
      <c r="F48" s="78">
        <v>1525</v>
      </c>
      <c r="G48" s="5"/>
      <c r="H48" s="78">
        <f>(B48*0.3+C48*'Price weighted Portfolio'!$B$22+'2.b Portfolios Daily Value'!D48*'Price weighted Portfolio'!$B$23+'2.b Portfolios Daily Value'!E48*'Price weighted Portfolio'!$B$24+'2.b Portfolios Daily Value'!F48*'Price weighted Portfolio'!$B$25)</f>
        <v>2003.7654790357881</v>
      </c>
      <c r="I48" s="6">
        <f t="shared" si="1"/>
        <v>0.10880080580811247</v>
      </c>
      <c r="J48" s="78">
        <f t="shared" si="0"/>
        <v>1330.7511310176239</v>
      </c>
      <c r="K48" s="6">
        <f t="shared" si="2"/>
        <v>0.12265705805545024</v>
      </c>
      <c r="L48" s="2"/>
    </row>
    <row r="49" spans="1:12" ht="28.5" customHeight="1">
      <c r="A49" s="4">
        <v>44358</v>
      </c>
      <c r="B49" s="78">
        <v>2513.8000489999999</v>
      </c>
      <c r="C49" s="78">
        <v>2042.7366939999999</v>
      </c>
      <c r="D49" s="78">
        <v>1491</v>
      </c>
      <c r="E49" s="78">
        <v>681.29998799999998</v>
      </c>
      <c r="F49" s="78">
        <v>1521</v>
      </c>
      <c r="G49" s="5"/>
      <c r="H49" s="78">
        <f>(B49*0.3+C49*'Price weighted Portfolio'!$B$22+'2.b Portfolios Daily Value'!D49*'Price weighted Portfolio'!$B$23+'2.b Portfolios Daily Value'!E49*'Price weighted Portfolio'!$B$24+'2.b Portfolios Daily Value'!F49*'Price weighted Portfolio'!$B$25)</f>
        <v>2013.2290943880535</v>
      </c>
      <c r="I49" s="6">
        <f t="shared" si="1"/>
        <v>0.11403757849345642</v>
      </c>
      <c r="J49" s="78">
        <f t="shared" si="0"/>
        <v>1329.860733879947</v>
      </c>
      <c r="K49" s="6">
        <f t="shared" si="2"/>
        <v>0.12190589534156171</v>
      </c>
      <c r="L49" s="2"/>
    </row>
    <row r="50" spans="1:12" ht="28.5" customHeight="1">
      <c r="A50" s="4">
        <v>44361</v>
      </c>
      <c r="B50" s="78">
        <v>2530.1999510000001</v>
      </c>
      <c r="C50" s="78">
        <v>2072.0419919999999</v>
      </c>
      <c r="D50" s="78">
        <v>1478.25</v>
      </c>
      <c r="E50" s="78">
        <v>677.09997599999997</v>
      </c>
      <c r="F50" s="78">
        <v>1503.4499510000001</v>
      </c>
      <c r="G50" s="5"/>
      <c r="H50" s="78">
        <f>(B50*0.3+C50*'Price weighted Portfolio'!$B$22+'2.b Portfolios Daily Value'!D50*'Price weighted Portfolio'!$B$23+'2.b Portfolios Daily Value'!E50*'Price weighted Portfolio'!$B$24+'2.b Portfolios Daily Value'!F50*'Price weighted Portfolio'!$B$25)</f>
        <v>2026.6239552104105</v>
      </c>
      <c r="I50" s="6">
        <f t="shared" si="1"/>
        <v>0.12144973956165894</v>
      </c>
      <c r="J50" s="78">
        <f t="shared" si="0"/>
        <v>1332.0602537902296</v>
      </c>
      <c r="K50" s="6">
        <f t="shared" si="2"/>
        <v>0.12376146885493822</v>
      </c>
      <c r="L50" s="2"/>
    </row>
    <row r="51" spans="1:12" ht="28.5" customHeight="1">
      <c r="A51" s="4">
        <v>44362</v>
      </c>
      <c r="B51" s="78">
        <v>2549.8000489999999</v>
      </c>
      <c r="C51" s="78">
        <v>2076.749268</v>
      </c>
      <c r="D51" s="78">
        <v>1486</v>
      </c>
      <c r="E51" s="78">
        <v>673.20001200000002</v>
      </c>
      <c r="F51" s="78">
        <v>1520</v>
      </c>
      <c r="G51" s="5"/>
      <c r="H51" s="78">
        <f>(B51*0.3+C51*'Price weighted Portfolio'!$B$22+'2.b Portfolios Daily Value'!D51*'Price weighted Portfolio'!$B$23+'2.b Portfolios Daily Value'!E51*'Price weighted Portfolio'!$B$24+'2.b Portfolios Daily Value'!F51*'Price weighted Portfolio'!$B$25)</f>
        <v>2036.7404392062024</v>
      </c>
      <c r="I51" s="6">
        <f t="shared" si="1"/>
        <v>0.12704778270784423</v>
      </c>
      <c r="J51" s="78">
        <f t="shared" si="0"/>
        <v>1341.4308402420834</v>
      </c>
      <c r="K51" s="6">
        <f t="shared" si="2"/>
        <v>0.13166674488521135</v>
      </c>
      <c r="L51" s="2"/>
    </row>
    <row r="52" spans="1:12" ht="28.5" customHeight="1">
      <c r="A52" s="4">
        <v>44363</v>
      </c>
      <c r="B52" s="78">
        <v>2774.0500489999999</v>
      </c>
      <c r="C52" s="78">
        <v>2041.30603</v>
      </c>
      <c r="D52" s="78">
        <v>1488</v>
      </c>
      <c r="E52" s="78">
        <v>668.54998799999998</v>
      </c>
      <c r="F52" s="78">
        <v>1505.849976</v>
      </c>
      <c r="G52" s="5"/>
      <c r="H52" s="78">
        <f>(B52*0.3+C52*'Price weighted Portfolio'!$B$22+'2.b Portfolios Daily Value'!D52*'Price weighted Portfolio'!$B$23+'2.b Portfolios Daily Value'!E52*'Price weighted Portfolio'!$B$24+'2.b Portfolios Daily Value'!F52*'Price weighted Portfolio'!$B$25)</f>
        <v>2086.9967639793454</v>
      </c>
      <c r="I52" s="6">
        <f t="shared" si="1"/>
        <v>0.15485755086106612</v>
      </c>
      <c r="J52" s="78">
        <f t="shared" si="0"/>
        <v>1403.8787012698713</v>
      </c>
      <c r="K52" s="6">
        <f t="shared" si="2"/>
        <v>0.18434942184051906</v>
      </c>
      <c r="L52" s="2"/>
    </row>
    <row r="53" spans="1:12" ht="28.5" customHeight="1">
      <c r="A53" s="4">
        <v>44364</v>
      </c>
      <c r="B53" s="78">
        <v>2693.6499020000001</v>
      </c>
      <c r="C53" s="78">
        <v>2045.044189</v>
      </c>
      <c r="D53" s="78">
        <v>1466</v>
      </c>
      <c r="E53" s="78">
        <v>665.04998799999998</v>
      </c>
      <c r="F53" s="78">
        <v>1481</v>
      </c>
      <c r="G53" s="5"/>
      <c r="H53" s="78">
        <f>(B53*0.3+C53*'Price weighted Portfolio'!$B$22+'2.b Portfolios Daily Value'!D53*'Price weighted Portfolio'!$B$23+'2.b Portfolios Daily Value'!E53*'Price weighted Portfolio'!$B$24+'2.b Portfolios Daily Value'!F53*'Price weighted Portfolio'!$B$25)</f>
        <v>2059.0023033041434</v>
      </c>
      <c r="I53" s="6">
        <f t="shared" si="1"/>
        <v>0.13936657605409231</v>
      </c>
      <c r="J53" s="78">
        <f t="shared" si="0"/>
        <v>1373.4713046725731</v>
      </c>
      <c r="K53" s="6">
        <f t="shared" si="2"/>
        <v>0.15869693309835786</v>
      </c>
      <c r="L53" s="2"/>
    </row>
    <row r="54" spans="1:12" ht="28.5" customHeight="1">
      <c r="A54" s="4">
        <v>44365</v>
      </c>
      <c r="B54" s="78">
        <v>2645.3999020000001</v>
      </c>
      <c r="C54" s="78">
        <v>2054.2741700000001</v>
      </c>
      <c r="D54" s="78">
        <v>1469.5</v>
      </c>
      <c r="E54" s="78">
        <v>668.5</v>
      </c>
      <c r="F54" s="78">
        <v>1487.5500489999999</v>
      </c>
      <c r="G54" s="5"/>
      <c r="H54" s="78">
        <f>(B54*0.3+C54*'Price weighted Portfolio'!$B$22+'2.b Portfolios Daily Value'!D54*'Price weighted Portfolio'!$B$23+'2.b Portfolios Daily Value'!E54*'Price weighted Portfolio'!$B$24+'2.b Portfolios Daily Value'!F54*'Price weighted Portfolio'!$B$25)</f>
        <v>2049.9398834340977</v>
      </c>
      <c r="I54" s="6">
        <f t="shared" si="1"/>
        <v>0.1343518083282238</v>
      </c>
      <c r="J54" s="78">
        <f t="shared" si="0"/>
        <v>1361.2910105143412</v>
      </c>
      <c r="K54" s="6">
        <f t="shared" si="2"/>
        <v>0.14842131289619886</v>
      </c>
      <c r="L54" s="2"/>
    </row>
    <row r="55" spans="1:12" ht="28.5" customHeight="1">
      <c r="A55" s="4">
        <v>44368</v>
      </c>
      <c r="B55" s="78">
        <v>2576.1499020000001</v>
      </c>
      <c r="C55" s="78">
        <v>2064.9809570000002</v>
      </c>
      <c r="D55" s="78">
        <v>1461.349976</v>
      </c>
      <c r="E55" s="78">
        <v>671.34997599999997</v>
      </c>
      <c r="F55" s="78">
        <v>1460</v>
      </c>
      <c r="G55" s="5"/>
      <c r="H55" s="78">
        <f>(B55*0.3+C55*'Price weighted Portfolio'!$B$22+'2.b Portfolios Daily Value'!D55*'Price weighted Portfolio'!$B$23+'2.b Portfolios Daily Value'!E55*'Price weighted Portfolio'!$B$24+'2.b Portfolios Daily Value'!F55*'Price weighted Portfolio'!$B$25)</f>
        <v>2029.8556372670698</v>
      </c>
      <c r="I55" s="6">
        <f t="shared" si="1"/>
        <v>0.12323801853244132</v>
      </c>
      <c r="J55" s="78">
        <f t="shared" si="0"/>
        <v>1335.9385612420535</v>
      </c>
      <c r="K55" s="6">
        <f t="shared" si="2"/>
        <v>0.12703331220161251</v>
      </c>
      <c r="L55" s="2"/>
    </row>
    <row r="56" spans="1:12" ht="28.5" customHeight="1">
      <c r="A56" s="4">
        <v>44369</v>
      </c>
      <c r="B56" s="78">
        <v>2609.1499020000001</v>
      </c>
      <c r="C56" s="78">
        <v>2054.3664549999999</v>
      </c>
      <c r="D56" s="78">
        <v>1497</v>
      </c>
      <c r="E56" s="78">
        <v>666.79998799999998</v>
      </c>
      <c r="F56" s="78">
        <v>1470.099976</v>
      </c>
      <c r="G56" s="5"/>
      <c r="H56" s="78">
        <f>(B56*0.3+C56*'Price weighted Portfolio'!$B$22+'2.b Portfolios Daily Value'!D56*'Price weighted Portfolio'!$B$23+'2.b Portfolios Daily Value'!E56*'Price weighted Portfolio'!$B$24+'2.b Portfolios Daily Value'!F56*'Price weighted Portfolio'!$B$25)</f>
        <v>2039.1120728827768</v>
      </c>
      <c r="I56" s="6">
        <f t="shared" si="1"/>
        <v>0.12836014653443972</v>
      </c>
      <c r="J56" s="78">
        <f t="shared" si="0"/>
        <v>1349.6619203640503</v>
      </c>
      <c r="K56" s="6">
        <f t="shared" si="2"/>
        <v>0.13861070305962953</v>
      </c>
      <c r="L56" s="2"/>
    </row>
    <row r="57" spans="1:12" ht="28.5" customHeight="1">
      <c r="A57" s="4">
        <v>44370</v>
      </c>
      <c r="B57" s="78">
        <v>2597.1499020000001</v>
      </c>
      <c r="C57" s="78">
        <v>2035.5373540000001</v>
      </c>
      <c r="D57" s="78">
        <v>1490</v>
      </c>
      <c r="E57" s="78">
        <v>665.25</v>
      </c>
      <c r="F57" s="78">
        <v>1505</v>
      </c>
      <c r="G57" s="5"/>
      <c r="H57" s="78">
        <f>(B57*0.3+C57*'Price weighted Portfolio'!$B$22+'2.b Portfolios Daily Value'!D57*'Price weighted Portfolio'!$B$23+'2.b Portfolios Daily Value'!E57*'Price weighted Portfolio'!$B$24+'2.b Portfolios Daily Value'!F57*'Price weighted Portfolio'!$B$25)</f>
        <v>2031.1733034561782</v>
      </c>
      <c r="I57" s="6">
        <f t="shared" si="1"/>
        <v>0.12396716041434086</v>
      </c>
      <c r="J57" s="78">
        <f t="shared" si="0"/>
        <v>1350.2030312233101</v>
      </c>
      <c r="K57" s="6">
        <f t="shared" si="2"/>
        <v>0.13906719857646888</v>
      </c>
      <c r="L57" s="2"/>
    </row>
    <row r="58" spans="1:12" ht="28.5" customHeight="1">
      <c r="A58" s="4">
        <v>44371</v>
      </c>
      <c r="B58" s="78">
        <v>2566.25</v>
      </c>
      <c r="C58" s="78">
        <v>1987.6798100000001</v>
      </c>
      <c r="D58" s="78">
        <v>1490</v>
      </c>
      <c r="E58" s="78">
        <v>664.79998799999998</v>
      </c>
      <c r="F58" s="78">
        <v>1490</v>
      </c>
      <c r="G58" s="5"/>
      <c r="H58" s="78">
        <f>(B58*0.3+C58*'Price weighted Portfolio'!$B$22+'2.b Portfolios Daily Value'!D58*'Price weighted Portfolio'!$B$23+'2.b Portfolios Daily Value'!E58*'Price weighted Portfolio'!$B$24+'2.b Portfolios Daily Value'!F58*'Price weighted Portfolio'!$B$25)</f>
        <v>1999.9125380712217</v>
      </c>
      <c r="I58" s="6">
        <f t="shared" si="1"/>
        <v>0.10666874789467928</v>
      </c>
      <c r="J58" s="78">
        <f t="shared" si="0"/>
        <v>1335.3871124049535</v>
      </c>
      <c r="K58" s="6">
        <f t="shared" si="2"/>
        <v>0.1265680952916306</v>
      </c>
      <c r="L58" s="2"/>
    </row>
    <row r="59" spans="1:12" ht="28.5" customHeight="1">
      <c r="A59" s="4">
        <v>44372</v>
      </c>
      <c r="B59" s="78">
        <v>2595.5500489999999</v>
      </c>
      <c r="C59" s="78">
        <v>1942.406616</v>
      </c>
      <c r="D59" s="78">
        <v>1511.099976</v>
      </c>
      <c r="E59" s="78">
        <v>672.25</v>
      </c>
      <c r="F59" s="78">
        <v>1510.5</v>
      </c>
      <c r="G59" s="5"/>
      <c r="H59" s="78">
        <f>(B59*0.3+C59*'Price weighted Portfolio'!$B$22+'2.b Portfolios Daily Value'!D59*'Price weighted Portfolio'!$B$23+'2.b Portfolios Daily Value'!E59*'Price weighted Portfolio'!$B$24+'2.b Portfolios Daily Value'!F59*'Price weighted Portfolio'!$B$25)</f>
        <v>1995.024354443917</v>
      </c>
      <c r="I59" s="6">
        <f t="shared" si="1"/>
        <v>0.10396382957883854</v>
      </c>
      <c r="J59" s="78">
        <f t="shared" si="0"/>
        <v>1347.441685035833</v>
      </c>
      <c r="K59" s="6">
        <f t="shared" si="2"/>
        <v>0.13673765346856048</v>
      </c>
      <c r="L59" s="2"/>
    </row>
    <row r="60" spans="1:12" ht="28.5" customHeight="1">
      <c r="A60" s="4">
        <v>44375</v>
      </c>
      <c r="B60" s="78">
        <v>2562.6000979999999</v>
      </c>
      <c r="C60" s="78">
        <v>1925.3773189999999</v>
      </c>
      <c r="D60" s="78">
        <v>1520</v>
      </c>
      <c r="E60" s="78">
        <v>676.29998799999998</v>
      </c>
      <c r="F60" s="78">
        <v>1526</v>
      </c>
      <c r="G60" s="5"/>
      <c r="H60" s="78">
        <f>(B60*0.3+C60*'Price weighted Portfolio'!$B$22+'2.b Portfolios Daily Value'!D60*'Price weighted Portfolio'!$B$23+'2.b Portfolios Daily Value'!E60*'Price weighted Portfolio'!$B$24+'2.b Portfolios Daily Value'!F60*'Price weighted Portfolio'!$B$25)</f>
        <v>1981.2022084558637</v>
      </c>
      <c r="I60" s="6">
        <f t="shared" si="1"/>
        <v>9.6315226601145998E-2</v>
      </c>
      <c r="J60" s="78">
        <f t="shared" si="0"/>
        <v>1340.3215663180206</v>
      </c>
      <c r="K60" s="6">
        <f t="shared" si="2"/>
        <v>0.13073093189122686</v>
      </c>
      <c r="L60" s="2"/>
    </row>
    <row r="61" spans="1:12" ht="28.5" customHeight="1">
      <c r="A61" s="4">
        <v>44376</v>
      </c>
      <c r="B61" s="78">
        <v>2532.1999510000001</v>
      </c>
      <c r="C61" s="78">
        <v>1927.0386960000001</v>
      </c>
      <c r="D61" s="78">
        <v>1507</v>
      </c>
      <c r="E61" s="78">
        <v>677.59997599999997</v>
      </c>
      <c r="F61" s="78">
        <v>1513</v>
      </c>
      <c r="G61" s="5"/>
      <c r="H61" s="78">
        <f>(B61*0.3+C61*'Price weighted Portfolio'!$B$22+'2.b Portfolios Daily Value'!D61*'Price weighted Portfolio'!$B$23+'2.b Portfolios Daily Value'!E61*'Price weighted Portfolio'!$B$24+'2.b Portfolios Daily Value'!F61*'Price weighted Portfolio'!$B$25)</f>
        <v>1970.184447613859</v>
      </c>
      <c r="I61" s="6">
        <f t="shared" si="1"/>
        <v>9.0218454185596375E-2</v>
      </c>
      <c r="J61" s="78">
        <f t="shared" si="0"/>
        <v>1328.0318010391127</v>
      </c>
      <c r="K61" s="6">
        <f t="shared" si="2"/>
        <v>0.12036295893924431</v>
      </c>
      <c r="L61" s="2"/>
    </row>
    <row r="62" spans="1:12" ht="28.5" customHeight="1">
      <c r="A62" s="4">
        <v>44377</v>
      </c>
      <c r="B62" s="78">
        <v>2599.3000489999999</v>
      </c>
      <c r="C62" s="78">
        <v>1948.1292719999999</v>
      </c>
      <c r="D62" s="78">
        <v>1498</v>
      </c>
      <c r="E62" s="78">
        <v>675.45001200000002</v>
      </c>
      <c r="F62" s="78">
        <v>1516</v>
      </c>
      <c r="G62" s="5"/>
      <c r="H62" s="78">
        <f>(B62*0.3+C62*'Price weighted Portfolio'!$B$22+'2.b Portfolios Daily Value'!D62*'Price weighted Portfolio'!$B$23+'2.b Portfolios Daily Value'!E62*'Price weighted Portfolio'!$B$24+'2.b Portfolios Daily Value'!F62*'Price weighted Portfolio'!$B$25)</f>
        <v>1998.4854902489296</v>
      </c>
      <c r="I62" s="6">
        <f t="shared" si="1"/>
        <v>0.10587907874834523</v>
      </c>
      <c r="J62" s="78">
        <f t="shared" si="0"/>
        <v>1348.9953160560351</v>
      </c>
      <c r="K62" s="6">
        <f t="shared" si="2"/>
        <v>0.13804833793073334</v>
      </c>
      <c r="L62" s="2"/>
    </row>
    <row r="63" spans="1:12" ht="28.5" customHeight="1">
      <c r="A63" s="4">
        <v>44378</v>
      </c>
      <c r="B63" s="78">
        <v>2584.6999510000001</v>
      </c>
      <c r="C63" s="78">
        <v>1936.4072269999999</v>
      </c>
      <c r="D63" s="78">
        <v>1502</v>
      </c>
      <c r="E63" s="78">
        <v>684.15002400000003</v>
      </c>
      <c r="F63" s="78">
        <v>1497.099976</v>
      </c>
      <c r="G63" s="5"/>
      <c r="H63" s="78">
        <f>(B63*0.3+C63*'Price weighted Portfolio'!$B$22+'2.b Portfolios Daily Value'!D63*'Price weighted Portfolio'!$B$23+'2.b Portfolios Daily Value'!E63*'Price weighted Portfolio'!$B$24+'2.b Portfolios Daily Value'!F63*'Price weighted Portfolio'!$B$25)</f>
        <v>1988.2432731443641</v>
      </c>
      <c r="I63" s="6">
        <f t="shared" si="1"/>
        <v>0.10021146010852888</v>
      </c>
      <c r="J63" s="78">
        <f t="shared" si="0"/>
        <v>1341.7275665257644</v>
      </c>
      <c r="K63" s="6">
        <f t="shared" si="2"/>
        <v>0.13191707107237027</v>
      </c>
      <c r="L63" s="2"/>
    </row>
    <row r="64" spans="1:12" ht="28.5" customHeight="1">
      <c r="A64" s="4">
        <v>44379</v>
      </c>
      <c r="B64" s="78">
        <v>2626.1499020000001</v>
      </c>
      <c r="C64" s="78">
        <v>1965.112427</v>
      </c>
      <c r="D64" s="78">
        <v>1485</v>
      </c>
      <c r="E64" s="78">
        <v>681.25</v>
      </c>
      <c r="F64" s="78">
        <v>1500</v>
      </c>
      <c r="G64" s="5"/>
      <c r="H64" s="78">
        <f>(B64*0.3+C64*'Price weighted Portfolio'!$B$22+'2.b Portfolios Daily Value'!D64*'Price weighted Portfolio'!$B$23+'2.b Portfolios Daily Value'!E64*'Price weighted Portfolio'!$B$24+'2.b Portfolios Daily Value'!F64*'Price weighted Portfolio'!$B$25)</f>
        <v>2011.2415902291245</v>
      </c>
      <c r="I64" s="6">
        <f t="shared" si="1"/>
        <v>0.1129377760285355</v>
      </c>
      <c r="J64" s="78">
        <f t="shared" si="0"/>
        <v>1354.6798755266448</v>
      </c>
      <c r="K64" s="6">
        <f t="shared" si="2"/>
        <v>0.14284398353483341</v>
      </c>
      <c r="L64" s="2"/>
    </row>
    <row r="65" spans="1:12" ht="28.5" customHeight="1">
      <c r="A65" s="4">
        <v>44382</v>
      </c>
      <c r="B65" s="78">
        <v>2602.3999020000001</v>
      </c>
      <c r="C65" s="78">
        <v>1984.6339109999999</v>
      </c>
      <c r="D65" s="78">
        <v>1489.9499510000001</v>
      </c>
      <c r="E65" s="78">
        <v>680.20001200000002</v>
      </c>
      <c r="F65" s="78">
        <v>1490</v>
      </c>
      <c r="G65" s="5"/>
      <c r="H65" s="78">
        <f>(B65*0.3+C65*'Price weighted Portfolio'!$B$22+'2.b Portfolios Daily Value'!D65*'Price weighted Portfolio'!$B$23+'2.b Portfolios Daily Value'!E65*'Price weighted Portfolio'!$B$24+'2.b Portfolios Daily Value'!F65*'Price weighted Portfolio'!$B$25)</f>
        <v>2011.3561459242808</v>
      </c>
      <c r="I65" s="6">
        <f t="shared" si="1"/>
        <v>0.11300116640451896</v>
      </c>
      <c r="J65" s="78">
        <f t="shared" si="0"/>
        <v>1347.3581878628183</v>
      </c>
      <c r="K65" s="6">
        <f t="shared" si="2"/>
        <v>0.13666721303200724</v>
      </c>
      <c r="L65" s="2"/>
    </row>
    <row r="66" spans="1:12" ht="28.5" customHeight="1">
      <c r="A66" s="4">
        <v>44383</v>
      </c>
      <c r="B66" s="78">
        <v>2599.1499020000001</v>
      </c>
      <c r="C66" s="78">
        <v>1961.189697</v>
      </c>
      <c r="D66" s="78">
        <v>1497</v>
      </c>
      <c r="E66" s="78">
        <v>673.25</v>
      </c>
      <c r="F66" s="78">
        <v>1506</v>
      </c>
      <c r="G66" s="5"/>
      <c r="H66" s="78">
        <f>(B66*0.3+C66*'Price weighted Portfolio'!$B$22+'2.b Portfolios Daily Value'!D66*'Price weighted Portfolio'!$B$23+'2.b Portfolios Daily Value'!E66*'Price weighted Portfolio'!$B$24+'2.b Portfolios Daily Value'!F66*'Price weighted Portfolio'!$B$25)</f>
        <v>2002.3130258947876</v>
      </c>
      <c r="I66" s="6">
        <f t="shared" si="1"/>
        <v>0.10799707841087502</v>
      </c>
      <c r="J66" s="78">
        <f t="shared" si="0"/>
        <v>1347.742178255724</v>
      </c>
      <c r="K66" s="6">
        <f t="shared" si="2"/>
        <v>0.13699115754332336</v>
      </c>
      <c r="L66" s="2"/>
    </row>
    <row r="67" spans="1:12" ht="28.5" customHeight="1">
      <c r="A67" s="4">
        <v>44384</v>
      </c>
      <c r="B67" s="78">
        <v>2632.3500979999999</v>
      </c>
      <c r="C67" s="78">
        <v>1947.575439</v>
      </c>
      <c r="D67" s="78">
        <v>1534</v>
      </c>
      <c r="E67" s="78">
        <v>680.09997599999997</v>
      </c>
      <c r="F67" s="78">
        <v>1495</v>
      </c>
      <c r="G67" s="5"/>
      <c r="H67" s="78">
        <f>(B67*0.3+C67*'Price weighted Portfolio'!$B$22+'2.b Portfolios Daily Value'!D67*'Price weighted Portfolio'!$B$23+'2.b Portfolios Daily Value'!E67*'Price weighted Portfolio'!$B$24+'2.b Portfolios Daily Value'!F67*'Price weighted Portfolio'!$B$25)</f>
        <v>2009.2487782153639</v>
      </c>
      <c r="I67" s="6">
        <f t="shared" si="1"/>
        <v>0.11183503641663983</v>
      </c>
      <c r="J67" s="78">
        <f t="shared" si="0"/>
        <v>1358.7882538232384</v>
      </c>
      <c r="K67" s="6">
        <f t="shared" si="2"/>
        <v>0.14630992076706839</v>
      </c>
      <c r="L67" s="2"/>
    </row>
    <row r="68" spans="1:12" ht="28.5" customHeight="1">
      <c r="A68" s="4">
        <v>44385</v>
      </c>
      <c r="B68" s="78">
        <v>2603.5</v>
      </c>
      <c r="C68" s="78">
        <v>1931.469116</v>
      </c>
      <c r="D68" s="78">
        <v>1525</v>
      </c>
      <c r="E68" s="78">
        <v>666.90002400000003</v>
      </c>
      <c r="F68" s="78">
        <v>1503</v>
      </c>
      <c r="G68" s="5"/>
      <c r="H68" s="78">
        <f>(B68*0.3+C68*'Price weighted Portfolio'!$B$22+'2.b Portfolios Daily Value'!D68*'Price weighted Portfolio'!$B$23+'2.b Portfolios Daily Value'!E68*'Price weighted Portfolio'!$B$24+'2.b Portfolios Daily Value'!F68*'Price weighted Portfolio'!$B$25)</f>
        <v>1992.4444974301709</v>
      </c>
      <c r="I68" s="6">
        <f t="shared" si="1"/>
        <v>0.10253624358355151</v>
      </c>
      <c r="J68" s="78">
        <f t="shared" si="0"/>
        <v>1348.6208790232117</v>
      </c>
      <c r="K68" s="6">
        <f t="shared" si="2"/>
        <v>0.13773245288814473</v>
      </c>
      <c r="L68" s="2"/>
    </row>
    <row r="69" spans="1:12" ht="28.5" customHeight="1">
      <c r="A69" s="4">
        <v>44386</v>
      </c>
      <c r="B69" s="78">
        <v>2591.5500489999999</v>
      </c>
      <c r="C69" s="78">
        <v>1911.716919</v>
      </c>
      <c r="D69" s="78">
        <v>1512.5500489999999</v>
      </c>
      <c r="E69" s="78">
        <v>667.90002400000003</v>
      </c>
      <c r="F69" s="78">
        <v>1497.900024</v>
      </c>
      <c r="G69" s="5"/>
      <c r="H69" s="78">
        <f>(B69*0.3+C69*'Price weighted Portfolio'!$B$22+'2.b Portfolios Daily Value'!D69*'Price weighted Portfolio'!$B$23+'2.b Portfolios Daily Value'!E69*'Price weighted Portfolio'!$B$24+'2.b Portfolios Daily Value'!F69*'Price weighted Portfolio'!$B$25)</f>
        <v>1978.9807797945543</v>
      </c>
      <c r="I69" s="6">
        <f t="shared" si="1"/>
        <v>9.5085980007432624E-2</v>
      </c>
      <c r="J69" s="78">
        <f t="shared" si="0"/>
        <v>1341.9496009210079</v>
      </c>
      <c r="K69" s="6">
        <f t="shared" si="2"/>
        <v>0.13210438519530521</v>
      </c>
      <c r="L69" s="2"/>
    </row>
    <row r="70" spans="1:12" ht="28.5" customHeight="1">
      <c r="A70" s="4">
        <v>44389</v>
      </c>
      <c r="B70" s="78">
        <v>2622.0500489999999</v>
      </c>
      <c r="C70" s="78">
        <v>1923.6236570000001</v>
      </c>
      <c r="D70" s="78">
        <v>1502</v>
      </c>
      <c r="E70" s="78">
        <v>668.54998799999998</v>
      </c>
      <c r="F70" s="78">
        <v>1504.400024</v>
      </c>
      <c r="G70" s="5"/>
      <c r="H70" s="78">
        <f>(B70*0.3+C70*'Price weighted Portfolio'!$B$22+'2.b Portfolios Daily Value'!D70*'Price weighted Portfolio'!$B$23+'2.b Portfolios Daily Value'!E70*'Price weighted Portfolio'!$B$24+'2.b Portfolios Daily Value'!F70*'Price weighted Portfolio'!$B$25)</f>
        <v>1993.094963560651</v>
      </c>
      <c r="I70" s="6">
        <f t="shared" si="1"/>
        <v>0.10289618459320193</v>
      </c>
      <c r="J70" s="78">
        <f t="shared" si="0"/>
        <v>1352.0824996949832</v>
      </c>
      <c r="K70" s="6">
        <f t="shared" si="2"/>
        <v>0.14065276818143557</v>
      </c>
      <c r="L70" s="2"/>
    </row>
    <row r="71" spans="1:12" ht="28.5" customHeight="1">
      <c r="A71" s="4">
        <v>44390</v>
      </c>
      <c r="B71" s="78">
        <v>2613.3000489999999</v>
      </c>
      <c r="C71" s="78">
        <v>1938.022461</v>
      </c>
      <c r="D71" s="78">
        <v>1496.099976</v>
      </c>
      <c r="E71" s="78">
        <v>683</v>
      </c>
      <c r="F71" s="78">
        <v>1515</v>
      </c>
      <c r="G71" s="5"/>
      <c r="H71" s="78">
        <f>(B71*0.3+C71*'Price weighted Portfolio'!$B$22+'2.b Portfolios Daily Value'!D71*'Price weighted Portfolio'!$B$23+'2.b Portfolios Daily Value'!E71*'Price weighted Portfolio'!$B$24+'2.b Portfolios Daily Value'!F71*'Price weighted Portfolio'!$B$25)</f>
        <v>1999.0797465489211</v>
      </c>
      <c r="I71" s="6">
        <f t="shared" si="1"/>
        <v>0.1062079155664164</v>
      </c>
      <c r="J71" s="78">
        <f t="shared" si="0"/>
        <v>1352.8861319305829</v>
      </c>
      <c r="K71" s="6">
        <f t="shared" si="2"/>
        <v>0.14133073371559735</v>
      </c>
      <c r="L71" s="2"/>
    </row>
    <row r="72" spans="1:12" ht="28.5" customHeight="1">
      <c r="A72" s="4">
        <v>44391</v>
      </c>
      <c r="B72" s="78">
        <v>2640.8000489999999</v>
      </c>
      <c r="C72" s="78">
        <v>1925.3773189999999</v>
      </c>
      <c r="D72" s="78">
        <v>1497.5</v>
      </c>
      <c r="E72" s="78">
        <v>685.95001200000002</v>
      </c>
      <c r="F72" s="78">
        <v>1513.5500489999999</v>
      </c>
      <c r="G72" s="5"/>
      <c r="H72" s="78">
        <f>(B72*0.3+C72*'Price weighted Portfolio'!$B$22+'2.b Portfolios Daily Value'!D72*'Price weighted Portfolio'!$B$23+'2.b Portfolios Daily Value'!E72*'Price weighted Portfolio'!$B$24+'2.b Portfolios Daily Value'!F72*'Price weighted Portfolio'!$B$25)</f>
        <v>2002.3292585775282</v>
      </c>
      <c r="I72" s="6">
        <f t="shared" si="1"/>
        <v>0.10800606090502973</v>
      </c>
      <c r="J72" s="78">
        <f t="shared" si="0"/>
        <v>1360.48965860461</v>
      </c>
      <c r="K72" s="6">
        <f t="shared" si="2"/>
        <v>0.14774527110560642</v>
      </c>
      <c r="L72" s="2"/>
    </row>
    <row r="73" spans="1:12" ht="28.5" customHeight="1">
      <c r="A73" s="4">
        <v>44392</v>
      </c>
      <c r="B73" s="78">
        <v>2724.75</v>
      </c>
      <c r="C73" s="78">
        <v>1922.008423</v>
      </c>
      <c r="D73" s="78">
        <v>1505</v>
      </c>
      <c r="E73" s="78">
        <v>683</v>
      </c>
      <c r="F73" s="78">
        <v>1550</v>
      </c>
      <c r="G73" s="5"/>
      <c r="H73" s="78">
        <f>(B73*0.3+C73*'Price weighted Portfolio'!$B$22+'2.b Portfolios Daily Value'!D73*'Price weighted Portfolio'!$B$23+'2.b Portfolios Daily Value'!E73*'Price weighted Portfolio'!$B$24+'2.b Portfolios Daily Value'!F73*'Price weighted Portfolio'!$B$25)</f>
        <v>2030.9414424296081</v>
      </c>
      <c r="I73" s="6">
        <f t="shared" si="1"/>
        <v>0.12383885812757822</v>
      </c>
      <c r="J73" s="78">
        <f t="shared" si="0"/>
        <v>1392.1719027477525</v>
      </c>
      <c r="K73" s="6">
        <f t="shared" si="2"/>
        <v>0.17447325515408574</v>
      </c>
      <c r="L73" s="2"/>
    </row>
    <row r="74" spans="1:12" ht="28.5" customHeight="1">
      <c r="A74" s="4">
        <v>44393</v>
      </c>
      <c r="B74" s="78">
        <v>2716.8999020000001</v>
      </c>
      <c r="C74" s="78">
        <v>1949.7445070000001</v>
      </c>
      <c r="D74" s="78">
        <v>1527.9499510000001</v>
      </c>
      <c r="E74" s="78">
        <v>688.59997599999997</v>
      </c>
      <c r="F74" s="78">
        <v>1609.349976</v>
      </c>
      <c r="G74" s="5"/>
      <c r="H74" s="78">
        <f>(B74*0.3+C74*'Price weighted Portfolio'!$B$22+'2.b Portfolios Daily Value'!D74*'Price weighted Portfolio'!$B$23+'2.b Portfolios Daily Value'!E74*'Price weighted Portfolio'!$B$24+'2.b Portfolios Daily Value'!F74*'Price weighted Portfolio'!$B$25)</f>
        <v>2050.2995306588873</v>
      </c>
      <c r="I74" s="6">
        <f t="shared" si="1"/>
        <v>0.1345508222032632</v>
      </c>
      <c r="J74" s="78">
        <f t="shared" si="0"/>
        <v>1404.2463702143191</v>
      </c>
      <c r="K74" s="6">
        <f t="shared" si="2"/>
        <v>0.18465959714369284</v>
      </c>
      <c r="L74" s="2"/>
    </row>
    <row r="75" spans="1:12" ht="28.5" customHeight="1">
      <c r="A75" s="4">
        <v>44396</v>
      </c>
      <c r="B75" s="78">
        <v>2718.6999510000001</v>
      </c>
      <c r="C75" s="78">
        <v>1937.3302000000001</v>
      </c>
      <c r="D75" s="78">
        <v>1487</v>
      </c>
      <c r="E75" s="78">
        <v>689.25</v>
      </c>
      <c r="F75" s="78">
        <v>1600</v>
      </c>
      <c r="G75" s="5"/>
      <c r="H75" s="78">
        <f>(B75*0.3+C75*'Price weighted Portfolio'!$B$22+'2.b Portfolios Daily Value'!D75*'Price weighted Portfolio'!$B$23+'2.b Portfolios Daily Value'!E75*'Price weighted Portfolio'!$B$24+'2.b Portfolios Daily Value'!F75*'Price weighted Portfolio'!$B$25)</f>
        <v>2040.9844088323903</v>
      </c>
      <c r="I75" s="6">
        <f t="shared" si="1"/>
        <v>0.12939621968341619</v>
      </c>
      <c r="J75" s="78">
        <f t="shared" si="0"/>
        <v>1398.893850214911</v>
      </c>
      <c r="K75" s="6">
        <f t="shared" si="2"/>
        <v>0.18014406887123258</v>
      </c>
      <c r="L75" s="2"/>
    </row>
    <row r="76" spans="1:12" ht="28.5" customHeight="1">
      <c r="A76" s="4">
        <v>44397</v>
      </c>
      <c r="B76" s="78">
        <v>2689.3000489999999</v>
      </c>
      <c r="C76" s="78">
        <v>1932.5766599999999</v>
      </c>
      <c r="D76" s="78">
        <v>1442</v>
      </c>
      <c r="E76" s="78">
        <v>676.45001200000002</v>
      </c>
      <c r="F76" s="78">
        <v>1609.849976</v>
      </c>
      <c r="G76" s="5"/>
      <c r="H76" s="78">
        <f>(B76*0.3+C76*'Price weighted Portfolio'!$B$22+'2.b Portfolios Daily Value'!D76*'Price weighted Portfolio'!$B$23+'2.b Portfolios Daily Value'!E76*'Price weighted Portfolio'!$B$24+'2.b Portfolios Daily Value'!F76*'Price weighted Portfolio'!$B$25)</f>
        <v>2025.9219607195209</v>
      </c>
      <c r="I76" s="6">
        <f t="shared" si="1"/>
        <v>0.12106128489203072</v>
      </c>
      <c r="J76" s="78">
        <f t="shared" si="0"/>
        <v>1386.4632441419567</v>
      </c>
      <c r="K76" s="6">
        <f t="shared" si="2"/>
        <v>0.16965727887839788</v>
      </c>
      <c r="L76" s="2"/>
    </row>
    <row r="77" spans="1:12" ht="28.5" customHeight="1">
      <c r="A77" s="4">
        <v>44399</v>
      </c>
      <c r="B77" s="78">
        <v>2705.6499020000001</v>
      </c>
      <c r="C77" s="78">
        <v>1957.4053960000001</v>
      </c>
      <c r="D77" s="78">
        <v>1456.099976</v>
      </c>
      <c r="E77" s="78">
        <v>687.29998799999998</v>
      </c>
      <c r="F77" s="78">
        <v>1610</v>
      </c>
      <c r="G77" s="5"/>
      <c r="H77" s="78">
        <f>(B77*0.3+C77*'Price weighted Portfolio'!$B$22+'2.b Portfolios Daily Value'!D77*'Price weighted Portfolio'!$B$23+'2.b Portfolios Daily Value'!E77*'Price weighted Portfolio'!$B$24+'2.b Portfolios Daily Value'!F77*'Price weighted Portfolio'!$B$25)</f>
        <v>2043.8067157282946</v>
      </c>
      <c r="I77" s="6">
        <f t="shared" si="1"/>
        <v>0.13095796739948229</v>
      </c>
      <c r="J77" s="78">
        <f t="shared" si="0"/>
        <v>1395.0649392029704</v>
      </c>
      <c r="K77" s="6">
        <f t="shared" si="2"/>
        <v>0.1769138976754101</v>
      </c>
      <c r="L77" s="2"/>
    </row>
    <row r="78" spans="1:12" ht="28.5" customHeight="1">
      <c r="A78" s="4">
        <v>44400</v>
      </c>
      <c r="B78" s="78">
        <v>2726.6000979999999</v>
      </c>
      <c r="C78" s="78">
        <v>1943.5604249999999</v>
      </c>
      <c r="D78" s="78">
        <v>1451.5</v>
      </c>
      <c r="E78" s="78">
        <v>694</v>
      </c>
      <c r="F78" s="78">
        <v>1644</v>
      </c>
      <c r="G78" s="5"/>
      <c r="H78" s="78">
        <f>(B78*0.3+C78*'Price weighted Portfolio'!$B$22+'2.b Portfolios Daily Value'!D78*'Price weighted Portfolio'!$B$23+'2.b Portfolios Daily Value'!E78*'Price weighted Portfolio'!$B$24+'2.b Portfolios Daily Value'!F78*'Price weighted Portfolio'!$B$25)</f>
        <v>2048.9463421513992</v>
      </c>
      <c r="I78" s="6">
        <f t="shared" si="1"/>
        <v>0.13380202374196082</v>
      </c>
      <c r="J78" s="78">
        <f t="shared" si="0"/>
        <v>1406.5537311894361</v>
      </c>
      <c r="K78" s="6">
        <f t="shared" si="2"/>
        <v>0.18660614824841826</v>
      </c>
      <c r="L78" s="2"/>
    </row>
    <row r="79" spans="1:12" ht="28.5" customHeight="1">
      <c r="A79" s="4">
        <v>44403</v>
      </c>
      <c r="B79" s="78">
        <v>2818.0500489999999</v>
      </c>
      <c r="C79" s="78">
        <v>1916.931885</v>
      </c>
      <c r="D79" s="78">
        <v>1430</v>
      </c>
      <c r="E79" s="78">
        <v>703.40002400000003</v>
      </c>
      <c r="F79" s="78">
        <v>1611.75</v>
      </c>
      <c r="G79" s="5"/>
      <c r="H79" s="78">
        <f>(B79*0.3+C79*'Price weighted Portfolio'!$B$22+'2.b Portfolios Daily Value'!D79*'Price weighted Portfolio'!$B$23+'2.b Portfolios Daily Value'!E79*'Price weighted Portfolio'!$B$24+'2.b Portfolios Daily Value'!F79*'Price weighted Portfolio'!$B$25)</f>
        <v>2060.4706277653145</v>
      </c>
      <c r="I79" s="6">
        <f t="shared" si="1"/>
        <v>0.14017908598240858</v>
      </c>
      <c r="J79" s="78">
        <f t="shared" si="0"/>
        <v>1425.7187856427372</v>
      </c>
      <c r="K79" s="6">
        <f t="shared" si="2"/>
        <v>0.20277429806134561</v>
      </c>
      <c r="L79" s="2"/>
    </row>
    <row r="80" spans="1:12" ht="28.5" customHeight="1">
      <c r="A80" s="4">
        <v>44404</v>
      </c>
      <c r="B80" s="78">
        <v>2815.3999020000001</v>
      </c>
      <c r="C80" s="78">
        <v>1896.7642820000001</v>
      </c>
      <c r="D80" s="78">
        <v>1436.099976</v>
      </c>
      <c r="E80" s="78">
        <v>688.29998799999998</v>
      </c>
      <c r="F80" s="78">
        <v>1610.150024</v>
      </c>
      <c r="G80" s="5"/>
      <c r="H80" s="78">
        <f>(B80*0.3+C80*'Price weighted Portfolio'!$B$22+'2.b Portfolios Daily Value'!D80*'Price weighted Portfolio'!$B$23+'2.b Portfolios Daily Value'!E80*'Price weighted Portfolio'!$B$24+'2.b Portfolios Daily Value'!F80*'Price weighted Portfolio'!$B$25)</f>
        <v>2049.7079907211219</v>
      </c>
      <c r="I80" s="6">
        <f t="shared" si="1"/>
        <v>0.13422348850751686</v>
      </c>
      <c r="J80" s="78">
        <f t="shared" si="0"/>
        <v>1422.6611013264182</v>
      </c>
      <c r="K80" s="6">
        <f t="shared" si="2"/>
        <v>0.20019475422402722</v>
      </c>
      <c r="L80" s="2"/>
    </row>
    <row r="81" spans="1:12" ht="28.5" customHeight="1">
      <c r="A81" s="4">
        <v>44405</v>
      </c>
      <c r="B81" s="78">
        <v>2894</v>
      </c>
      <c r="C81" s="78">
        <v>1880.473389</v>
      </c>
      <c r="D81" s="78">
        <v>1435.0500489999999</v>
      </c>
      <c r="E81" s="78">
        <v>687.79998799999998</v>
      </c>
      <c r="F81" s="78">
        <v>1592.4499510000001</v>
      </c>
      <c r="G81" s="5"/>
      <c r="H81" s="78">
        <f>(B81*0.3+C81*'Price weighted Portfolio'!$B$22+'2.b Portfolios Daily Value'!D81*'Price weighted Portfolio'!$B$23+'2.b Portfolios Daily Value'!E81*'Price weighted Portfolio'!$B$24+'2.b Portfolios Daily Value'!F81*'Price weighted Portfolio'!$B$25)</f>
        <v>2064.0974619625749</v>
      </c>
      <c r="I81" s="6">
        <f t="shared" si="1"/>
        <v>0.14218602577777339</v>
      </c>
      <c r="J81" s="78">
        <f t="shared" si="0"/>
        <v>1442.0553332481873</v>
      </c>
      <c r="K81" s="6">
        <f t="shared" si="2"/>
        <v>0.21655624424649922</v>
      </c>
      <c r="L81" s="2"/>
    </row>
    <row r="82" spans="1:12" ht="28.5" customHeight="1">
      <c r="A82" s="4">
        <v>44406</v>
      </c>
      <c r="B82" s="78">
        <v>2826.3500979999999</v>
      </c>
      <c r="C82" s="78">
        <v>1895.149048</v>
      </c>
      <c r="D82" s="78">
        <v>1428.25</v>
      </c>
      <c r="E82" s="78">
        <v>703</v>
      </c>
      <c r="F82" s="78">
        <v>1594</v>
      </c>
      <c r="G82" s="5"/>
      <c r="H82" s="78">
        <f>(B82*0.3+C82*'Price weighted Portfolio'!$B$22+'2.b Portfolios Daily Value'!D82*'Price weighted Portfolio'!$B$23+'2.b Portfolios Daily Value'!E82*'Price weighted Portfolio'!$B$24+'2.b Portfolios Daily Value'!F82*'Price weighted Portfolio'!$B$25)</f>
        <v>2051.4126082427892</v>
      </c>
      <c r="I82" s="6">
        <f t="shared" si="1"/>
        <v>0.13516675322656413</v>
      </c>
      <c r="J82" s="78">
        <f t="shared" si="0"/>
        <v>1423.627263120334</v>
      </c>
      <c r="K82" s="6">
        <f t="shared" si="2"/>
        <v>0.2010098340175972</v>
      </c>
      <c r="L82" s="2"/>
    </row>
    <row r="83" spans="1:12" ht="28.5" customHeight="1">
      <c r="A83" s="4">
        <v>44407</v>
      </c>
      <c r="B83" s="78">
        <v>2876.1999510000001</v>
      </c>
      <c r="C83" s="78">
        <v>1878.5812989999999</v>
      </c>
      <c r="D83" s="78">
        <v>1419</v>
      </c>
      <c r="E83" s="78">
        <v>773.95001200000002</v>
      </c>
      <c r="F83" s="78">
        <v>1598</v>
      </c>
      <c r="G83" s="5"/>
      <c r="H83" s="78">
        <f>(B83*0.3+C83*'Price weighted Portfolio'!$B$22+'2.b Portfolios Daily Value'!D83*'Price weighted Portfolio'!$B$23+'2.b Portfolios Daily Value'!E83*'Price weighted Portfolio'!$B$24+'2.b Portfolios Daily Value'!F83*'Price weighted Portfolio'!$B$25)</f>
        <v>2067.7769725486005</v>
      </c>
      <c r="I83" s="6">
        <f t="shared" si="1"/>
        <v>0.144222114504448</v>
      </c>
      <c r="J83" s="78">
        <f t="shared" si="0"/>
        <v>1443.5196294837233</v>
      </c>
      <c r="K83" s="6">
        <f t="shared" si="2"/>
        <v>0.2177915635076233</v>
      </c>
      <c r="L83" s="2"/>
    </row>
    <row r="84" spans="1:12" ht="28.5" customHeight="1">
      <c r="A84" s="4">
        <v>44410</v>
      </c>
      <c r="B84" s="78">
        <v>2921.8000489999999</v>
      </c>
      <c r="C84" s="78">
        <v>1912.91687</v>
      </c>
      <c r="D84" s="78">
        <v>1435</v>
      </c>
      <c r="E84" s="78">
        <v>775</v>
      </c>
      <c r="F84" s="78">
        <v>1606.3000489999999</v>
      </c>
      <c r="G84" s="5"/>
      <c r="H84" s="78">
        <f>(B84*0.3+C84*'Price weighted Portfolio'!$B$22+'2.b Portfolios Daily Value'!D84*'Price weighted Portfolio'!$B$23+'2.b Portfolios Daily Value'!E84*'Price weighted Portfolio'!$B$24+'2.b Portfolios Daily Value'!F84*'Price weighted Portfolio'!$B$25)</f>
        <v>2098.4082930793702</v>
      </c>
      <c r="I84" s="6">
        <f t="shared" si="1"/>
        <v>0.16117221831790807</v>
      </c>
      <c r="J84" s="78">
        <f t="shared" si="0"/>
        <v>1462.2124968301723</v>
      </c>
      <c r="K84" s="6">
        <f t="shared" si="2"/>
        <v>0.23356136371492231</v>
      </c>
      <c r="L84" s="2"/>
    </row>
    <row r="85" spans="1:12" ht="28.5" customHeight="1">
      <c r="A85" s="4">
        <v>44411</v>
      </c>
      <c r="B85" s="78">
        <v>2887.9499510000001</v>
      </c>
      <c r="C85" s="78">
        <v>1926.9925539999999</v>
      </c>
      <c r="D85" s="78">
        <v>1410</v>
      </c>
      <c r="E85" s="78">
        <v>794.79998799999998</v>
      </c>
      <c r="F85" s="78">
        <v>1625</v>
      </c>
      <c r="G85" s="5"/>
      <c r="H85" s="78">
        <f>(B85*0.3+C85*'Price weighted Portfolio'!$B$22+'2.b Portfolios Daily Value'!D85*'Price weighted Portfolio'!$B$23+'2.b Portfolios Daily Value'!E85*'Price weighted Portfolio'!$B$24+'2.b Portfolios Daily Value'!F85*'Price weighted Portfolio'!$B$25)</f>
        <v>2096.7291659219236</v>
      </c>
      <c r="I85" s="6">
        <f t="shared" si="1"/>
        <v>0.16024305891042734</v>
      </c>
      <c r="J85" s="78">
        <f t="shared" si="0"/>
        <v>1455.6556004614104</v>
      </c>
      <c r="K85" s="6">
        <f t="shared" si="2"/>
        <v>0.22802979149547986</v>
      </c>
      <c r="L85" s="2"/>
    </row>
    <row r="86" spans="1:12" ht="28.5" customHeight="1">
      <c r="A86" s="4">
        <v>44412</v>
      </c>
      <c r="B86" s="78">
        <v>2874.9499510000001</v>
      </c>
      <c r="C86" s="78">
        <v>1941.76062</v>
      </c>
      <c r="D86" s="78">
        <v>1441</v>
      </c>
      <c r="E86" s="78">
        <v>785.75</v>
      </c>
      <c r="F86" s="78">
        <v>1640</v>
      </c>
      <c r="G86" s="5"/>
      <c r="H86" s="78">
        <f>(B86*0.3+C86*'Price weighted Portfolio'!$B$22+'2.b Portfolios Daily Value'!D86*'Price weighted Portfolio'!$B$23+'2.b Portfolios Daily Value'!E86*'Price weighted Portfolio'!$B$24+'2.b Portfolios Daily Value'!F86*'Price weighted Portfolio'!$B$25)</f>
        <v>2102.4847192343477</v>
      </c>
      <c r="I86" s="6">
        <f t="shared" si="1"/>
        <v>0.16342794367736047</v>
      </c>
      <c r="J86" s="78">
        <f t="shared" si="0"/>
        <v>1457.181295799817</v>
      </c>
      <c r="K86" s="6">
        <f t="shared" si="2"/>
        <v>0.22931690867327603</v>
      </c>
      <c r="L86" s="2"/>
    </row>
    <row r="87" spans="1:12" ht="28.5" customHeight="1">
      <c r="A87" s="4">
        <v>44413</v>
      </c>
      <c r="B87" s="78">
        <v>2864.9499510000001</v>
      </c>
      <c r="C87" s="78">
        <v>1969.9121090000001</v>
      </c>
      <c r="D87" s="78">
        <v>1467.099976</v>
      </c>
      <c r="E87" s="78">
        <v>786.15002400000003</v>
      </c>
      <c r="F87" s="78">
        <v>1620</v>
      </c>
      <c r="G87" s="5"/>
      <c r="H87" s="78">
        <f>(B87*0.3+C87*'Price weighted Portfolio'!$B$22+'2.b Portfolios Daily Value'!D87*'Price weighted Portfolio'!$B$23+'2.b Portfolios Daily Value'!E87*'Price weighted Portfolio'!$B$24+'2.b Portfolios Daily Value'!F87*'Price weighted Portfolio'!$B$25)</f>
        <v>2111.1123618734014</v>
      </c>
      <c r="I87" s="6">
        <f t="shared" si="1"/>
        <v>0.16820212369517895</v>
      </c>
      <c r="J87" s="78">
        <f t="shared" si="0"/>
        <v>1454.7528209400116</v>
      </c>
      <c r="K87" s="6">
        <f t="shared" si="2"/>
        <v>0.22726818267325677</v>
      </c>
      <c r="L87" s="2"/>
    </row>
    <row r="88" spans="1:12" ht="28.5" customHeight="1">
      <c r="A88" s="4">
        <v>44414</v>
      </c>
      <c r="B88" s="78">
        <v>3375.8000489999999</v>
      </c>
      <c r="C88" s="78">
        <v>1928.192505</v>
      </c>
      <c r="D88" s="78">
        <v>1483.5500489999999</v>
      </c>
      <c r="E88" s="78">
        <v>785.20001200000002</v>
      </c>
      <c r="F88" s="78">
        <v>1627</v>
      </c>
      <c r="G88" s="5"/>
      <c r="H88" s="78">
        <f>(B88*0.3+C88*'Price weighted Portfolio'!$B$22+'2.b Portfolios Daily Value'!D88*'Price weighted Portfolio'!$B$23+'2.b Portfolios Daily Value'!E88*'Price weighted Portfolio'!$B$24+'2.b Portfolios Daily Value'!F88*'Price weighted Portfolio'!$B$25)</f>
        <v>2249.0648555114112</v>
      </c>
      <c r="I88" s="6">
        <f t="shared" si="1"/>
        <v>0.24453931869599743</v>
      </c>
      <c r="J88" s="78">
        <f t="shared" si="0"/>
        <v>1608.0317919644581</v>
      </c>
      <c r="K88" s="6">
        <f t="shared" si="2"/>
        <v>0.35657840053531675</v>
      </c>
      <c r="L88" s="2"/>
    </row>
    <row r="89" spans="1:12" ht="28.5" customHeight="1">
      <c r="A89" s="4">
        <v>44417</v>
      </c>
      <c r="B89" s="78">
        <v>3669.8999020000001</v>
      </c>
      <c r="C89" s="78">
        <v>1917.20874</v>
      </c>
      <c r="D89" s="78">
        <v>1492</v>
      </c>
      <c r="E89" s="78">
        <v>788.79998799999998</v>
      </c>
      <c r="F89" s="78">
        <v>1620</v>
      </c>
      <c r="G89" s="5"/>
      <c r="H89" s="78">
        <f>(B89*0.3+C89*'Price weighted Portfolio'!$B$22+'2.b Portfolios Daily Value'!D89*'Price weighted Portfolio'!$B$23+'2.b Portfolios Daily Value'!E89*'Price weighted Portfolio'!$B$24+'2.b Portfolios Daily Value'!F89*'Price weighted Portfolio'!$B$25)</f>
        <v>2332.9912982031615</v>
      </c>
      <c r="I89" s="6">
        <f t="shared" si="1"/>
        <v>0.29098073524839796</v>
      </c>
      <c r="J89" s="78">
        <f t="shared" si="0"/>
        <v>1695.428439548187</v>
      </c>
      <c r="K89" s="6">
        <f t="shared" si="2"/>
        <v>0.43030853757846832</v>
      </c>
      <c r="L89" s="2"/>
    </row>
    <row r="90" spans="1:12" ht="28.5" customHeight="1">
      <c r="A90" s="4">
        <v>44418</v>
      </c>
      <c r="B90" s="78">
        <v>3790.6000979999999</v>
      </c>
      <c r="C90" s="78">
        <v>1927.2695309999999</v>
      </c>
      <c r="D90" s="78">
        <v>1489</v>
      </c>
      <c r="E90" s="78">
        <v>793.34997599999997</v>
      </c>
      <c r="F90" s="78">
        <v>1606</v>
      </c>
      <c r="G90" s="5"/>
      <c r="H90" s="78">
        <f>(B90*0.3+C90*'Price weighted Portfolio'!$B$22+'2.b Portfolios Daily Value'!D90*'Price weighted Portfolio'!$B$23+'2.b Portfolios Daily Value'!E90*'Price weighted Portfolio'!$B$24+'2.b Portfolios Daily Value'!F90*'Price weighted Portfolio'!$B$25)</f>
        <v>2371.9673140163254</v>
      </c>
      <c r="I90" s="6">
        <f t="shared" si="1"/>
        <v>0.31254844773420332</v>
      </c>
      <c r="J90" s="78">
        <f t="shared" si="0"/>
        <v>1729.9585457002995</v>
      </c>
      <c r="K90" s="6">
        <f t="shared" si="2"/>
        <v>0.45943905378357486</v>
      </c>
      <c r="L90" s="2"/>
    </row>
    <row r="91" spans="1:12" ht="28.5" customHeight="1">
      <c r="A91" s="4">
        <v>44419</v>
      </c>
      <c r="B91" s="78">
        <v>3830.8999020000001</v>
      </c>
      <c r="C91" s="78">
        <v>1954.267212</v>
      </c>
      <c r="D91" s="78">
        <v>1514.900024</v>
      </c>
      <c r="E91" s="78">
        <v>779.54998799999998</v>
      </c>
      <c r="F91" s="78">
        <v>1590.1999510000001</v>
      </c>
      <c r="G91" s="5"/>
      <c r="H91" s="78">
        <f>(B91*0.3+C91*'Price weighted Portfolio'!$B$22+'2.b Portfolios Daily Value'!D91*'Price weighted Portfolio'!$B$23+'2.b Portfolios Daily Value'!E91*'Price weighted Portfolio'!$B$24+'2.b Portfolios Daily Value'!F91*'Price weighted Portfolio'!$B$25)</f>
        <v>2393.9741912888417</v>
      </c>
      <c r="I91" s="6">
        <f t="shared" si="1"/>
        <v>0.32472614193463833</v>
      </c>
      <c r="J91" s="78">
        <f t="shared" si="0"/>
        <v>1742.0446878008986</v>
      </c>
      <c r="K91" s="6">
        <f t="shared" si="2"/>
        <v>0.46963524480504937</v>
      </c>
      <c r="L91" s="2"/>
    </row>
    <row r="92" spans="1:12" ht="28.5" customHeight="1">
      <c r="A92" s="4">
        <v>44420</v>
      </c>
      <c r="B92" s="78">
        <v>3757.3000489999999</v>
      </c>
      <c r="C92" s="78">
        <v>1947.990845</v>
      </c>
      <c r="D92" s="78">
        <v>1497</v>
      </c>
      <c r="E92" s="78">
        <v>778.65002400000003</v>
      </c>
      <c r="F92" s="78">
        <v>1590</v>
      </c>
      <c r="G92" s="5"/>
      <c r="H92" s="78">
        <f>(B92*0.3+C92*'Price weighted Portfolio'!$B$22+'2.b Portfolios Daily Value'!D92*'Price weighted Portfolio'!$B$23+'2.b Portfolios Daily Value'!E92*'Price weighted Portfolio'!$B$24+'2.b Portfolios Daily Value'!F92*'Price weighted Portfolio'!$B$25)</f>
        <v>2367.5704301281171</v>
      </c>
      <c r="I92" s="6">
        <f t="shared" si="1"/>
        <v>0.31011539434083102</v>
      </c>
      <c r="J92" s="78">
        <f t="shared" si="0"/>
        <v>1717.9078439654847</v>
      </c>
      <c r="K92" s="6">
        <f t="shared" si="2"/>
        <v>0.44927276119754844</v>
      </c>
      <c r="L92" s="2"/>
    </row>
    <row r="93" spans="1:12" ht="28.5" customHeight="1">
      <c r="A93" s="4">
        <v>44421</v>
      </c>
      <c r="B93" s="78">
        <v>3666.0500489999999</v>
      </c>
      <c r="C93" s="78">
        <v>1980.4342039999999</v>
      </c>
      <c r="D93" s="78">
        <v>1501.1999510000001</v>
      </c>
      <c r="E93" s="78">
        <v>778.29998799999998</v>
      </c>
      <c r="F93" s="78">
        <v>1626</v>
      </c>
      <c r="G93" s="5"/>
      <c r="H93" s="78">
        <f>(B93*0.3+C93*'Price weighted Portfolio'!$B$22+'2.b Portfolios Daily Value'!D93*'Price weighted Portfolio'!$B$23+'2.b Portfolios Daily Value'!E93*'Price weighted Portfolio'!$B$24+'2.b Portfolios Daily Value'!F93*'Price weighted Portfolio'!$B$25)</f>
        <v>2358.6112737914036</v>
      </c>
      <c r="I93" s="6">
        <f t="shared" si="1"/>
        <v>0.30515776837639486</v>
      </c>
      <c r="J93" s="78">
        <f t="shared" si="0"/>
        <v>1699.0677040329385</v>
      </c>
      <c r="K93" s="6">
        <f t="shared" si="2"/>
        <v>0.43337871791850868</v>
      </c>
      <c r="L93" s="2"/>
    </row>
    <row r="94" spans="1:12" ht="28.5" customHeight="1">
      <c r="A94" s="4">
        <v>44424</v>
      </c>
      <c r="B94" s="78">
        <v>3651.1499020000001</v>
      </c>
      <c r="C94" s="78">
        <v>2006.1397710000001</v>
      </c>
      <c r="D94" s="78">
        <v>1526.150024</v>
      </c>
      <c r="E94" s="78">
        <v>780.79998799999998</v>
      </c>
      <c r="F94" s="78">
        <v>1674</v>
      </c>
      <c r="G94" s="5"/>
      <c r="H94" s="78">
        <f>(B94*0.3+C94*'Price weighted Portfolio'!$B$22+'2.b Portfolios Daily Value'!D94*'Price weighted Portfolio'!$B$23+'2.b Portfolios Daily Value'!E94*'Price weighted Portfolio'!$B$24+'2.b Portfolios Daily Value'!F94*'Price weighted Portfolio'!$B$25)</f>
        <v>2373.3827285792127</v>
      </c>
      <c r="I94" s="6">
        <f t="shared" si="1"/>
        <v>0.31333167951671559</v>
      </c>
      <c r="J94" s="78">
        <f t="shared" si="0"/>
        <v>1706.85162245688</v>
      </c>
      <c r="K94" s="6">
        <f t="shared" si="2"/>
        <v>0.43994543858797241</v>
      </c>
      <c r="L94" s="2"/>
    </row>
    <row r="95" spans="1:12" ht="28.5" customHeight="1">
      <c r="A95" s="4">
        <v>44425</v>
      </c>
      <c r="B95" s="78">
        <v>3580.6499020000001</v>
      </c>
      <c r="C95" s="78">
        <v>1997.6020510000001</v>
      </c>
      <c r="D95" s="78">
        <v>1517.1999510000001</v>
      </c>
      <c r="E95" s="78">
        <v>784.15002400000003</v>
      </c>
      <c r="F95" s="78">
        <v>1658</v>
      </c>
      <c r="G95" s="5"/>
      <c r="H95" s="78">
        <f>(B95*0.3+C95*'Price weighted Portfolio'!$B$22+'2.b Portfolios Daily Value'!D95*'Price weighted Portfolio'!$B$23+'2.b Portfolios Daily Value'!E95*'Price weighted Portfolio'!$B$24+'2.b Portfolios Daily Value'!F95*'Price weighted Portfolio'!$B$25)</f>
        <v>2346.2873933935502</v>
      </c>
      <c r="I95" s="6">
        <f t="shared" si="1"/>
        <v>0.29833824350744753</v>
      </c>
      <c r="J95" s="78">
        <f t="shared" si="0"/>
        <v>1681.9210228103302</v>
      </c>
      <c r="K95" s="6">
        <f t="shared" si="2"/>
        <v>0.41891332146074434</v>
      </c>
      <c r="L95" s="2"/>
    </row>
    <row r="96" spans="1:12" ht="28.5" customHeight="1">
      <c r="A96" s="4">
        <v>44426</v>
      </c>
      <c r="B96" s="78">
        <v>3487.1999510000001</v>
      </c>
      <c r="C96" s="78">
        <v>2005.355225</v>
      </c>
      <c r="D96" s="78">
        <v>1556.6999510000001</v>
      </c>
      <c r="E96" s="78">
        <v>782.90002400000003</v>
      </c>
      <c r="F96" s="78">
        <v>1647</v>
      </c>
      <c r="G96" s="5"/>
      <c r="H96" s="78">
        <f>(B96*0.3+C96*'Price weighted Portfolio'!$B$22+'2.b Portfolios Daily Value'!D96*'Price weighted Portfolio'!$B$23+'2.b Portfolios Daily Value'!E96*'Price weighted Portfolio'!$B$24+'2.b Portfolios Daily Value'!F96*'Price weighted Portfolio'!$B$25)</f>
        <v>2323.4152532588055</v>
      </c>
      <c r="I96" s="6">
        <f t="shared" si="1"/>
        <v>0.2856817486844283</v>
      </c>
      <c r="J96" s="78">
        <f t="shared" si="0"/>
        <v>1655.7996998725225</v>
      </c>
      <c r="K96" s="6">
        <f t="shared" si="2"/>
        <v>0.39687667848644881</v>
      </c>
      <c r="L96" s="2"/>
    </row>
    <row r="97" spans="1:12" ht="28.5" customHeight="1">
      <c r="A97" s="4">
        <v>44428</v>
      </c>
      <c r="B97" s="78">
        <v>3543</v>
      </c>
      <c r="C97" s="78">
        <v>1982.834106</v>
      </c>
      <c r="D97" s="78">
        <v>1486.0500489999999</v>
      </c>
      <c r="E97" s="78">
        <v>761.15002400000003</v>
      </c>
      <c r="F97" s="78">
        <v>1618.900024</v>
      </c>
      <c r="G97" s="5"/>
      <c r="H97" s="78">
        <f>(B97*0.3+C97*'Price weighted Portfolio'!$B$22+'2.b Portfolios Daily Value'!D97*'Price weighted Portfolio'!$B$23+'2.b Portfolios Daily Value'!E97*'Price weighted Portfolio'!$B$24+'2.b Portfolios Daily Value'!F97*'Price weighted Portfolio'!$B$25)</f>
        <v>2318.4047927515821</v>
      </c>
      <c r="I97" s="6">
        <f t="shared" si="1"/>
        <v>0.2829091674088231</v>
      </c>
      <c r="J97" s="78">
        <f t="shared" si="0"/>
        <v>1658.2832729693173</v>
      </c>
      <c r="K97" s="6">
        <f t="shared" si="2"/>
        <v>0.39897188682505158</v>
      </c>
      <c r="L97" s="2"/>
    </row>
    <row r="98" spans="1:12" ht="28.5" customHeight="1">
      <c r="A98" s="4">
        <v>44431</v>
      </c>
      <c r="B98" s="78">
        <v>3433.6499020000001</v>
      </c>
      <c r="C98" s="78">
        <v>1995.848389</v>
      </c>
      <c r="D98" s="78">
        <v>1529.849976</v>
      </c>
      <c r="E98" s="78">
        <v>759.34997599999997</v>
      </c>
      <c r="F98" s="78">
        <v>1600.099976</v>
      </c>
      <c r="G98" s="5"/>
      <c r="H98" s="78">
        <f>(B98*0.3+C98*'Price weighted Portfolio'!$B$22+'2.b Portfolios Daily Value'!D98*'Price weighted Portfolio'!$B$23+'2.b Portfolios Daily Value'!E98*'Price weighted Portfolio'!$B$24+'2.b Portfolios Daily Value'!F98*'Price weighted Portfolio'!$B$25)</f>
        <v>2292.3023185846137</v>
      </c>
      <c r="I98" s="6">
        <f t="shared" si="1"/>
        <v>0.26846513955589923</v>
      </c>
      <c r="J98" s="78">
        <f t="shared" si="0"/>
        <v>1626.6927779493869</v>
      </c>
      <c r="K98" s="6">
        <f t="shared" si="2"/>
        <v>0.37232130477785086</v>
      </c>
      <c r="L98" s="2"/>
    </row>
    <row r="99" spans="1:12" ht="28.5" customHeight="1">
      <c r="A99" s="4">
        <v>44432</v>
      </c>
      <c r="B99" s="78">
        <v>3514.3999020000001</v>
      </c>
      <c r="C99" s="78">
        <v>2015.554443</v>
      </c>
      <c r="D99" s="78">
        <v>1530</v>
      </c>
      <c r="E99" s="78">
        <v>771.34997599999997</v>
      </c>
      <c r="F99" s="78">
        <v>1590</v>
      </c>
      <c r="G99" s="5"/>
      <c r="H99" s="78">
        <f>(B99*0.3+C99*'Price weighted Portfolio'!$B$22+'2.b Portfolios Daily Value'!D99*'Price weighted Portfolio'!$B$23+'2.b Portfolios Daily Value'!E99*'Price weighted Portfolio'!$B$24+'2.b Portfolios Daily Value'!F99*'Price weighted Portfolio'!$B$25)</f>
        <v>2325.0072330892408</v>
      </c>
      <c r="I99" s="6">
        <f t="shared" si="1"/>
        <v>0.2865626843714062</v>
      </c>
      <c r="J99" s="78">
        <f t="shared" si="0"/>
        <v>1651.4110818396937</v>
      </c>
      <c r="K99" s="6">
        <f t="shared" si="2"/>
        <v>0.39317432355709614</v>
      </c>
      <c r="L99" s="2"/>
    </row>
    <row r="100" spans="1:12" ht="28.5" customHeight="1">
      <c r="A100" s="4">
        <v>44433</v>
      </c>
      <c r="B100" s="78">
        <v>3475.8999020000001</v>
      </c>
      <c r="C100" s="78">
        <v>2032.9990230000001</v>
      </c>
      <c r="D100" s="78">
        <v>1552.099976</v>
      </c>
      <c r="E100" s="78">
        <v>769.04998799999998</v>
      </c>
      <c r="F100" s="78">
        <v>1614.9499510000001</v>
      </c>
      <c r="G100" s="5"/>
      <c r="H100" s="78">
        <f>(B100*0.3+C100*'Price weighted Portfolio'!$B$22+'2.b Portfolios Daily Value'!D100*'Price weighted Portfolio'!$B$23+'2.b Portfolios Daily Value'!E100*'Price weighted Portfolio'!$B$24+'2.b Portfolios Daily Value'!F100*'Price weighted Portfolio'!$B$25)</f>
        <v>2325.5257775864702</v>
      </c>
      <c r="I100" s="6">
        <f t="shared" si="1"/>
        <v>0.2868496254143531</v>
      </c>
      <c r="J100" s="78">
        <f t="shared" si="0"/>
        <v>1646.9690707609827</v>
      </c>
      <c r="K100" s="6">
        <f t="shared" si="2"/>
        <v>0.38942692483374364</v>
      </c>
      <c r="L100" s="2"/>
    </row>
    <row r="101" spans="1:12" ht="28.5" customHeight="1">
      <c r="A101" s="4">
        <v>44434</v>
      </c>
      <c r="B101" s="78">
        <v>3440</v>
      </c>
      <c r="C101" s="78">
        <v>2058.7045899999998</v>
      </c>
      <c r="D101" s="78">
        <v>1550</v>
      </c>
      <c r="E101" s="78">
        <v>760.54998799999998</v>
      </c>
      <c r="F101" s="78">
        <v>1593.8000489999999</v>
      </c>
      <c r="G101" s="5"/>
      <c r="H101" s="78">
        <f>(B101*0.3+C101*'Price weighted Portfolio'!$B$22+'2.b Portfolios Daily Value'!D101*'Price weighted Portfolio'!$B$23+'2.b Portfolios Daily Value'!E101*'Price weighted Portfolio'!$B$24+'2.b Portfolios Daily Value'!F101*'Price weighted Portfolio'!$B$25)</f>
        <v>2321.6741886074933</v>
      </c>
      <c r="I101" s="6">
        <f t="shared" si="1"/>
        <v>0.28471831563373629</v>
      </c>
      <c r="J101" s="78">
        <f t="shared" si="0"/>
        <v>1633.1997881642642</v>
      </c>
      <c r="K101" s="6">
        <f t="shared" si="2"/>
        <v>0.37781079171068144</v>
      </c>
      <c r="L101" s="2"/>
    </row>
    <row r="102" spans="1:12" ht="28.5" customHeight="1">
      <c r="A102" s="4">
        <v>44435</v>
      </c>
      <c r="B102" s="78">
        <v>3432.8999020000001</v>
      </c>
      <c r="C102" s="78">
        <v>2055.889404</v>
      </c>
      <c r="D102" s="78">
        <v>1552</v>
      </c>
      <c r="E102" s="78">
        <v>771.79998799999998</v>
      </c>
      <c r="F102" s="78">
        <v>1604</v>
      </c>
      <c r="G102" s="5"/>
      <c r="H102" s="78">
        <f>(B102*0.3+C102*'Price weighted Portfolio'!$B$22+'2.b Portfolios Daily Value'!D102*'Price weighted Portfolio'!$B$23+'2.b Portfolios Daily Value'!E102*'Price weighted Portfolio'!$B$24+'2.b Portfolios Daily Value'!F102*'Price weighted Portfolio'!$B$25)</f>
        <v>2321.1837315220555</v>
      </c>
      <c r="I102" s="6">
        <f t="shared" si="1"/>
        <v>0.28444691700089364</v>
      </c>
      <c r="J102" s="78">
        <f t="shared" si="0"/>
        <v>1633.7971477099491</v>
      </c>
      <c r="K102" s="6">
        <f t="shared" si="2"/>
        <v>0.37831474011585553</v>
      </c>
      <c r="L102" s="2"/>
    </row>
    <row r="103" spans="1:12" ht="28.5" customHeight="1">
      <c r="A103" s="4">
        <v>44438</v>
      </c>
      <c r="B103" s="78">
        <v>3600.9499510000001</v>
      </c>
      <c r="C103" s="78">
        <v>2095.4399410000001</v>
      </c>
      <c r="D103" s="78">
        <v>1555.599976</v>
      </c>
      <c r="E103" s="78">
        <v>787.20001200000002</v>
      </c>
      <c r="F103" s="78">
        <v>1646.6999510000001</v>
      </c>
      <c r="G103" s="5"/>
      <c r="H103" s="78">
        <f>(B103*0.3+C103*'Price weighted Portfolio'!$B$22+'2.b Portfolios Daily Value'!D103*'Price weighted Portfolio'!$B$23+'2.b Portfolios Daily Value'!E103*'Price weighted Portfolio'!$B$24+'2.b Portfolios Daily Value'!F103*'Price weighted Portfolio'!$B$25)</f>
        <v>2395.7006749043994</v>
      </c>
      <c r="I103" s="6">
        <f t="shared" si="1"/>
        <v>0.32568150644419469</v>
      </c>
      <c r="J103" s="78">
        <f t="shared" si="0"/>
        <v>1695.6313990750896</v>
      </c>
      <c r="K103" s="6">
        <f t="shared" si="2"/>
        <v>0.43047975963499385</v>
      </c>
      <c r="L103" s="2"/>
    </row>
    <row r="104" spans="1:12" ht="28.5" customHeight="1">
      <c r="A104" s="4">
        <v>44439</v>
      </c>
      <c r="B104" s="78">
        <v>3586.8999020000001</v>
      </c>
      <c r="C104" s="78">
        <v>2084.2717290000001</v>
      </c>
      <c r="D104" s="78">
        <v>1563.5</v>
      </c>
      <c r="E104" s="78">
        <v>794.04998799999998</v>
      </c>
      <c r="F104" s="78">
        <v>1660.0500489999999</v>
      </c>
      <c r="G104" s="5"/>
      <c r="H104" s="78">
        <f>(B104*0.3+C104*'Price weighted Portfolio'!$B$22+'2.b Portfolios Daily Value'!D104*'Price weighted Portfolio'!$B$23+'2.b Portfolios Daily Value'!E104*'Price weighted Portfolio'!$B$24+'2.b Portfolios Daily Value'!F104*'Price weighted Portfolio'!$B$25)</f>
        <v>2389.9923999544485</v>
      </c>
      <c r="I104" s="6">
        <f t="shared" si="1"/>
        <v>0.32252278356444664</v>
      </c>
      <c r="J104" s="78">
        <f t="shared" si="0"/>
        <v>1694.318637098138</v>
      </c>
      <c r="K104" s="6">
        <f t="shared" si="2"/>
        <v>0.42937227870590045</v>
      </c>
      <c r="L104" s="2"/>
    </row>
    <row r="105" spans="1:12" ht="28.5" customHeight="1">
      <c r="A105" s="4">
        <v>44440</v>
      </c>
      <c r="B105" s="78">
        <v>3587.75</v>
      </c>
      <c r="C105" s="78">
        <v>2092.532471</v>
      </c>
      <c r="D105" s="78">
        <v>1575</v>
      </c>
      <c r="E105" s="78">
        <v>788.5</v>
      </c>
      <c r="F105" s="78">
        <v>1672.25</v>
      </c>
      <c r="G105" s="5"/>
      <c r="H105" s="78">
        <f>(B105*0.3+C105*'Price weighted Portfolio'!$B$22+'2.b Portfolios Daily Value'!D105*'Price weighted Portfolio'!$B$23+'2.b Portfolios Daily Value'!E105*'Price weighted Portfolio'!$B$24+'2.b Portfolios Daily Value'!F105*'Price weighted Portfolio'!$B$25)</f>
        <v>2395.5559001225001</v>
      </c>
      <c r="I105" s="6">
        <f t="shared" si="1"/>
        <v>0.325601394077498</v>
      </c>
      <c r="J105" s="78">
        <f t="shared" si="0"/>
        <v>1697.7153125601797</v>
      </c>
      <c r="K105" s="6">
        <f t="shared" si="2"/>
        <v>0.43223780449243043</v>
      </c>
      <c r="L105" s="2"/>
    </row>
    <row r="106" spans="1:12" ht="28.5" customHeight="1">
      <c r="A106" s="4">
        <v>44441</v>
      </c>
      <c r="B106" s="78">
        <v>3636.5</v>
      </c>
      <c r="C106" s="78">
        <v>2117.7304690000001</v>
      </c>
      <c r="D106" s="78">
        <v>1574.099976</v>
      </c>
      <c r="E106" s="78">
        <v>789.95001200000002</v>
      </c>
      <c r="F106" s="78">
        <v>1687.900024</v>
      </c>
      <c r="G106" s="5"/>
      <c r="H106" s="78">
        <f>(B106*0.3+C106*'Price weighted Portfolio'!$B$22+'2.b Portfolios Daily Value'!D106*'Price weighted Portfolio'!$B$23+'2.b Portfolios Daily Value'!E106*'Price weighted Portfolio'!$B$24+'2.b Portfolios Daily Value'!F106*'Price weighted Portfolio'!$B$25)</f>
        <v>2422.7963777311752</v>
      </c>
      <c r="I106" s="6">
        <f t="shared" si="1"/>
        <v>0.34067514589082459</v>
      </c>
      <c r="J106" s="78">
        <f t="shared" si="0"/>
        <v>1716.6252462239049</v>
      </c>
      <c r="K106" s="6">
        <f t="shared" si="2"/>
        <v>0.44819072761991818</v>
      </c>
      <c r="L106" s="2"/>
    </row>
    <row r="107" spans="1:12" ht="28.5" customHeight="1">
      <c r="A107" s="4">
        <v>44442</v>
      </c>
      <c r="B107" s="78">
        <v>3621.3500979999999</v>
      </c>
      <c r="C107" s="78">
        <v>2204.5847170000002</v>
      </c>
      <c r="D107" s="78">
        <v>1586.099976</v>
      </c>
      <c r="E107" s="78">
        <v>789.40002400000003</v>
      </c>
      <c r="F107" s="78">
        <v>1697</v>
      </c>
      <c r="G107" s="5"/>
      <c r="H107" s="78">
        <f>(B107*0.3+C107*'Price weighted Portfolio'!$B$22+'2.b Portfolios Daily Value'!D107*'Price weighted Portfolio'!$B$23+'2.b Portfolios Daily Value'!E107*'Price weighted Portfolio'!$B$24+'2.b Portfolios Daily Value'!F107*'Price weighted Portfolio'!$B$25)</f>
        <v>2456.7779186802172</v>
      </c>
      <c r="I107" s="6">
        <f t="shared" si="1"/>
        <v>0.35947912289367734</v>
      </c>
      <c r="J107" s="78">
        <f t="shared" si="0"/>
        <v>1719.9443074465148</v>
      </c>
      <c r="K107" s="6">
        <f t="shared" si="2"/>
        <v>0.45099077596917758</v>
      </c>
      <c r="L107" s="2"/>
    </row>
    <row r="108" spans="1:12" ht="28.5" customHeight="1">
      <c r="A108" s="4">
        <v>44445</v>
      </c>
      <c r="B108" s="78">
        <v>3592.6000979999999</v>
      </c>
      <c r="C108" s="78">
        <v>2238.828125</v>
      </c>
      <c r="D108" s="78">
        <v>1579.9499510000001</v>
      </c>
      <c r="E108" s="78">
        <v>784.25</v>
      </c>
      <c r="F108" s="78">
        <v>1700</v>
      </c>
      <c r="G108" s="5"/>
      <c r="H108" s="78">
        <f>(B108*0.3+C108*'Price weighted Portfolio'!$B$22+'2.b Portfolios Daily Value'!D108*'Price weighted Portfolio'!$B$23+'2.b Portfolios Daily Value'!E108*'Price weighted Portfolio'!$B$24+'2.b Portfolios Daily Value'!F108*'Price weighted Portfolio'!$B$25)</f>
        <v>2461.7200979365671</v>
      </c>
      <c r="I108" s="6">
        <f t="shared" si="1"/>
        <v>0.36221392015374687</v>
      </c>
      <c r="J108" s="78">
        <f t="shared" si="0"/>
        <v>1712.9464518961531</v>
      </c>
      <c r="K108" s="6">
        <f t="shared" si="2"/>
        <v>0.44508719885265213</v>
      </c>
      <c r="L108" s="2"/>
    </row>
    <row r="109" spans="1:12" ht="28.5" customHeight="1">
      <c r="A109" s="4">
        <v>44446</v>
      </c>
      <c r="B109" s="78">
        <v>3517.1999510000001</v>
      </c>
      <c r="C109" s="78">
        <v>2252.9499510000001</v>
      </c>
      <c r="D109" s="78">
        <v>1562.5</v>
      </c>
      <c r="E109" s="78">
        <v>769.90002400000003</v>
      </c>
      <c r="F109" s="78">
        <v>1694.1999510000001</v>
      </c>
      <c r="G109" s="5"/>
      <c r="H109" s="78">
        <f>(B109*0.3+C109*'Price weighted Portfolio'!$B$22+'2.b Portfolios Daily Value'!D109*'Price weighted Portfolio'!$B$23+'2.b Portfolios Daily Value'!E109*'Price weighted Portfolio'!$B$24+'2.b Portfolios Daily Value'!F109*'Price weighted Portfolio'!$B$25)</f>
        <v>2441.0269273410117</v>
      </c>
      <c r="I109" s="6">
        <f t="shared" si="1"/>
        <v>0.35076317680521996</v>
      </c>
      <c r="J109" s="78">
        <f t="shared" si="0"/>
        <v>1687.4340716333436</v>
      </c>
      <c r="K109" s="6">
        <f t="shared" si="2"/>
        <v>0.42356427611958236</v>
      </c>
      <c r="L109" s="2"/>
    </row>
    <row r="110" spans="1:12" ht="28.5" customHeight="1">
      <c r="A110" s="4">
        <v>44447</v>
      </c>
      <c r="B110" s="78">
        <v>3444.75</v>
      </c>
      <c r="C110" s="78">
        <v>2244.1352539999998</v>
      </c>
      <c r="D110" s="78">
        <v>1571.9499510000001</v>
      </c>
      <c r="E110" s="78">
        <v>777.45001200000002</v>
      </c>
      <c r="F110" s="78">
        <v>1682</v>
      </c>
      <c r="G110" s="5"/>
      <c r="H110" s="78">
        <f>(B110*0.3+C110*'Price weighted Portfolio'!$B$22+'2.b Portfolios Daily Value'!D110*'Price weighted Portfolio'!$B$23+'2.b Portfolios Daily Value'!E110*'Price weighted Portfolio'!$B$24+'2.b Portfolios Daily Value'!F110*'Price weighted Portfolio'!$B$25)</f>
        <v>2415.8183556403055</v>
      </c>
      <c r="I110" s="6">
        <f t="shared" si="1"/>
        <v>0.33681379754529539</v>
      </c>
      <c r="J110" s="78">
        <f t="shared" si="0"/>
        <v>1664.5240673992234</v>
      </c>
      <c r="K110" s="6">
        <f t="shared" si="2"/>
        <v>0.40423678703915056</v>
      </c>
      <c r="L110" s="2"/>
    </row>
    <row r="111" spans="1:12" ht="28.5" customHeight="1">
      <c r="A111" s="4">
        <v>44448</v>
      </c>
      <c r="B111" s="78">
        <v>3411.8500979999999</v>
      </c>
      <c r="C111" s="78">
        <v>2238.828125</v>
      </c>
      <c r="D111" s="78">
        <v>1574</v>
      </c>
      <c r="E111" s="78">
        <v>776.29998799999998</v>
      </c>
      <c r="F111" s="78">
        <v>1655.1999510000001</v>
      </c>
      <c r="G111" s="5"/>
      <c r="H111" s="78">
        <f>(B111*0.3+C111*'Price weighted Portfolio'!$B$22+'2.b Portfolios Daily Value'!D111*'Price weighted Portfolio'!$B$23+'2.b Portfolios Daily Value'!E111*'Price weighted Portfolio'!$B$24+'2.b Portfolios Daily Value'!F111*'Price weighted Portfolio'!$B$25)</f>
        <v>2400.4180131059438</v>
      </c>
      <c r="I111" s="6">
        <f t="shared" si="1"/>
        <v>0.32829188597905867</v>
      </c>
      <c r="J111" s="78">
        <f t="shared" si="0"/>
        <v>1649.7797495416835</v>
      </c>
      <c r="K111" s="6">
        <f t="shared" si="2"/>
        <v>0.39179808822976292</v>
      </c>
      <c r="L111" s="2"/>
    </row>
    <row r="112" spans="1:12" ht="28.5" customHeight="1">
      <c r="A112" s="4">
        <v>44452</v>
      </c>
      <c r="B112" s="78">
        <v>3420.4499510000001</v>
      </c>
      <c r="C112" s="78">
        <v>2188.9399410000001</v>
      </c>
      <c r="D112" s="78">
        <v>1562</v>
      </c>
      <c r="E112" s="78">
        <v>780.29998799999998</v>
      </c>
      <c r="F112" s="78">
        <v>1662.0500489999999</v>
      </c>
      <c r="G112" s="5"/>
      <c r="H112" s="78">
        <f>(B112*0.3+C112*'Price weighted Portfolio'!$B$22+'2.b Portfolios Daily Value'!D112*'Price weighted Portfolio'!$B$23+'2.b Portfolios Daily Value'!E112*'Price weighted Portfolio'!$B$24+'2.b Portfolios Daily Value'!F112*'Price weighted Portfolio'!$B$25)</f>
        <v>2382.3806812252906</v>
      </c>
      <c r="I112" s="6">
        <f t="shared" si="1"/>
        <v>0.3183107737515336</v>
      </c>
      <c r="J112" s="78">
        <f t="shared" si="0"/>
        <v>1649.7987745703638</v>
      </c>
      <c r="K112" s="6">
        <f t="shared" si="2"/>
        <v>0.39181413825010836</v>
      </c>
      <c r="L112" s="2"/>
    </row>
    <row r="113" spans="1:12" ht="28.5" customHeight="1">
      <c r="A113" s="4">
        <v>44453</v>
      </c>
      <c r="B113" s="78">
        <v>3404.9499510000001</v>
      </c>
      <c r="C113" s="78">
        <v>2186.0786130000001</v>
      </c>
      <c r="D113" s="78">
        <v>1560</v>
      </c>
      <c r="E113" s="78">
        <v>781.40002400000003</v>
      </c>
      <c r="F113" s="78">
        <v>1676</v>
      </c>
      <c r="G113" s="5"/>
      <c r="H113" s="78">
        <f>(B113*0.3+C113*'Price weighted Portfolio'!$B$22+'2.b Portfolios Daily Value'!D113*'Price weighted Portfolio'!$B$23+'2.b Portfolios Daily Value'!E113*'Price weighted Portfolio'!$B$24+'2.b Portfolios Daily Value'!F113*'Price weighted Portfolio'!$B$25)</f>
        <v>2378.2315699509236</v>
      </c>
      <c r="I113" s="6">
        <f t="shared" si="1"/>
        <v>0.31601482745814824</v>
      </c>
      <c r="J113" s="78">
        <f t="shared" si="0"/>
        <v>1647.3047992414604</v>
      </c>
      <c r="K113" s="6">
        <f t="shared" si="2"/>
        <v>0.38971015431175293</v>
      </c>
      <c r="L113" s="2"/>
    </row>
    <row r="114" spans="1:12" ht="28.5" customHeight="1">
      <c r="A114" s="4">
        <v>44454</v>
      </c>
      <c r="B114" s="78">
        <v>3477.5500489999999</v>
      </c>
      <c r="C114" s="78">
        <v>2195.1701659999999</v>
      </c>
      <c r="D114" s="78">
        <v>1535</v>
      </c>
      <c r="E114" s="78">
        <v>780.65002400000003</v>
      </c>
      <c r="F114" s="78">
        <v>1700</v>
      </c>
      <c r="G114" s="5"/>
      <c r="H114" s="78">
        <f>(B114*0.3+C114*'Price weighted Portfolio'!$B$22+'2.b Portfolios Daily Value'!D114*'Price weighted Portfolio'!$B$23+'2.b Portfolios Daily Value'!E114*'Price weighted Portfolio'!$B$24+'2.b Portfolios Daily Value'!F114*'Price weighted Portfolio'!$B$25)</f>
        <v>2404.5503492444573</v>
      </c>
      <c r="I114" s="6">
        <f t="shared" si="1"/>
        <v>0.33057854960720867</v>
      </c>
      <c r="J114" s="78">
        <f t="shared" si="0"/>
        <v>1671.5392829027705</v>
      </c>
      <c r="K114" s="6">
        <f t="shared" si="2"/>
        <v>0.4101550094740356</v>
      </c>
      <c r="L114" s="2"/>
    </row>
    <row r="115" spans="1:12" ht="28.5" customHeight="1">
      <c r="A115" s="4">
        <v>44455</v>
      </c>
      <c r="B115" s="78">
        <v>3468.9499510000001</v>
      </c>
      <c r="C115" s="78">
        <v>2241.2277829999998</v>
      </c>
      <c r="D115" s="78">
        <v>1537.75</v>
      </c>
      <c r="E115" s="78">
        <v>781.04998799999998</v>
      </c>
      <c r="F115" s="78">
        <v>1709.599976</v>
      </c>
      <c r="G115" s="5"/>
      <c r="H115" s="78">
        <f>(B115*0.3+C115*'Price weighted Portfolio'!$B$22+'2.b Portfolios Daily Value'!D115*'Price weighted Portfolio'!$B$23+'2.b Portfolios Daily Value'!E115*'Price weighted Portfolio'!$B$24+'2.b Portfolios Daily Value'!F115*'Price weighted Portfolio'!$B$25)</f>
        <v>2422.7660117716882</v>
      </c>
      <c r="I115" s="6">
        <f t="shared" si="1"/>
        <v>0.34065834262681949</v>
      </c>
      <c r="J115" s="78">
        <f t="shared" si="0"/>
        <v>1673.6981521245436</v>
      </c>
      <c r="K115" s="6">
        <f t="shared" si="2"/>
        <v>0.41197628898509553</v>
      </c>
      <c r="L115" s="2"/>
    </row>
    <row r="116" spans="1:12" ht="28.5" customHeight="1">
      <c r="A116" s="4">
        <v>44456</v>
      </c>
      <c r="B116" s="78">
        <v>3425.3500979999999</v>
      </c>
      <c r="C116" s="78">
        <v>2206.476807</v>
      </c>
      <c r="D116" s="78">
        <v>1569</v>
      </c>
      <c r="E116" s="78">
        <v>769.90002400000003</v>
      </c>
      <c r="F116" s="78">
        <v>1724</v>
      </c>
      <c r="G116" s="5"/>
      <c r="H116" s="78">
        <f>(B116*0.3+C116*'Price weighted Portfolio'!$B$22+'2.b Portfolios Daily Value'!D116*'Price weighted Portfolio'!$B$23+'2.b Portfolios Daily Value'!E116*'Price weighted Portfolio'!$B$24+'2.b Portfolios Daily Value'!F116*'Price weighted Portfolio'!$B$25)</f>
        <v>2398.2709575734693</v>
      </c>
      <c r="I116" s="6">
        <f t="shared" si="1"/>
        <v>0.32710379439377579</v>
      </c>
      <c r="J116" s="78">
        <f t="shared" si="0"/>
        <v>1662.7663181015878</v>
      </c>
      <c r="K116" s="6">
        <f t="shared" si="2"/>
        <v>0.4027539029676761</v>
      </c>
      <c r="L116" s="2"/>
    </row>
    <row r="117" spans="1:12" ht="28.5" customHeight="1">
      <c r="A117" s="4">
        <v>44459</v>
      </c>
      <c r="B117" s="78">
        <v>3376.3000489999999</v>
      </c>
      <c r="C117" s="78">
        <v>2209.984375</v>
      </c>
      <c r="D117" s="78">
        <v>1564</v>
      </c>
      <c r="E117" s="78">
        <v>756.5</v>
      </c>
      <c r="F117" s="78">
        <v>1700.1999510000001</v>
      </c>
      <c r="G117" s="5"/>
      <c r="H117" s="78">
        <f>(B117*0.3+C117*'Price weighted Portfolio'!$B$22+'2.b Portfolios Daily Value'!D117*'Price weighted Portfolio'!$B$23+'2.b Portfolios Daily Value'!E117*'Price weighted Portfolio'!$B$24+'2.b Portfolios Daily Value'!F117*'Price weighted Portfolio'!$B$25)</f>
        <v>2379.9865209040449</v>
      </c>
      <c r="I117" s="6">
        <f t="shared" si="1"/>
        <v>0.31698594461299168</v>
      </c>
      <c r="J117" s="78">
        <f t="shared" si="0"/>
        <v>1642.5698890713395</v>
      </c>
      <c r="K117" s="6">
        <f t="shared" si="2"/>
        <v>0.38571565812246189</v>
      </c>
      <c r="L117" s="2"/>
    </row>
    <row r="118" spans="1:12" ht="28.5" customHeight="1">
      <c r="A118" s="4">
        <v>44460</v>
      </c>
      <c r="B118" s="78">
        <v>3345.6000979999999</v>
      </c>
      <c r="C118" s="78">
        <v>2219.5373540000001</v>
      </c>
      <c r="D118" s="78">
        <v>1562</v>
      </c>
      <c r="E118" s="78">
        <v>764.5</v>
      </c>
      <c r="F118" s="78">
        <v>1698.599976</v>
      </c>
      <c r="G118" s="5"/>
      <c r="H118" s="78">
        <f>(B118*0.3+C118*'Price weighted Portfolio'!$B$22+'2.b Portfolios Daily Value'!D118*'Price weighted Portfolio'!$B$23+'2.b Portfolios Daily Value'!E118*'Price weighted Portfolio'!$B$24+'2.b Portfolios Daily Value'!F118*'Price weighted Portfolio'!$B$25)</f>
        <v>2375.3846834162023</v>
      </c>
      <c r="I118" s="6">
        <f t="shared" si="1"/>
        <v>0.31443947838822517</v>
      </c>
      <c r="J118" s="78">
        <f t="shared" si="0"/>
        <v>1634.1742508215436</v>
      </c>
      <c r="K118" s="6">
        <f t="shared" si="2"/>
        <v>0.3786328743334253</v>
      </c>
      <c r="L118" s="2"/>
    </row>
    <row r="119" spans="1:12" ht="28.5" customHeight="1">
      <c r="A119" s="4">
        <v>44461</v>
      </c>
      <c r="B119" s="78">
        <v>3396.1000979999999</v>
      </c>
      <c r="C119" s="78">
        <v>2243.3508299999999</v>
      </c>
      <c r="D119" s="78">
        <v>1549</v>
      </c>
      <c r="E119" s="78">
        <v>770.09997599999997</v>
      </c>
      <c r="F119" s="78">
        <v>1720.900024</v>
      </c>
      <c r="G119" s="5"/>
      <c r="H119" s="78">
        <f>(B119*0.3+C119*'Price weighted Portfolio'!$B$22+'2.b Portfolios Daily Value'!D119*'Price weighted Portfolio'!$B$23+'2.b Portfolios Daily Value'!E119*'Price weighted Portfolio'!$B$24+'2.b Portfolios Daily Value'!F119*'Price weighted Portfolio'!$B$25)</f>
        <v>2402.8530139413633</v>
      </c>
      <c r="I119" s="6">
        <f t="shared" si="1"/>
        <v>0.32963931456623818</v>
      </c>
      <c r="J119" s="78">
        <f t="shared" si="0"/>
        <v>1653.9721703910691</v>
      </c>
      <c r="K119" s="6">
        <f t="shared" si="2"/>
        <v>0.39533492599544062</v>
      </c>
      <c r="L119" s="2"/>
    </row>
    <row r="120" spans="1:12" ht="28.5" customHeight="1">
      <c r="A120" s="4">
        <v>44462</v>
      </c>
      <c r="B120" s="78">
        <v>3431.6999510000001</v>
      </c>
      <c r="C120" s="78">
        <v>2298.1770019999999</v>
      </c>
      <c r="D120" s="78">
        <v>1542</v>
      </c>
      <c r="E120" s="78">
        <v>769.84997599999997</v>
      </c>
      <c r="F120" s="78">
        <v>1718.3000489999999</v>
      </c>
      <c r="G120" s="5"/>
      <c r="H120" s="78">
        <f>(B120*0.3+C120*'Price weighted Portfolio'!$B$22+'2.b Portfolios Daily Value'!D120*'Price weighted Portfolio'!$B$23+'2.b Portfolios Daily Value'!E120*'Price weighted Portfolio'!$B$24+'2.b Portfolios Daily Value'!F120*'Price weighted Portfolio'!$B$25)</f>
        <v>2435.5552393846947</v>
      </c>
      <c r="I120" s="6">
        <f t="shared" si="1"/>
        <v>0.34773537136662425</v>
      </c>
      <c r="J120" s="78">
        <f t="shared" si="0"/>
        <v>1666.9096559741624</v>
      </c>
      <c r="K120" s="6">
        <f t="shared" si="2"/>
        <v>0.40624933302828969</v>
      </c>
      <c r="L120" s="2"/>
    </row>
    <row r="121" spans="1:12" ht="28.5" customHeight="1">
      <c r="A121" s="4">
        <v>44463</v>
      </c>
      <c r="B121" s="78">
        <v>3395.25</v>
      </c>
      <c r="C121" s="78">
        <v>2291.53125</v>
      </c>
      <c r="D121" s="78">
        <v>1579</v>
      </c>
      <c r="E121" s="78">
        <v>770.45001200000002</v>
      </c>
      <c r="F121" s="78">
        <v>1780</v>
      </c>
      <c r="G121" s="5"/>
      <c r="H121" s="78">
        <f>(B121*0.3+C121*'Price weighted Portfolio'!$B$22+'2.b Portfolios Daily Value'!D121*'Price weighted Portfolio'!$B$23+'2.b Portfolios Daily Value'!E121*'Price weighted Portfolio'!$B$24+'2.b Portfolios Daily Value'!F121*'Price weighted Portfolio'!$B$25)</f>
        <v>2432.8239053284015</v>
      </c>
      <c r="I121" s="6">
        <f t="shared" si="1"/>
        <v>0.34622396425125346</v>
      </c>
      <c r="J121" s="78">
        <f t="shared" si="0"/>
        <v>1669.515732518593</v>
      </c>
      <c r="K121" s="6">
        <f t="shared" si="2"/>
        <v>0.40844788853445735</v>
      </c>
      <c r="L121" s="2"/>
    </row>
    <row r="122" spans="1:12" ht="28.5" customHeight="1">
      <c r="A122" s="4">
        <v>44466</v>
      </c>
      <c r="B122" s="78">
        <v>3372.1499020000001</v>
      </c>
      <c r="C122" s="78">
        <v>2330.0666500000002</v>
      </c>
      <c r="D122" s="78">
        <v>1615.6999510000001</v>
      </c>
      <c r="E122" s="78">
        <v>763.04998799999998</v>
      </c>
      <c r="F122" s="78">
        <v>1772</v>
      </c>
      <c r="G122" s="5"/>
      <c r="H122" s="78">
        <f>(B122*0.3+C122*'Price weighted Portfolio'!$B$22+'2.b Portfolios Daily Value'!D122*'Price weighted Portfolio'!$B$23+'2.b Portfolios Daily Value'!E122*'Price weighted Portfolio'!$B$24+'2.b Portfolios Daily Value'!F122*'Price weighted Portfolio'!$B$25)</f>
        <v>2443.3421989364324</v>
      </c>
      <c r="I122" s="6">
        <f t="shared" si="1"/>
        <v>0.35204435219102548</v>
      </c>
      <c r="J122" s="78">
        <f t="shared" si="0"/>
        <v>1666.1227683740713</v>
      </c>
      <c r="K122" s="6">
        <f t="shared" si="2"/>
        <v>0.405585493714125</v>
      </c>
      <c r="L122" s="2"/>
    </row>
    <row r="123" spans="1:12" ht="28.5" customHeight="1">
      <c r="A123" s="4">
        <v>44467</v>
      </c>
      <c r="B123" s="78">
        <v>3363.3999020000001</v>
      </c>
      <c r="C123" s="78">
        <v>2351.849365</v>
      </c>
      <c r="D123" s="78">
        <v>1632</v>
      </c>
      <c r="E123" s="78">
        <v>775.09997599999997</v>
      </c>
      <c r="F123" s="78">
        <v>1745.3000489999999</v>
      </c>
      <c r="G123" s="5"/>
      <c r="H123" s="78">
        <f>(B123*0.3+C123*'Price weighted Portfolio'!$B$22+'2.b Portfolios Daily Value'!D123*'Price weighted Portfolio'!$B$23+'2.b Portfolios Daily Value'!E123*'Price weighted Portfolio'!$B$24+'2.b Portfolios Daily Value'!F123*'Price weighted Portfolio'!$B$25)</f>
        <v>2449.4083253151975</v>
      </c>
      <c r="I123" s="6">
        <f t="shared" si="1"/>
        <v>0.35540109522671504</v>
      </c>
      <c r="J123" s="78">
        <f t="shared" si="0"/>
        <v>1662.6631806530363</v>
      </c>
      <c r="K123" s="6">
        <f t="shared" si="2"/>
        <v>0.40266689347216089</v>
      </c>
      <c r="L123" s="2"/>
    </row>
    <row r="124" spans="1:12" ht="28.5" customHeight="1">
      <c r="A124" s="4">
        <v>44468</v>
      </c>
      <c r="B124" s="78">
        <v>3368.4499510000001</v>
      </c>
      <c r="C124" s="78">
        <v>2333.2048340000001</v>
      </c>
      <c r="D124" s="78">
        <v>1597</v>
      </c>
      <c r="E124" s="78">
        <v>811.29998799999998</v>
      </c>
      <c r="F124" s="78">
        <v>1732</v>
      </c>
      <c r="G124" s="5"/>
      <c r="H124" s="78">
        <f>(B124*0.3+C124*'Price weighted Portfolio'!$B$22+'2.b Portfolios Daily Value'!D124*'Price weighted Portfolio'!$B$23+'2.b Portfolios Daily Value'!E124*'Price weighted Portfolio'!$B$24+'2.b Portfolios Daily Value'!F124*'Price weighted Portfolio'!$B$25)</f>
        <v>2442.8209828440918</v>
      </c>
      <c r="I124" s="6">
        <f t="shared" si="1"/>
        <v>0.35175593279802064</v>
      </c>
      <c r="J124" s="78">
        <f t="shared" si="0"/>
        <v>1660.7809775738967</v>
      </c>
      <c r="K124" s="6">
        <f t="shared" si="2"/>
        <v>0.40107901687958281</v>
      </c>
      <c r="L124" s="2"/>
    </row>
    <row r="125" spans="1:12" ht="28.5" customHeight="1">
      <c r="A125" s="4">
        <v>44469</v>
      </c>
      <c r="B125" s="78">
        <v>3427.75</v>
      </c>
      <c r="C125" s="78">
        <v>2325.266846</v>
      </c>
      <c r="D125" s="78">
        <v>1586</v>
      </c>
      <c r="E125" s="78">
        <v>818.25</v>
      </c>
      <c r="F125" s="78">
        <v>1719.9499510000001</v>
      </c>
      <c r="G125" s="5"/>
      <c r="H125" s="78">
        <f>(B125*0.3+C125*'Price weighted Portfolio'!$B$22+'2.b Portfolios Daily Value'!D125*'Price weighted Portfolio'!$B$23+'2.b Portfolios Daily Value'!E125*'Price weighted Portfolio'!$B$24+'2.b Portfolios Daily Value'!F125*'Price weighted Portfolio'!$B$25)</f>
        <v>2455.670964173019</v>
      </c>
      <c r="I125" s="6">
        <f t="shared" si="1"/>
        <v>0.35886658012736272</v>
      </c>
      <c r="J125" s="78">
        <f t="shared" si="0"/>
        <v>1675.638214202201</v>
      </c>
      <c r="K125" s="6">
        <f t="shared" si="2"/>
        <v>0.41361297696813137</v>
      </c>
      <c r="L125" s="2"/>
    </row>
    <row r="126" spans="1:12" ht="28.5" customHeight="1">
      <c r="A126" s="4">
        <v>44470</v>
      </c>
      <c r="B126" s="78">
        <v>3444.8000489999999</v>
      </c>
      <c r="C126" s="78">
        <v>2329.374268</v>
      </c>
      <c r="D126" s="78">
        <v>1583</v>
      </c>
      <c r="E126" s="78">
        <v>826.59997599999997</v>
      </c>
      <c r="F126" s="78">
        <v>1697.5</v>
      </c>
      <c r="G126" s="5"/>
      <c r="H126" s="78">
        <f>(B126*0.3+C126*'Price weighted Portfolio'!$B$22+'2.b Portfolios Daily Value'!D126*'Price weighted Portfolio'!$B$23+'2.b Portfolios Daily Value'!E126*'Price weighted Portfolio'!$B$24+'2.b Portfolios Daily Value'!F126*'Price weighted Portfolio'!$B$25)</f>
        <v>2460.4657062524175</v>
      </c>
      <c r="I126" s="6">
        <f t="shared" si="1"/>
        <v>0.36151979176160909</v>
      </c>
      <c r="J126" s="78">
        <f t="shared" si="0"/>
        <v>1677.5749788565245</v>
      </c>
      <c r="K126" s="6">
        <f t="shared" si="2"/>
        <v>0.41524688315711633</v>
      </c>
      <c r="L126" s="2"/>
    </row>
    <row r="127" spans="1:12" ht="28.5" customHeight="1">
      <c r="A127" s="4">
        <v>44473</v>
      </c>
      <c r="B127" s="78">
        <v>3553.5500489999999</v>
      </c>
      <c r="C127" s="78">
        <v>2359.3256839999999</v>
      </c>
      <c r="D127" s="78">
        <v>1589</v>
      </c>
      <c r="E127" s="78">
        <v>832</v>
      </c>
      <c r="F127" s="78">
        <v>1696.5</v>
      </c>
      <c r="G127" s="5"/>
      <c r="H127" s="78">
        <f>(B127*0.3+C127*'Price weighted Portfolio'!$B$22+'2.b Portfolios Daily Value'!D127*'Price weighted Portfolio'!$B$23+'2.b Portfolios Daily Value'!E127*'Price weighted Portfolio'!$B$24+'2.b Portfolios Daily Value'!F127*'Price weighted Portfolio'!$B$25)</f>
        <v>2506.7046118989533</v>
      </c>
      <c r="I127" s="6">
        <f t="shared" si="1"/>
        <v>0.38710648660038594</v>
      </c>
      <c r="J127" s="78">
        <f t="shared" si="0"/>
        <v>1712.8369318730131</v>
      </c>
      <c r="K127" s="6">
        <f t="shared" si="2"/>
        <v>0.44499480484740905</v>
      </c>
      <c r="L127" s="2"/>
    </row>
    <row r="128" spans="1:12" ht="28.5" customHeight="1">
      <c r="A128" s="4">
        <v>44474</v>
      </c>
      <c r="B128" s="78">
        <v>3578.5500489999999</v>
      </c>
      <c r="C128" s="78">
        <v>2408.2907709999999</v>
      </c>
      <c r="D128" s="78">
        <v>1592</v>
      </c>
      <c r="E128" s="78">
        <v>820.5</v>
      </c>
      <c r="F128" s="78">
        <v>1714.5</v>
      </c>
      <c r="G128" s="5"/>
      <c r="H128" s="78">
        <f>(B128*0.3+C128*'Price weighted Portfolio'!$B$22+'2.b Portfolios Daily Value'!D128*'Price weighted Portfolio'!$B$23+'2.b Portfolios Daily Value'!E128*'Price weighted Portfolio'!$B$24+'2.b Portfolios Daily Value'!F128*'Price weighted Portfolio'!$B$25)</f>
        <v>2535.8362149968975</v>
      </c>
      <c r="I128" s="6">
        <f t="shared" si="1"/>
        <v>0.40322670891553725</v>
      </c>
      <c r="J128" s="78">
        <f t="shared" si="0"/>
        <v>1725.7096203387146</v>
      </c>
      <c r="K128" s="6">
        <f t="shared" si="2"/>
        <v>0.45585454730813324</v>
      </c>
      <c r="L128" s="2"/>
    </row>
    <row r="129" spans="1:12" ht="28.5" customHeight="1">
      <c r="A129" s="4">
        <v>44475</v>
      </c>
      <c r="B129" s="78">
        <v>3528.1000979999999</v>
      </c>
      <c r="C129" s="78">
        <v>2362.7407229999999</v>
      </c>
      <c r="D129" s="78">
        <v>1596</v>
      </c>
      <c r="E129" s="78">
        <v>800.59997599999997</v>
      </c>
      <c r="F129" s="78">
        <v>1716.6999510000001</v>
      </c>
      <c r="G129" s="5"/>
      <c r="H129" s="78">
        <f>(B129*0.3+C129*'Price weighted Portfolio'!$B$22+'2.b Portfolios Daily Value'!D129*'Price weighted Portfolio'!$B$23+'2.b Portfolios Daily Value'!E129*'Price weighted Portfolio'!$B$24+'2.b Portfolios Daily Value'!F129*'Price weighted Portfolio'!$B$25)</f>
        <v>2499.7972104874516</v>
      </c>
      <c r="I129" s="6">
        <f t="shared" si="1"/>
        <v>0.38328421681320579</v>
      </c>
      <c r="J129" s="78">
        <f t="shared" si="0"/>
        <v>1706.8290983330849</v>
      </c>
      <c r="K129" s="6">
        <f t="shared" si="2"/>
        <v>0.43992643663789655</v>
      </c>
      <c r="L129" s="2"/>
    </row>
    <row r="130" spans="1:12" ht="28.5" customHeight="1">
      <c r="A130" s="4">
        <v>44476</v>
      </c>
      <c r="B130" s="78">
        <v>3499.5500489999999</v>
      </c>
      <c r="C130" s="78">
        <v>2374.3244629999999</v>
      </c>
      <c r="D130" s="78">
        <v>1626.599976</v>
      </c>
      <c r="E130" s="78">
        <v>823.25</v>
      </c>
      <c r="F130" s="78">
        <v>1710</v>
      </c>
      <c r="G130" s="5"/>
      <c r="H130" s="78">
        <f>(B130*0.3+C130*'Price weighted Portfolio'!$B$22+'2.b Portfolios Daily Value'!D130*'Price weighted Portfolio'!$B$23+'2.b Portfolios Daily Value'!E130*'Price weighted Portfolio'!$B$24+'2.b Portfolios Daily Value'!F130*'Price weighted Portfolio'!$B$25)</f>
        <v>2500.6806920865997</v>
      </c>
      <c r="I130" s="6">
        <f t="shared" si="1"/>
        <v>0.38377309893005074</v>
      </c>
      <c r="J130" s="78">
        <f t="shared" si="0"/>
        <v>1702.419416373521</v>
      </c>
      <c r="K130" s="6">
        <f t="shared" si="2"/>
        <v>0.43620631161955559</v>
      </c>
      <c r="L130" s="2"/>
    </row>
    <row r="131" spans="1:12" ht="28.5" customHeight="1">
      <c r="A131" s="4">
        <v>44477</v>
      </c>
      <c r="B131" s="78">
        <v>3489.25</v>
      </c>
      <c r="C131" s="78">
        <v>2465.5629880000001</v>
      </c>
      <c r="D131" s="78">
        <v>1612</v>
      </c>
      <c r="E131" s="78">
        <v>821.40002400000003</v>
      </c>
      <c r="F131" s="78">
        <v>1740</v>
      </c>
      <c r="G131" s="5"/>
      <c r="H131" s="78">
        <f>(B131*0.3+C131*'Price weighted Portfolio'!$B$22+'2.b Portfolios Daily Value'!D131*'Price weighted Portfolio'!$B$23+'2.b Portfolios Daily Value'!E131*'Price weighted Portfolio'!$B$24+'2.b Portfolios Daily Value'!F131*'Price weighted Portfolio'!$B$25)</f>
        <v>2538.0892932772631</v>
      </c>
      <c r="I131" s="6">
        <f t="shared" si="1"/>
        <v>0.40447346909728288</v>
      </c>
      <c r="J131" s="78">
        <f t="shared" si="0"/>
        <v>1708.6386788072514</v>
      </c>
      <c r="K131" s="6">
        <f t="shared" si="2"/>
        <v>0.44145304686883335</v>
      </c>
      <c r="L131" s="2"/>
    </row>
    <row r="132" spans="1:12" ht="28.5" customHeight="1">
      <c r="A132" s="4">
        <v>44480</v>
      </c>
      <c r="B132" s="78">
        <v>3479.9499510000001</v>
      </c>
      <c r="C132" s="78">
        <v>2448.3950199999999</v>
      </c>
      <c r="D132" s="78">
        <v>1599.900024</v>
      </c>
      <c r="E132" s="78">
        <v>832.54998799999998</v>
      </c>
      <c r="F132" s="78">
        <v>1733.75</v>
      </c>
      <c r="G132" s="5"/>
      <c r="H132" s="78">
        <f>(B132*0.3+C132*'Price weighted Portfolio'!$B$22+'2.b Portfolios Daily Value'!D132*'Price weighted Portfolio'!$B$23+'2.b Portfolios Daily Value'!E132*'Price weighted Portfolio'!$B$24+'2.b Portfolios Daily Value'!F132*'Price weighted Portfolio'!$B$25)</f>
        <v>2527.6300781318196</v>
      </c>
      <c r="I132" s="6">
        <f t="shared" si="1"/>
        <v>0.39868577273125472</v>
      </c>
      <c r="J132" s="78">
        <f t="shared" si="0"/>
        <v>1703.6189455714693</v>
      </c>
      <c r="K132" s="6">
        <f t="shared" si="2"/>
        <v>0.43721826636378358</v>
      </c>
      <c r="L132" s="2"/>
    </row>
    <row r="133" spans="1:12" ht="28.5" customHeight="1">
      <c r="A133" s="4">
        <v>44481</v>
      </c>
      <c r="B133" s="78">
        <v>3432.9499510000001</v>
      </c>
      <c r="C133" s="78">
        <v>2462.3784179999998</v>
      </c>
      <c r="D133" s="78">
        <v>1625</v>
      </c>
      <c r="E133" s="78">
        <v>829.70001200000002</v>
      </c>
      <c r="F133" s="78">
        <v>1710.5</v>
      </c>
      <c r="G133" s="5"/>
      <c r="H133" s="78">
        <f>(B133*0.3+C133*'Price weighted Portfolio'!$B$22+'2.b Portfolios Daily Value'!D133*'Price weighted Portfolio'!$B$23+'2.b Portfolios Daily Value'!E133*'Price weighted Portfolio'!$B$24+'2.b Portfolios Daily Value'!F133*'Price weighted Portfolio'!$B$25)</f>
        <v>2518.3284432159517</v>
      </c>
      <c r="I133" s="6">
        <f t="shared" si="1"/>
        <v>0.39353863330902539</v>
      </c>
      <c r="J133" s="78">
        <f t="shared" si="0"/>
        <v>1688.3007290685046</v>
      </c>
      <c r="K133" s="6">
        <f t="shared" si="2"/>
        <v>0.42429541138884619</v>
      </c>
      <c r="L133" s="2"/>
    </row>
    <row r="134" spans="1:12" ht="28.5" customHeight="1">
      <c r="A134" s="4">
        <v>44482</v>
      </c>
      <c r="B134" s="78">
        <v>3420.6000979999999</v>
      </c>
      <c r="C134" s="78">
        <v>2487.4379880000001</v>
      </c>
      <c r="D134" s="78">
        <v>1637</v>
      </c>
      <c r="E134" s="78">
        <v>842.54998799999998</v>
      </c>
      <c r="F134" s="78">
        <v>1727</v>
      </c>
      <c r="G134" s="5"/>
      <c r="H134" s="78">
        <f>(B134*0.3+C134*'Price weighted Portfolio'!$B$22+'2.b Portfolios Daily Value'!D134*'Price weighted Portfolio'!$B$23+'2.b Portfolios Daily Value'!E134*'Price weighted Portfolio'!$B$24+'2.b Portfolios Daily Value'!F134*'Price weighted Portfolio'!$B$25)</f>
        <v>2529.8011556428619</v>
      </c>
      <c r="I134" s="6">
        <f t="shared" si="1"/>
        <v>0.39988715708431477</v>
      </c>
      <c r="J134" s="78">
        <f t="shared" si="0"/>
        <v>1691.1198540085511</v>
      </c>
      <c r="K134" s="6">
        <f t="shared" si="2"/>
        <v>0.42667370018959527</v>
      </c>
      <c r="L134" s="2"/>
    </row>
    <row r="135" spans="1:12" ht="28.5" customHeight="1">
      <c r="A135" s="4">
        <v>44483</v>
      </c>
      <c r="B135" s="78">
        <v>3587.75</v>
      </c>
      <c r="C135" s="78">
        <v>2492.4682619999999</v>
      </c>
      <c r="D135" s="78">
        <v>1638</v>
      </c>
      <c r="E135" s="78">
        <v>841.29998799999998</v>
      </c>
      <c r="F135" s="78">
        <v>1775</v>
      </c>
      <c r="G135" s="5"/>
      <c r="H135" s="78">
        <f>(B135*0.3+C135*'Price weighted Portfolio'!$B$22+'2.b Portfolios Daily Value'!D135*'Price weighted Portfolio'!$B$23+'2.b Portfolios Daily Value'!E135*'Price weighted Portfolio'!$B$24+'2.b Portfolios Daily Value'!F135*'Price weighted Portfolio'!$B$25)</f>
        <v>2587.9775384104528</v>
      </c>
      <c r="I135" s="6">
        <f t="shared" si="1"/>
        <v>0.43207955722624458</v>
      </c>
      <c r="J135" s="78">
        <f t="shared" si="0"/>
        <v>1749.847531335037</v>
      </c>
      <c r="K135" s="6">
        <f t="shared" si="2"/>
        <v>0.47621793120096778</v>
      </c>
      <c r="L135" s="2"/>
    </row>
    <row r="136" spans="1:12" ht="28.5" customHeight="1">
      <c r="A136" s="4">
        <v>44487</v>
      </c>
      <c r="B136" s="78">
        <v>3636.1999510000001</v>
      </c>
      <c r="C136" s="78">
        <v>2499.1140140000002</v>
      </c>
      <c r="D136" s="78">
        <v>1705</v>
      </c>
      <c r="E136" s="78">
        <v>835.90002400000003</v>
      </c>
      <c r="F136" s="78">
        <v>1807.150024</v>
      </c>
      <c r="G136" s="5"/>
      <c r="H136" s="78">
        <f>(B136*0.3+C136*'Price weighted Portfolio'!$B$22+'2.b Portfolios Daily Value'!D136*'Price weighted Portfolio'!$B$23+'2.b Portfolios Daily Value'!E136*'Price weighted Portfolio'!$B$24+'2.b Portfolios Daily Value'!F136*'Price weighted Portfolio'!$B$25)</f>
        <v>2614.4803712039125</v>
      </c>
      <c r="I136" s="6">
        <f t="shared" si="1"/>
        <v>0.44674512695735236</v>
      </c>
      <c r="J136" s="78">
        <f t="shared" si="0"/>
        <v>1775.7331182495741</v>
      </c>
      <c r="K136" s="6">
        <f t="shared" si="2"/>
        <v>0.49805570099440022</v>
      </c>
      <c r="L136" s="2"/>
    </row>
    <row r="137" spans="1:12" ht="28.5" customHeight="1">
      <c r="A137" s="4">
        <v>44488</v>
      </c>
      <c r="B137" s="78">
        <v>3576.6499020000001</v>
      </c>
      <c r="C137" s="78">
        <v>2521.4965820000002</v>
      </c>
      <c r="D137" s="78">
        <v>1675.4499510000001</v>
      </c>
      <c r="E137" s="78">
        <v>827.34997599999997</v>
      </c>
      <c r="F137" s="78">
        <v>1809.8000489999999</v>
      </c>
      <c r="G137" s="5"/>
      <c r="H137" s="78">
        <f>(B137*0.3+C137*'Price weighted Portfolio'!$B$22+'2.b Portfolios Daily Value'!D137*'Price weighted Portfolio'!$B$23+'2.b Portfolios Daily Value'!E137*'Price weighted Portfolio'!$B$24+'2.b Portfolios Daily Value'!F137*'Price weighted Portfolio'!$B$25)</f>
        <v>2602.7148966578748</v>
      </c>
      <c r="I137" s="6">
        <f t="shared" si="1"/>
        <v>0.44023460075363774</v>
      </c>
      <c r="J137" s="78">
        <f t="shared" si="0"/>
        <v>1756.3783444721175</v>
      </c>
      <c r="K137" s="6">
        <f t="shared" si="2"/>
        <v>0.48172749891223332</v>
      </c>
      <c r="L137" s="2"/>
    </row>
    <row r="138" spans="1:12" ht="28.5" customHeight="1">
      <c r="A138" s="4">
        <v>44489</v>
      </c>
      <c r="B138" s="78">
        <v>3551.5</v>
      </c>
      <c r="C138" s="78">
        <v>2492.4682619999999</v>
      </c>
      <c r="D138" s="78">
        <v>1689.099976</v>
      </c>
      <c r="E138" s="78">
        <v>814.90002400000003</v>
      </c>
      <c r="F138" s="78">
        <v>1855</v>
      </c>
      <c r="G138" s="5"/>
      <c r="H138" s="78">
        <f>(B138*0.3+C138*'Price weighted Portfolio'!$B$22+'2.b Portfolios Daily Value'!D138*'Price weighted Portfolio'!$B$23+'2.b Portfolios Daily Value'!E138*'Price weighted Portfolio'!$B$24+'2.b Portfolios Daily Value'!F138*'Price weighted Portfolio'!$B$25)</f>
        <v>2588.3062157189952</v>
      </c>
      <c r="I138" s="6">
        <f t="shared" si="1"/>
        <v>0.43226143363262826</v>
      </c>
      <c r="J138" s="78">
        <f t="shared" si="0"/>
        <v>1755.0051825926671</v>
      </c>
      <c r="K138" s="6">
        <f t="shared" si="2"/>
        <v>0.48056906301848423</v>
      </c>
      <c r="L138" s="2"/>
    </row>
    <row r="139" spans="1:12" ht="28.5" customHeight="1">
      <c r="A139" s="4">
        <v>44490</v>
      </c>
      <c r="B139" s="78">
        <v>3469.4499510000001</v>
      </c>
      <c r="C139" s="78">
        <v>2420.5666500000002</v>
      </c>
      <c r="D139" s="78">
        <v>1671.8000489999999</v>
      </c>
      <c r="E139" s="78">
        <v>818.40002400000003</v>
      </c>
      <c r="F139" s="78">
        <v>1815</v>
      </c>
      <c r="G139" s="5"/>
      <c r="H139" s="78">
        <f>(B139*0.3+C139*'Price weighted Portfolio'!$B$22+'2.b Portfolios Daily Value'!D139*'Price weighted Portfolio'!$B$23+'2.b Portfolios Daily Value'!E139*'Price weighted Portfolio'!$B$24+'2.b Portfolios Daily Value'!F139*'Price weighted Portfolio'!$B$25)</f>
        <v>2527.4778497480183</v>
      </c>
      <c r="I139" s="6">
        <f t="shared" si="1"/>
        <v>0.39860153585004698</v>
      </c>
      <c r="J139" s="78">
        <f t="shared" si="0"/>
        <v>1717.8857666359681</v>
      </c>
      <c r="K139" s="6">
        <f t="shared" si="2"/>
        <v>0.44925413617501264</v>
      </c>
      <c r="L139" s="2"/>
    </row>
    <row r="140" spans="1:12" ht="28.5" customHeight="1">
      <c r="A140" s="4">
        <v>44491</v>
      </c>
      <c r="B140" s="78">
        <v>3345.5</v>
      </c>
      <c r="C140" s="78">
        <v>2425.0893550000001</v>
      </c>
      <c r="D140" s="78">
        <v>1680.099976</v>
      </c>
      <c r="E140" s="78">
        <v>812.54998799999998</v>
      </c>
      <c r="F140" s="78">
        <v>1816</v>
      </c>
      <c r="G140" s="5"/>
      <c r="H140" s="78">
        <f>(B140*0.3+C140*'Price weighted Portfolio'!$B$22+'2.b Portfolios Daily Value'!D140*'Price weighted Portfolio'!$B$23+'2.b Portfolios Daily Value'!E140*'Price weighted Portfolio'!$B$24+'2.b Portfolios Daily Value'!F140*'Price weighted Portfolio'!$B$25)</f>
        <v>2492.3218533923373</v>
      </c>
      <c r="I140" s="6">
        <f t="shared" si="1"/>
        <v>0.37914766387949883</v>
      </c>
      <c r="J140" s="78">
        <f t="shared" si="0"/>
        <v>1681.3739735259419</v>
      </c>
      <c r="K140" s="6">
        <f t="shared" si="2"/>
        <v>0.41845181613047799</v>
      </c>
      <c r="L140" s="2"/>
    </row>
    <row r="141" spans="1:12" ht="28.5" customHeight="1">
      <c r="A141" s="4">
        <v>44494</v>
      </c>
      <c r="B141" s="78">
        <v>3200.9499510000001</v>
      </c>
      <c r="C141" s="78">
        <v>2401.4604490000002</v>
      </c>
      <c r="D141" s="78">
        <v>1690</v>
      </c>
      <c r="E141" s="78">
        <v>813.20001200000002</v>
      </c>
      <c r="F141" s="78">
        <v>1792.25</v>
      </c>
      <c r="G141" s="5"/>
      <c r="H141" s="78">
        <f>(B141*0.3+C141*'Price weighted Portfolio'!$B$22+'2.b Portfolios Daily Value'!D141*'Price weighted Portfolio'!$B$23+'2.b Portfolios Daily Value'!E141*'Price weighted Portfolio'!$B$24+'2.b Portfolios Daily Value'!F141*'Price weighted Portfolio'!$B$25)</f>
        <v>2437.0282497489607</v>
      </c>
      <c r="I141" s="6">
        <f t="shared" si="1"/>
        <v>0.34855047427958996</v>
      </c>
      <c r="J141" s="78">
        <f t="shared" si="0"/>
        <v>1633.3850732931098</v>
      </c>
      <c r="K141" s="6">
        <f t="shared" si="2"/>
        <v>0.37796710317478843</v>
      </c>
      <c r="L141" s="2"/>
    </row>
    <row r="142" spans="1:12" ht="28.5" customHeight="1">
      <c r="A142" s="4">
        <v>44495</v>
      </c>
      <c r="B142" s="78">
        <v>3304.0500489999999</v>
      </c>
      <c r="C142" s="78">
        <v>2456.148193</v>
      </c>
      <c r="D142" s="78">
        <v>1650</v>
      </c>
      <c r="E142" s="78">
        <v>813.5</v>
      </c>
      <c r="F142" s="78">
        <v>1785</v>
      </c>
      <c r="G142" s="5"/>
      <c r="H142" s="78">
        <f>(B142*0.3+C142*'Price weighted Portfolio'!$B$22+'2.b Portfolios Daily Value'!D142*'Price weighted Portfolio'!$B$23+'2.b Portfolios Daily Value'!E142*'Price weighted Portfolio'!$B$24+'2.b Portfolios Daily Value'!F142*'Price weighted Portfolio'!$B$25)</f>
        <v>2486.5380384311184</v>
      </c>
      <c r="I142" s="6">
        <f t="shared" si="1"/>
        <v>0.37594714028692233</v>
      </c>
      <c r="J142" s="78">
        <f t="shared" si="0"/>
        <v>1662.9258063663906</v>
      </c>
      <c r="K142" s="6">
        <f t="shared" si="2"/>
        <v>0.40288845151096453</v>
      </c>
      <c r="L142" s="2"/>
    </row>
    <row r="143" spans="1:12" ht="28.5" customHeight="1">
      <c r="A143" s="4">
        <v>44496</v>
      </c>
      <c r="B143" s="78">
        <v>3300.3500979999999</v>
      </c>
      <c r="C143" s="78">
        <v>2425.0893550000001</v>
      </c>
      <c r="D143" s="78">
        <v>1652.75</v>
      </c>
      <c r="E143" s="78">
        <v>825.09997599999997</v>
      </c>
      <c r="F143" s="78">
        <v>1801</v>
      </c>
      <c r="G143" s="5"/>
      <c r="H143" s="78">
        <f>(B143*0.3+C143*'Price weighted Portfolio'!$B$22+'2.b Portfolios Daily Value'!D143*'Price weighted Portfolio'!$B$23+'2.b Portfolios Daily Value'!E143*'Price weighted Portfolio'!$B$24+'2.b Portfolios Daily Value'!F143*'Price weighted Portfolio'!$B$25)</f>
        <v>2476.0578255833707</v>
      </c>
      <c r="I143" s="6">
        <f t="shared" si="1"/>
        <v>0.37014782466231377</v>
      </c>
      <c r="J143" s="78">
        <f t="shared" si="0"/>
        <v>1663.9206772262987</v>
      </c>
      <c r="K143" s="6">
        <f t="shared" si="2"/>
        <v>0.40372775103639547</v>
      </c>
      <c r="L143" s="2"/>
    </row>
    <row r="144" spans="1:12" ht="28.5" customHeight="1">
      <c r="A144" s="4">
        <v>44497</v>
      </c>
      <c r="B144" s="78">
        <v>3246.6999510000001</v>
      </c>
      <c r="C144" s="78">
        <v>2398.506836</v>
      </c>
      <c r="D144" s="78">
        <v>1650</v>
      </c>
      <c r="E144" s="78">
        <v>807.59997599999997</v>
      </c>
      <c r="F144" s="78">
        <v>1799.5500489999999</v>
      </c>
      <c r="G144" s="5"/>
      <c r="H144" s="78">
        <f>(B144*0.3+C144*'Price weighted Portfolio'!$B$22+'2.b Portfolios Daily Value'!D144*'Price weighted Portfolio'!$B$23+'2.b Portfolios Daily Value'!E144*'Price weighted Portfolio'!$B$24+'2.b Portfolios Daily Value'!F144*'Price weighted Portfolio'!$B$25)</f>
        <v>2446.2613355780513</v>
      </c>
      <c r="I144" s="6">
        <f t="shared" si="1"/>
        <v>0.3536596814769899</v>
      </c>
      <c r="J144" s="78">
        <f t="shared" si="0"/>
        <v>1644.2202675331987</v>
      </c>
      <c r="K144" s="6">
        <f t="shared" si="2"/>
        <v>0.38710796130033098</v>
      </c>
      <c r="L144" s="2"/>
    </row>
    <row r="145" spans="1:12" ht="28.5" customHeight="1">
      <c r="A145" s="4">
        <v>44498</v>
      </c>
      <c r="B145" s="78">
        <v>3240.6499020000001</v>
      </c>
      <c r="C145" s="78">
        <v>2340.9580080000001</v>
      </c>
      <c r="D145" s="78">
        <v>1590</v>
      </c>
      <c r="E145" s="78">
        <v>795</v>
      </c>
      <c r="F145" s="78">
        <v>1822</v>
      </c>
      <c r="G145" s="5"/>
      <c r="H145" s="78">
        <f>(B145*0.3+C145*'Price weighted Portfolio'!$B$22+'2.b Portfolios Daily Value'!D145*'Price weighted Portfolio'!$B$23+'2.b Portfolios Daily Value'!E145*'Price weighted Portfolio'!$B$24+'2.b Portfolios Daily Value'!F145*'Price weighted Portfolio'!$B$25)</f>
        <v>2416.3600885781161</v>
      </c>
      <c r="I145" s="6">
        <f t="shared" si="1"/>
        <v>0.33711357011062892</v>
      </c>
      <c r="J145" s="78">
        <f t="shared" si="0"/>
        <v>1636.463655543422</v>
      </c>
      <c r="K145" s="6">
        <f t="shared" si="2"/>
        <v>0.38056427706520179</v>
      </c>
      <c r="L145" s="2"/>
    </row>
    <row r="146" spans="1:12" ht="28.5" customHeight="1">
      <c r="A146" s="4">
        <v>44501</v>
      </c>
      <c r="B146" s="78">
        <v>3222.5500489999999</v>
      </c>
      <c r="C146" s="78">
        <v>2342.388672</v>
      </c>
      <c r="D146" s="78">
        <v>1585</v>
      </c>
      <c r="E146" s="78">
        <v>811.79998799999998</v>
      </c>
      <c r="F146" s="78">
        <v>1776</v>
      </c>
      <c r="G146" s="5"/>
      <c r="H146" s="78">
        <f>(B146*0.3+C146*'Price weighted Portfolio'!$B$22+'2.b Portfolios Daily Value'!D146*'Price weighted Portfolio'!$B$23+'2.b Portfolios Daily Value'!E146*'Price weighted Portfolio'!$B$24+'2.b Portfolios Daily Value'!F146*'Price weighted Portfolio'!$B$25)</f>
        <v>2407.4072639779383</v>
      </c>
      <c r="I146" s="6">
        <f t="shared" si="1"/>
        <v>0.33215944786688589</v>
      </c>
      <c r="J146" s="78">
        <f t="shared" si="0"/>
        <v>1624.1697125517171</v>
      </c>
      <c r="K146" s="6">
        <f t="shared" si="2"/>
        <v>0.37019277968355802</v>
      </c>
      <c r="L146" s="2"/>
    </row>
    <row r="147" spans="1:12" ht="28.5" customHeight="1">
      <c r="A147" s="4">
        <v>44502</v>
      </c>
      <c r="B147" s="78">
        <v>3202.4499510000001</v>
      </c>
      <c r="C147" s="78">
        <v>2308.2375489999999</v>
      </c>
      <c r="D147" s="78">
        <v>1606</v>
      </c>
      <c r="E147" s="78">
        <v>815.40002400000003</v>
      </c>
      <c r="F147" s="78">
        <v>1800</v>
      </c>
      <c r="G147" s="5"/>
      <c r="H147" s="78">
        <f>(B147*0.3+C147*'Price weighted Portfolio'!$B$22+'2.b Portfolios Daily Value'!D147*'Price weighted Portfolio'!$B$23+'2.b Portfolios Daily Value'!E147*'Price weighted Portfolio'!$B$24+'2.b Portfolios Daily Value'!F147*'Price weighted Portfolio'!$B$25)</f>
        <v>2392.3199694637365</v>
      </c>
      <c r="I147" s="6">
        <f t="shared" si="1"/>
        <v>0.32381076410631859</v>
      </c>
      <c r="J147" s="78">
        <f t="shared" si="0"/>
        <v>1622.3488716433956</v>
      </c>
      <c r="K147" s="6">
        <f t="shared" si="2"/>
        <v>0.36865666985079004</v>
      </c>
      <c r="L147" s="2"/>
    </row>
    <row r="148" spans="1:12" ht="28.5" customHeight="1">
      <c r="A148" s="4">
        <v>44503</v>
      </c>
      <c r="B148" s="78">
        <v>3193.0500489999999</v>
      </c>
      <c r="C148" s="78">
        <v>2292.3620609999998</v>
      </c>
      <c r="D148" s="78">
        <v>1605.099976</v>
      </c>
      <c r="E148" s="78">
        <v>787.95001200000002</v>
      </c>
      <c r="F148" s="78">
        <v>1818</v>
      </c>
      <c r="G148" s="5"/>
      <c r="H148" s="78">
        <f>(B148*0.3+C148*'Price weighted Portfolio'!$B$22+'2.b Portfolios Daily Value'!D148*'Price weighted Portfolio'!$B$23+'2.b Portfolios Daily Value'!E148*'Price weighted Portfolio'!$B$24+'2.b Portfolios Daily Value'!F148*'Price weighted Portfolio'!$B$25)</f>
        <v>2381.6602355669515</v>
      </c>
      <c r="I148" s="6">
        <f t="shared" si="1"/>
        <v>0.31791210897021815</v>
      </c>
      <c r="J148" s="78">
        <f t="shared" si="0"/>
        <v>1619.2485056549785</v>
      </c>
      <c r="K148" s="6">
        <f t="shared" si="2"/>
        <v>0.36604111861936661</v>
      </c>
      <c r="L148" s="2"/>
    </row>
    <row r="149" spans="1:12" ht="28.5" customHeight="1">
      <c r="A149" s="4">
        <v>44504</v>
      </c>
      <c r="B149" s="78">
        <v>3229.6000979999999</v>
      </c>
      <c r="C149" s="78">
        <v>2306.4377439999998</v>
      </c>
      <c r="D149" s="78">
        <v>1595</v>
      </c>
      <c r="E149" s="78">
        <v>795.45001200000002</v>
      </c>
      <c r="F149" s="78">
        <v>1900</v>
      </c>
      <c r="G149" s="5"/>
      <c r="H149" s="78">
        <f>(B149*0.3+C149*'Price weighted Portfolio'!$B$22+'2.b Portfolios Daily Value'!D149*'Price weighted Portfolio'!$B$23+'2.b Portfolios Daily Value'!E149*'Price weighted Portfolio'!$B$24+'2.b Portfolios Daily Value'!F149*'Price weighted Portfolio'!$B$25)</f>
        <v>2408.7928342831251</v>
      </c>
      <c r="I149" s="6">
        <f t="shared" si="1"/>
        <v>0.33292616507354911</v>
      </c>
      <c r="J149" s="78">
        <f t="shared" si="0"/>
        <v>1645.0018051362886</v>
      </c>
      <c r="K149" s="6">
        <f t="shared" si="2"/>
        <v>0.38776728721469156</v>
      </c>
      <c r="L149" s="2"/>
    </row>
    <row r="150" spans="1:12" ht="28.5" customHeight="1">
      <c r="A150" s="4">
        <v>44508</v>
      </c>
      <c r="B150" s="78">
        <v>3159.3999020000001</v>
      </c>
      <c r="C150" s="78">
        <v>2309.2990719999998</v>
      </c>
      <c r="D150" s="78">
        <v>1592.099976</v>
      </c>
      <c r="E150" s="78">
        <v>800</v>
      </c>
      <c r="F150" s="78">
        <v>1944.5500489999999</v>
      </c>
      <c r="G150" s="5"/>
      <c r="H150" s="78">
        <f>(B150*0.3+C150*'Price weighted Portfolio'!$B$22+'2.b Portfolios Daily Value'!D150*'Price weighted Portfolio'!$B$23+'2.b Portfolios Daily Value'!E150*'Price weighted Portfolio'!$B$24+'2.b Portfolios Daily Value'!F150*'Price weighted Portfolio'!$B$25)</f>
        <v>2394.7931474791599</v>
      </c>
      <c r="I150" s="6">
        <f t="shared" si="1"/>
        <v>0.32517931836334069</v>
      </c>
      <c r="J150" s="78">
        <f t="shared" si="0"/>
        <v>1631.9511536756561</v>
      </c>
      <c r="K150" s="6">
        <f t="shared" si="2"/>
        <v>0.37675741043683253</v>
      </c>
      <c r="L150" s="2"/>
    </row>
    <row r="151" spans="1:12" ht="28.5" customHeight="1">
      <c r="A151" s="4">
        <v>44509</v>
      </c>
      <c r="B151" s="78">
        <v>3133.8000489999999</v>
      </c>
      <c r="C151" s="78">
        <v>2327.5283199999999</v>
      </c>
      <c r="D151" s="78">
        <v>1594.599976</v>
      </c>
      <c r="E151" s="78">
        <v>801.34997599999997</v>
      </c>
      <c r="F151" s="78">
        <v>1933.5</v>
      </c>
      <c r="G151" s="5"/>
      <c r="H151" s="78">
        <f>(B151*0.3+C151*'Price weighted Portfolio'!$B$22+'2.b Portfolios Daily Value'!D151*'Price weighted Portfolio'!$B$23+'2.b Portfolios Daily Value'!E151*'Price weighted Portfolio'!$B$24+'2.b Portfolios Daily Value'!F151*'Price weighted Portfolio'!$B$25)</f>
        <v>2393.7597731089336</v>
      </c>
      <c r="I151" s="6">
        <f t="shared" si="1"/>
        <v>0.32460749179661108</v>
      </c>
      <c r="J151" s="78">
        <f t="shared" si="0"/>
        <v>1623.8054651268233</v>
      </c>
      <c r="K151" s="6">
        <f t="shared" si="2"/>
        <v>0.36988549086530775</v>
      </c>
      <c r="L151" s="2"/>
    </row>
    <row r="152" spans="1:12" ht="28.5" customHeight="1">
      <c r="A152" s="4">
        <v>44510</v>
      </c>
      <c r="B152" s="78">
        <v>3033.6999510000001</v>
      </c>
      <c r="C152" s="78">
        <v>2353.556885</v>
      </c>
      <c r="D152" s="78">
        <v>1568</v>
      </c>
      <c r="E152" s="78">
        <v>811.09997599999997</v>
      </c>
      <c r="F152" s="78">
        <v>1932.6999510000001</v>
      </c>
      <c r="G152" s="5"/>
      <c r="H152" s="78">
        <f>(B152*0.3+C152*'Price weighted Portfolio'!$B$22+'2.b Portfolios Daily Value'!D152*'Price weighted Portfolio'!$B$23+'2.b Portfolios Daily Value'!E152*'Price weighted Portfolio'!$B$24+'2.b Portfolios Daily Value'!F152*'Price weighted Portfolio'!$B$25)</f>
        <v>2373.418233997646</v>
      </c>
      <c r="I152" s="6">
        <f t="shared" si="1"/>
        <v>0.31335132674438837</v>
      </c>
      <c r="J152" s="78">
        <f t="shared" si="0"/>
        <v>1593.7329257979607</v>
      </c>
      <c r="K152" s="6">
        <f t="shared" si="2"/>
        <v>0.3445154966234989</v>
      </c>
      <c r="L152" s="2"/>
    </row>
    <row r="153" spans="1:12" ht="28.5" customHeight="1">
      <c r="A153" s="4">
        <v>44511</v>
      </c>
      <c r="B153" s="78">
        <v>3007.5</v>
      </c>
      <c r="C153" s="78">
        <v>2357.8488769999999</v>
      </c>
      <c r="D153" s="78">
        <v>1550.0500489999999</v>
      </c>
      <c r="E153" s="78">
        <v>794.84997599999997</v>
      </c>
      <c r="F153" s="78">
        <v>1947.849976</v>
      </c>
      <c r="G153" s="5"/>
      <c r="H153" s="78">
        <f>(B153*0.3+C153*'Price weighted Portfolio'!$B$22+'2.b Portfolios Daily Value'!D153*'Price weighted Portfolio'!$B$23+'2.b Portfolios Daily Value'!E153*'Price weighted Portfolio'!$B$24+'2.b Portfolios Daily Value'!F153*'Price weighted Portfolio'!$B$25)</f>
        <v>2365.7019669676379</v>
      </c>
      <c r="I153" s="6">
        <f t="shared" si="1"/>
        <v>0.30908146423292293</v>
      </c>
      <c r="J153" s="78">
        <f t="shared" si="0"/>
        <v>1585.7966138771385</v>
      </c>
      <c r="K153" s="6">
        <f t="shared" si="2"/>
        <v>0.33782021274571838</v>
      </c>
      <c r="L153" s="2"/>
    </row>
    <row r="154" spans="1:12" ht="28.5" customHeight="1">
      <c r="A154" s="4">
        <v>44512</v>
      </c>
      <c r="B154" s="78">
        <v>2977.1999510000001</v>
      </c>
      <c r="C154" s="78">
        <v>2393.4304200000001</v>
      </c>
      <c r="D154" s="78">
        <v>1550</v>
      </c>
      <c r="E154" s="78">
        <v>806.5</v>
      </c>
      <c r="F154" s="78">
        <v>1940</v>
      </c>
      <c r="G154" s="5"/>
      <c r="H154" s="78">
        <f>(B154*0.3+C154*'Price weighted Portfolio'!$B$22+'2.b Portfolios Daily Value'!D154*'Price weighted Portfolio'!$B$23+'2.b Portfolios Daily Value'!E154*'Price weighted Portfolio'!$B$24+'2.b Portfolios Daily Value'!F154*'Price weighted Portfolio'!$B$25)</f>
        <v>2371.9683285280385</v>
      </c>
      <c r="I154" s="6">
        <f t="shared" si="1"/>
        <v>0.3125490091229568</v>
      </c>
      <c r="J154" s="78">
        <f t="shared" si="0"/>
        <v>1578.50838346008</v>
      </c>
      <c r="K154" s="6">
        <f t="shared" si="2"/>
        <v>0.33167166766637801</v>
      </c>
      <c r="L154" s="2"/>
    </row>
    <row r="155" spans="1:12" ht="28.5" customHeight="1">
      <c r="A155" s="4">
        <v>44515</v>
      </c>
      <c r="B155" s="78">
        <v>2879.1499020000001</v>
      </c>
      <c r="C155" s="78">
        <v>2379.3085940000001</v>
      </c>
      <c r="D155" s="78">
        <v>1562.099976</v>
      </c>
      <c r="E155" s="78">
        <v>810.70001200000002</v>
      </c>
      <c r="F155" s="78">
        <v>1961.25</v>
      </c>
      <c r="G155" s="5"/>
      <c r="H155" s="78">
        <f>(B155*0.3+C155*'Price weighted Portfolio'!$B$22+'2.b Portfolios Daily Value'!D155*'Price weighted Portfolio'!$B$23+'2.b Portfolios Daily Value'!E155*'Price weighted Portfolio'!$B$24+'2.b Portfolios Daily Value'!F155*'Price weighted Portfolio'!$B$25)</f>
        <v>2340.8492059634495</v>
      </c>
      <c r="I155" s="6">
        <f t="shared" si="1"/>
        <v>0.29532897587222862</v>
      </c>
      <c r="J155" s="78">
        <f t="shared" si="0"/>
        <v>1553.3213571805547</v>
      </c>
      <c r="K155" s="6">
        <f t="shared" si="2"/>
        <v>0.31042322220947693</v>
      </c>
      <c r="L155" s="2"/>
    </row>
    <row r="156" spans="1:12" ht="28.5" customHeight="1">
      <c r="A156" s="4">
        <v>44516</v>
      </c>
      <c r="B156" s="78">
        <v>2902.3500979999999</v>
      </c>
      <c r="C156" s="78">
        <v>2324.0209960000002</v>
      </c>
      <c r="D156" s="78">
        <v>1555</v>
      </c>
      <c r="E156" s="78">
        <v>798.45001200000002</v>
      </c>
      <c r="F156" s="78">
        <v>1950</v>
      </c>
      <c r="G156" s="5"/>
      <c r="H156" s="78">
        <f>(B156*0.3+C156*'Price weighted Portfolio'!$B$22+'2.b Portfolios Daily Value'!D156*'Price weighted Portfolio'!$B$23+'2.b Portfolios Daily Value'!E156*'Price weighted Portfolio'!$B$24+'2.b Portfolios Daily Value'!F156*'Price weighted Portfolio'!$B$25)</f>
        <v>2321.1128518933197</v>
      </c>
      <c r="I156" s="6">
        <f t="shared" si="1"/>
        <v>0.28440769515069197</v>
      </c>
      <c r="J156" s="78">
        <f t="shared" si="0"/>
        <v>1553.3026329060672</v>
      </c>
      <c r="K156" s="6">
        <f t="shared" si="2"/>
        <v>0.31040742591337001</v>
      </c>
      <c r="L156" s="2"/>
    </row>
    <row r="157" spans="1:12" ht="28.5" customHeight="1">
      <c r="A157" s="4">
        <v>44517</v>
      </c>
      <c r="B157" s="78">
        <v>2884.4499510000001</v>
      </c>
      <c r="C157" s="78">
        <v>2274.27124</v>
      </c>
      <c r="D157" s="78">
        <v>1536.900024</v>
      </c>
      <c r="E157" s="78">
        <v>791.34997599999997</v>
      </c>
      <c r="F157" s="78">
        <v>1949</v>
      </c>
      <c r="G157" s="5"/>
      <c r="H157" s="78">
        <f>(B157*0.3+C157*'Price weighted Portfolio'!$B$22+'2.b Portfolios Daily Value'!D157*'Price weighted Portfolio'!$B$23+'2.b Portfolios Daily Value'!E157*'Price weighted Portfolio'!$B$24+'2.b Portfolios Daily Value'!F157*'Price weighted Portfolio'!$B$25)</f>
        <v>2292.318388081469</v>
      </c>
      <c r="I157" s="6">
        <f t="shared" si="1"/>
        <v>0.2684740317497456</v>
      </c>
      <c r="J157" s="78">
        <f t="shared" si="0"/>
        <v>1542.5421316040138</v>
      </c>
      <c r="K157" s="6">
        <f t="shared" si="2"/>
        <v>0.30132958073752003</v>
      </c>
      <c r="L157" s="2"/>
    </row>
    <row r="158" spans="1:12" ht="28.5" customHeight="1">
      <c r="A158" s="4">
        <v>44518</v>
      </c>
      <c r="B158" s="78">
        <v>2834.75</v>
      </c>
      <c r="C158" s="78">
        <v>2282.8549800000001</v>
      </c>
      <c r="D158" s="78">
        <v>1526.0500489999999</v>
      </c>
      <c r="E158" s="78">
        <v>790.65002400000003</v>
      </c>
      <c r="F158" s="78">
        <v>1952.900024</v>
      </c>
      <c r="G158" s="5"/>
      <c r="H158" s="78">
        <f>(B158*0.3+C158*'Price weighted Portfolio'!$B$22+'2.b Portfolios Daily Value'!D158*'Price weighted Portfolio'!$B$23+'2.b Portfolios Daily Value'!E158*'Price weighted Portfolio'!$B$24+'2.b Portfolios Daily Value'!F158*'Price weighted Portfolio'!$B$25)</f>
        <v>2280.4641554128298</v>
      </c>
      <c r="I158" s="6">
        <f t="shared" si="1"/>
        <v>0.26191439047797904</v>
      </c>
      <c r="J158" s="78">
        <f t="shared" si="0"/>
        <v>1527.8217381771401</v>
      </c>
      <c r="K158" s="6">
        <f t="shared" si="2"/>
        <v>0.28891106521433918</v>
      </c>
      <c r="L158" s="2"/>
    </row>
    <row r="159" spans="1:12" ht="28.5" customHeight="1">
      <c r="A159" s="4">
        <v>44522</v>
      </c>
      <c r="B159" s="78">
        <v>2749.8000489999999</v>
      </c>
      <c r="C159" s="78">
        <v>2181.7404790000001</v>
      </c>
      <c r="D159" s="78">
        <v>1546</v>
      </c>
      <c r="E159" s="78">
        <v>770.75</v>
      </c>
      <c r="F159" s="78">
        <v>1898.25</v>
      </c>
      <c r="G159" s="5"/>
      <c r="H159" s="78">
        <f>(B159*0.3+C159*'Price weighted Portfolio'!$B$22+'2.b Portfolios Daily Value'!D159*'Price weighted Portfolio'!$B$23+'2.b Portfolios Daily Value'!E159*'Price weighted Portfolio'!$B$24+'2.b Portfolios Daily Value'!F159*'Price weighted Portfolio'!$B$25)</f>
        <v>2205.075217352387</v>
      </c>
      <c r="I159" s="6">
        <f t="shared" si="1"/>
        <v>0.22019727530407107</v>
      </c>
      <c r="J159" s="78">
        <f t="shared" si="0"/>
        <v>1486.7742242229542</v>
      </c>
      <c r="K159" s="6">
        <f t="shared" si="2"/>
        <v>0.25428229039522088</v>
      </c>
      <c r="L159" s="2"/>
    </row>
    <row r="160" spans="1:12" ht="28.5" customHeight="1">
      <c r="A160" s="4">
        <v>44523</v>
      </c>
      <c r="B160" s="78">
        <v>2790.1000979999999</v>
      </c>
      <c r="C160" s="78">
        <v>2202.138672</v>
      </c>
      <c r="D160" s="78">
        <v>1502</v>
      </c>
      <c r="E160" s="78">
        <v>785.20001200000002</v>
      </c>
      <c r="F160" s="78">
        <v>1850</v>
      </c>
      <c r="G160" s="5"/>
      <c r="H160" s="78">
        <f>(B160*0.3+C160*'Price weighted Portfolio'!$B$22+'2.b Portfolios Daily Value'!D160*'Price weighted Portfolio'!$B$23+'2.b Portfolios Daily Value'!E160*'Price weighted Portfolio'!$B$24+'2.b Portfolios Daily Value'!F160*'Price weighted Portfolio'!$B$25)</f>
        <v>2217.6334430378724</v>
      </c>
      <c r="I160" s="6">
        <f t="shared" si="1"/>
        <v>0.22714647714693692</v>
      </c>
      <c r="J160" s="78">
        <f t="shared" si="0"/>
        <v>1489.1602176855165</v>
      </c>
      <c r="K160" s="6">
        <f t="shared" si="2"/>
        <v>0.25629517795833068</v>
      </c>
      <c r="L160" s="2"/>
    </row>
    <row r="161" spans="1:12" ht="28.5" customHeight="1">
      <c r="A161" s="4">
        <v>44524</v>
      </c>
      <c r="B161" s="78">
        <v>2788.75</v>
      </c>
      <c r="C161" s="78">
        <v>2170.3415530000002</v>
      </c>
      <c r="D161" s="78">
        <v>1524</v>
      </c>
      <c r="E161" s="78">
        <v>778.95001200000002</v>
      </c>
      <c r="F161" s="78">
        <v>1894</v>
      </c>
      <c r="G161" s="5"/>
      <c r="H161" s="78">
        <f>(B161*0.3+C161*'Price weighted Portfolio'!$B$22+'2.b Portfolios Daily Value'!D161*'Price weighted Portfolio'!$B$23+'2.b Portfolios Daily Value'!E161*'Price weighted Portfolio'!$B$24+'2.b Portfolios Daily Value'!F161*'Price weighted Portfolio'!$B$25)</f>
        <v>2210.5376297303874</v>
      </c>
      <c r="I161" s="6">
        <f t="shared" si="1"/>
        <v>0.22321994802188705</v>
      </c>
      <c r="J161" s="78">
        <f t="shared" si="0"/>
        <v>1495.8099386065046</v>
      </c>
      <c r="K161" s="6">
        <f t="shared" si="2"/>
        <v>0.26190505943957909</v>
      </c>
      <c r="L161" s="2"/>
    </row>
    <row r="162" spans="1:12" ht="28.5" customHeight="1">
      <c r="A162" s="4">
        <v>44525</v>
      </c>
      <c r="B162" s="78">
        <v>2798.5500489999999</v>
      </c>
      <c r="C162" s="78">
        <v>2300.991943</v>
      </c>
      <c r="D162" s="78">
        <v>1514.8000489999999</v>
      </c>
      <c r="E162" s="78">
        <v>782.90002400000003</v>
      </c>
      <c r="F162" s="78">
        <v>1855</v>
      </c>
      <c r="G162" s="5"/>
      <c r="H162" s="78">
        <f>(B162*0.3+C162*'Price weighted Portfolio'!$B$22+'2.b Portfolios Daily Value'!D162*'Price weighted Portfolio'!$B$23+'2.b Portfolios Daily Value'!E162*'Price weighted Portfolio'!$B$24+'2.b Portfolios Daily Value'!F162*'Price weighted Portfolio'!$B$25)</f>
        <v>2263.0701190896511</v>
      </c>
      <c r="I162" s="6">
        <f t="shared" si="1"/>
        <v>0.25228925136205982</v>
      </c>
      <c r="J162" s="78">
        <f t="shared" si="0"/>
        <v>1499.5018316109686</v>
      </c>
      <c r="K162" s="6">
        <f t="shared" si="2"/>
        <v>0.2650196385990029</v>
      </c>
      <c r="L162" s="2"/>
    </row>
    <row r="163" spans="1:12" ht="28.5" customHeight="1">
      <c r="A163" s="4">
        <v>44526</v>
      </c>
      <c r="B163" s="78">
        <v>2711.4499510000001</v>
      </c>
      <c r="C163" s="78">
        <v>2226.8291020000001</v>
      </c>
      <c r="D163" s="78">
        <v>1500</v>
      </c>
      <c r="E163" s="78">
        <v>767.29998799999998</v>
      </c>
      <c r="F163" s="78">
        <v>1820</v>
      </c>
      <c r="G163" s="5"/>
      <c r="H163" s="78">
        <f>(B163*0.3+C163*'Price weighted Portfolio'!$B$22+'2.b Portfolios Daily Value'!D163*'Price weighted Portfolio'!$B$23+'2.b Portfolios Daily Value'!E163*'Price weighted Portfolio'!$B$24+'2.b Portfolios Daily Value'!F163*'Price weighted Portfolio'!$B$25)</f>
        <v>2198.288286563818</v>
      </c>
      <c r="I163" s="6">
        <f t="shared" si="1"/>
        <v>0.21644166896886752</v>
      </c>
      <c r="J163" s="78">
        <f t="shared" si="0"/>
        <v>1460.1799275651936</v>
      </c>
      <c r="K163" s="6">
        <f t="shared" si="2"/>
        <v>0.23184663420755758</v>
      </c>
      <c r="L163" s="2"/>
    </row>
    <row r="164" spans="1:12" ht="28.5" customHeight="1">
      <c r="A164" s="4">
        <v>44529</v>
      </c>
      <c r="B164" s="78">
        <v>2718.75</v>
      </c>
      <c r="C164" s="78">
        <v>2253.5036620000001</v>
      </c>
      <c r="D164" s="78">
        <v>1494.8000489999999</v>
      </c>
      <c r="E164" s="78">
        <v>751.04998799999998</v>
      </c>
      <c r="F164" s="78">
        <v>1778</v>
      </c>
      <c r="G164" s="5"/>
      <c r="H164" s="78">
        <f>(B164*0.3+C164*'Price weighted Portfolio'!$B$22+'2.b Portfolios Daily Value'!D164*'Price weighted Portfolio'!$B$23+'2.b Portfolios Daily Value'!E164*'Price weighted Portfolio'!$B$24+'2.b Portfolios Daily Value'!F164*'Price weighted Portfolio'!$B$25)</f>
        <v>2203.9860301148069</v>
      </c>
      <c r="I164" s="6">
        <f t="shared" si="1"/>
        <v>0.21959456420871581</v>
      </c>
      <c r="J164" s="78">
        <f t="shared" si="0"/>
        <v>1454.8931674367077</v>
      </c>
      <c r="K164" s="6">
        <f t="shared" si="2"/>
        <v>0.22738658271171386</v>
      </c>
      <c r="L164" s="2"/>
    </row>
    <row r="165" spans="1:12" ht="28.5" customHeight="1">
      <c r="A165" s="4">
        <v>44530</v>
      </c>
      <c r="B165" s="78">
        <v>2713.0500489999999</v>
      </c>
      <c r="C165" s="78">
        <v>2220.1833499999998</v>
      </c>
      <c r="D165" s="78">
        <v>1495</v>
      </c>
      <c r="E165" s="78">
        <v>753.59997599999997</v>
      </c>
      <c r="F165" s="78">
        <v>1767.25</v>
      </c>
      <c r="G165" s="5"/>
      <c r="H165" s="78">
        <f>(B165*0.3+C165*'Price weighted Portfolio'!$B$22+'2.b Portfolios Daily Value'!D165*'Price weighted Portfolio'!$B$23+'2.b Portfolios Daily Value'!E165*'Price weighted Portfolio'!$B$24+'2.b Portfolios Daily Value'!F165*'Price weighted Portfolio'!$B$25)</f>
        <v>2187.2939063652129</v>
      </c>
      <c r="I165" s="6">
        <f t="shared" si="1"/>
        <v>0.21035783443278189</v>
      </c>
      <c r="J165" s="78">
        <f t="shared" si="0"/>
        <v>1449.5310613610079</v>
      </c>
      <c r="K165" s="6">
        <f t="shared" si="2"/>
        <v>0.22286296737026157</v>
      </c>
      <c r="L165" s="2"/>
    </row>
    <row r="166" spans="1:12" ht="28.5" customHeight="1">
      <c r="A166" s="4">
        <v>44531</v>
      </c>
      <c r="B166" s="78">
        <v>2729.5500489999999</v>
      </c>
      <c r="C166" s="78">
        <v>2277.0402829999998</v>
      </c>
      <c r="D166" s="78">
        <v>1495</v>
      </c>
      <c r="E166" s="78">
        <v>745.34997599999997</v>
      </c>
      <c r="F166" s="78">
        <v>1764</v>
      </c>
      <c r="G166" s="5"/>
      <c r="H166" s="78">
        <f>(B166*0.3+C166*'Price weighted Portfolio'!$B$22+'2.b Portfolios Daily Value'!D166*'Price weighted Portfolio'!$B$23+'2.b Portfolios Daily Value'!E166*'Price weighted Portfolio'!$B$24+'2.b Portfolios Daily Value'!F166*'Price weighted Portfolio'!$B$25)</f>
        <v>2214.6689812256955</v>
      </c>
      <c r="I166" s="6">
        <f t="shared" si="1"/>
        <v>0.22550606678927831</v>
      </c>
      <c r="J166" s="78">
        <f t="shared" si="0"/>
        <v>1456.6775827827641</v>
      </c>
      <c r="K166" s="6">
        <f t="shared" si="2"/>
        <v>0.22889196297107217</v>
      </c>
      <c r="L166" s="2"/>
    </row>
    <row r="167" spans="1:12" ht="28.5" customHeight="1">
      <c r="A167" s="4">
        <v>44532</v>
      </c>
      <c r="B167" s="78">
        <v>2815.4499510000001</v>
      </c>
      <c r="C167" s="78">
        <v>2291.6696780000002</v>
      </c>
      <c r="D167" s="78">
        <v>1504.5</v>
      </c>
      <c r="E167" s="78">
        <v>766.25</v>
      </c>
      <c r="F167" s="78">
        <v>1785.9499510000001</v>
      </c>
      <c r="G167" s="5"/>
      <c r="H167" s="78">
        <f>(B167*0.3+C167*'Price weighted Portfolio'!$B$22+'2.b Portfolios Daily Value'!D167*'Price weighted Portfolio'!$B$23+'2.b Portfolios Daily Value'!E167*'Price weighted Portfolio'!$B$24+'2.b Portfolios Daily Value'!F167*'Price weighted Portfolio'!$B$25)</f>
        <v>2252.6887765653655</v>
      </c>
      <c r="I167" s="6">
        <f t="shared" si="1"/>
        <v>0.24654464647853969</v>
      </c>
      <c r="J167" s="78">
        <f t="shared" si="0"/>
        <v>1489.7478327770568</v>
      </c>
      <c r="K167" s="6">
        <f t="shared" si="2"/>
        <v>0.25679090568274243</v>
      </c>
      <c r="L167" s="2"/>
    </row>
    <row r="168" spans="1:12" ht="28.5" customHeight="1">
      <c r="A168" s="4">
        <v>44533</v>
      </c>
      <c r="B168" s="78">
        <v>2894.3500979999999</v>
      </c>
      <c r="C168" s="78">
        <v>2222.8139649999998</v>
      </c>
      <c r="D168" s="78">
        <v>1525.8000489999999</v>
      </c>
      <c r="E168" s="78">
        <v>751.79998799999998</v>
      </c>
      <c r="F168" s="78">
        <v>1799.9499510000001</v>
      </c>
      <c r="G168" s="5"/>
      <c r="H168" s="78">
        <f>(B168*0.3+C168*'Price weighted Portfolio'!$B$22+'2.b Portfolios Daily Value'!D168*'Price weighted Portfolio'!$B$23+'2.b Portfolios Daily Value'!E168*'Price weighted Portfolio'!$B$24+'2.b Portfolios Daily Value'!F168*'Price weighted Portfolio'!$B$25)</f>
        <v>2249.3265078538129</v>
      </c>
      <c r="I168" s="6">
        <f t="shared" si="1"/>
        <v>0.24468410626277226</v>
      </c>
      <c r="J168" s="78">
        <f t="shared" si="0"/>
        <v>1512.2686198083006</v>
      </c>
      <c r="K168" s="6">
        <f t="shared" si="2"/>
        <v>0.27579004077590996</v>
      </c>
      <c r="L168" s="2"/>
    </row>
    <row r="169" spans="1:12" ht="28.5" customHeight="1">
      <c r="A169" s="4">
        <v>44536</v>
      </c>
      <c r="B169" s="78">
        <v>2842.8500979999999</v>
      </c>
      <c r="C169" s="78">
        <v>2180.6789549999999</v>
      </c>
      <c r="D169" s="78">
        <v>1513</v>
      </c>
      <c r="E169" s="78">
        <v>737.15002400000003</v>
      </c>
      <c r="F169" s="78">
        <v>1799</v>
      </c>
      <c r="G169" s="5"/>
      <c r="H169" s="78">
        <f>(B169*0.3+C169*'Price weighted Portfolio'!$B$22+'2.b Portfolios Daily Value'!D169*'Price weighted Portfolio'!$B$23+'2.b Portfolios Daily Value'!E169*'Price weighted Portfolio'!$B$24+'2.b Portfolios Daily Value'!F169*'Price weighted Portfolio'!$B$25)</f>
        <v>2213.1903625392929</v>
      </c>
      <c r="I169" s="6">
        <f t="shared" si="1"/>
        <v>0.22468786046317923</v>
      </c>
      <c r="J169" s="78">
        <f t="shared" si="0"/>
        <v>1491.7182756101417</v>
      </c>
      <c r="K169" s="6">
        <f t="shared" si="2"/>
        <v>0.25845322367932066</v>
      </c>
      <c r="L169" s="2"/>
    </row>
    <row r="170" spans="1:12" ht="28.5" customHeight="1">
      <c r="A170" s="4">
        <v>44537</v>
      </c>
      <c r="B170" s="78">
        <v>2897.8500979999999</v>
      </c>
      <c r="C170" s="78">
        <v>2198.4467770000001</v>
      </c>
      <c r="D170" s="78">
        <v>1513.9499510000001</v>
      </c>
      <c r="E170" s="78">
        <v>743.70001200000002</v>
      </c>
      <c r="F170" s="78">
        <v>1790.1999510000001</v>
      </c>
      <c r="G170" s="5"/>
      <c r="H170" s="78">
        <f>(B170*0.3+C170*'Price weighted Portfolio'!$B$22+'2.b Portfolios Daily Value'!D170*'Price weighted Portfolio'!$B$23+'2.b Portfolios Daily Value'!E170*'Price weighted Portfolio'!$B$24+'2.b Portfolios Daily Value'!F170*'Price weighted Portfolio'!$B$25)</f>
        <v>2236.9241053575961</v>
      </c>
      <c r="I170" s="6">
        <f t="shared" si="1"/>
        <v>0.23782113051753728</v>
      </c>
      <c r="J170" s="78">
        <f t="shared" si="0"/>
        <v>1508.4223096880903</v>
      </c>
      <c r="K170" s="6">
        <f t="shared" si="2"/>
        <v>0.2725451912294572</v>
      </c>
      <c r="L170" s="2"/>
    </row>
    <row r="171" spans="1:12" ht="28.5" customHeight="1">
      <c r="A171" s="4">
        <v>44538</v>
      </c>
      <c r="B171" s="78">
        <v>2909.5500489999999</v>
      </c>
      <c r="C171" s="78">
        <v>2231.905518</v>
      </c>
      <c r="D171" s="78">
        <v>1536</v>
      </c>
      <c r="E171" s="78">
        <v>757.54998799999998</v>
      </c>
      <c r="F171" s="78">
        <v>1802</v>
      </c>
      <c r="G171" s="5"/>
      <c r="H171" s="78">
        <f>(B171*0.3+C171*'Price weighted Portfolio'!$B$22+'2.b Portfolios Daily Value'!D171*'Price weighted Portfolio'!$B$23+'2.b Portfolios Daily Value'!E171*'Price weighted Portfolio'!$B$24+'2.b Portfolios Daily Value'!F171*'Price weighted Portfolio'!$B$25)</f>
        <v>2259.5434398838202</v>
      </c>
      <c r="I171" s="6">
        <f t="shared" si="1"/>
        <v>0.25033773318981645</v>
      </c>
      <c r="J171" s="78">
        <f t="shared" si="0"/>
        <v>1519.1187675479396</v>
      </c>
      <c r="K171" s="6">
        <f t="shared" si="2"/>
        <v>0.28156900765362169</v>
      </c>
      <c r="L171" s="2"/>
    </row>
    <row r="172" spans="1:12" ht="28.5" customHeight="1">
      <c r="A172" s="4">
        <v>44539</v>
      </c>
      <c r="B172" s="78">
        <v>2883.1000979999999</v>
      </c>
      <c r="C172" s="78">
        <v>2267.30249</v>
      </c>
      <c r="D172" s="78">
        <v>1545.1999510000001</v>
      </c>
      <c r="E172" s="78">
        <v>759.75</v>
      </c>
      <c r="F172" s="78">
        <v>1835</v>
      </c>
      <c r="G172" s="5"/>
      <c r="H172" s="78">
        <f>(B172*0.3+C172*'Price weighted Portfolio'!$B$22+'2.b Portfolios Daily Value'!D172*'Price weighted Portfolio'!$B$23+'2.b Portfolios Daily Value'!E172*'Price weighted Portfolio'!$B$24+'2.b Portfolios Daily Value'!F172*'Price weighted Portfolio'!$B$25)</f>
        <v>2271.6347539328826</v>
      </c>
      <c r="I172" s="6">
        <f t="shared" si="1"/>
        <v>0.25702856547590369</v>
      </c>
      <c r="J172" s="78">
        <f t="shared" si="0"/>
        <v>1520.0346024035723</v>
      </c>
      <c r="K172" s="6">
        <f t="shared" si="2"/>
        <v>0.28234163030313475</v>
      </c>
      <c r="L172" s="2"/>
    </row>
    <row r="173" spans="1:12" ht="28.5" customHeight="1">
      <c r="A173" s="4">
        <v>44540</v>
      </c>
      <c r="B173" s="78">
        <v>2873.3500979999999</v>
      </c>
      <c r="C173" s="78">
        <v>2269.610107</v>
      </c>
      <c r="D173" s="78">
        <v>1524.900024</v>
      </c>
      <c r="E173" s="78">
        <v>761.34997599999997</v>
      </c>
      <c r="F173" s="78">
        <v>1879.8000489999999</v>
      </c>
      <c r="G173" s="5"/>
      <c r="H173" s="78">
        <f>(B173*0.3+C173*'Price weighted Portfolio'!$B$22+'2.b Portfolios Daily Value'!D173*'Price weighted Portfolio'!$B$23+'2.b Portfolios Daily Value'!E173*'Price weighted Portfolio'!$B$24+'2.b Portfolios Daily Value'!F173*'Price weighted Portfolio'!$B$25)</f>
        <v>2273.6949672986243</v>
      </c>
      <c r="I173" s="6">
        <f t="shared" si="1"/>
        <v>0.25816860220373972</v>
      </c>
      <c r="J173" s="78">
        <f t="shared" si="0"/>
        <v>1523.3569466137883</v>
      </c>
      <c r="K173" s="6">
        <f t="shared" si="2"/>
        <v>0.28514444826808094</v>
      </c>
      <c r="L173" s="2"/>
    </row>
    <row r="174" spans="1:12" ht="28.5" customHeight="1">
      <c r="A174" s="4">
        <v>44543</v>
      </c>
      <c r="B174" s="78">
        <v>2901.3500979999999</v>
      </c>
      <c r="C174" s="78">
        <v>2224.1062010000001</v>
      </c>
      <c r="D174" s="78">
        <v>1526</v>
      </c>
      <c r="E174" s="78">
        <v>762.59997599999997</v>
      </c>
      <c r="F174" s="78">
        <v>1893.6999510000001</v>
      </c>
      <c r="G174" s="5"/>
      <c r="H174" s="78">
        <f>(B174*0.3+C174*'Price weighted Portfolio'!$B$22+'2.b Portfolios Daily Value'!D174*'Price weighted Portfolio'!$B$23+'2.b Portfolios Daily Value'!E174*'Price weighted Portfolio'!$B$24+'2.b Portfolios Daily Value'!F174*'Price weighted Portfolio'!$B$25)</f>
        <v>2264.999474125324</v>
      </c>
      <c r="I174" s="6">
        <f t="shared" si="1"/>
        <v>0.25335687651112337</v>
      </c>
      <c r="J174" s="78">
        <f t="shared" si="0"/>
        <v>1531.5904369546454</v>
      </c>
      <c r="K174" s="6">
        <f t="shared" si="2"/>
        <v>0.29209043976727744</v>
      </c>
      <c r="L174" s="2"/>
    </row>
    <row r="175" spans="1:12" ht="28.5" customHeight="1">
      <c r="A175" s="4">
        <v>44544</v>
      </c>
      <c r="B175" s="78">
        <v>2910.3999020000001</v>
      </c>
      <c r="C175" s="78">
        <v>2196.8776859999998</v>
      </c>
      <c r="D175" s="78">
        <v>1502.5</v>
      </c>
      <c r="E175" s="78">
        <v>756.04998799999998</v>
      </c>
      <c r="F175" s="78">
        <v>1850</v>
      </c>
      <c r="G175" s="5"/>
      <c r="H175" s="78">
        <f>(B175*0.3+C175*'Price weighted Portfolio'!$B$22+'2.b Portfolios Daily Value'!D175*'Price weighted Portfolio'!$B$23+'2.b Portfolios Daily Value'!E175*'Price weighted Portfolio'!$B$24+'2.b Portfolios Daily Value'!F175*'Price weighted Portfolio'!$B$25)</f>
        <v>2248.0026070307613</v>
      </c>
      <c r="I175" s="6">
        <f t="shared" si="1"/>
        <v>0.24395151439273155</v>
      </c>
      <c r="J175" s="78">
        <f t="shared" si="0"/>
        <v>1522.4823626197099</v>
      </c>
      <c r="K175" s="6">
        <f t="shared" si="2"/>
        <v>0.28440662594283239</v>
      </c>
      <c r="L175" s="2"/>
    </row>
    <row r="176" spans="1:12" ht="28.5" customHeight="1">
      <c r="A176" s="4">
        <v>44545</v>
      </c>
      <c r="B176" s="78">
        <v>2862.1000979999999</v>
      </c>
      <c r="C176" s="78">
        <v>2190.4628910000001</v>
      </c>
      <c r="D176" s="78">
        <v>1503</v>
      </c>
      <c r="E176" s="78">
        <v>775.09997599999997</v>
      </c>
      <c r="F176" s="78">
        <v>1866</v>
      </c>
      <c r="G176" s="5"/>
      <c r="H176" s="78">
        <f>(B176*0.3+C176*'Price weighted Portfolio'!$B$22+'2.b Portfolios Daily Value'!D176*'Price weighted Portfolio'!$B$23+'2.b Portfolios Daily Value'!E176*'Price weighted Portfolio'!$B$24+'2.b Portfolios Daily Value'!F176*'Price weighted Portfolio'!$B$25)</f>
        <v>2235.1883199177068</v>
      </c>
      <c r="I176" s="6">
        <f t="shared" si="1"/>
        <v>0.23686061876374387</v>
      </c>
      <c r="J176" s="78">
        <f t="shared" si="0"/>
        <v>1512.0385297067128</v>
      </c>
      <c r="K176" s="6">
        <f t="shared" si="2"/>
        <v>0.27559593064478527</v>
      </c>
      <c r="L176" s="2"/>
    </row>
    <row r="177" spans="1:12" ht="28.5" customHeight="1">
      <c r="A177" s="4">
        <v>44546</v>
      </c>
      <c r="B177" s="78">
        <v>2836.3500979999999</v>
      </c>
      <c r="C177" s="78">
        <v>2218.798828</v>
      </c>
      <c r="D177" s="78">
        <v>1512.8000489999999</v>
      </c>
      <c r="E177" s="78">
        <v>764.45001200000002</v>
      </c>
      <c r="F177" s="78">
        <v>1892</v>
      </c>
      <c r="G177" s="5"/>
      <c r="H177" s="78">
        <f>(B177*0.3+C177*'Price weighted Portfolio'!$B$22+'2.b Portfolios Daily Value'!D177*'Price weighted Portfolio'!$B$23+'2.b Portfolios Daily Value'!E177*'Price weighted Portfolio'!$B$24+'2.b Portfolios Daily Value'!F177*'Price weighted Portfolio'!$B$25)</f>
        <v>2242.1394963629969</v>
      </c>
      <c r="I177" s="6">
        <f t="shared" si="1"/>
        <v>0.24070711184114768</v>
      </c>
      <c r="J177" s="78">
        <f t="shared" si="0"/>
        <v>1510.4787632097127</v>
      </c>
      <c r="K177" s="6">
        <f t="shared" si="2"/>
        <v>0.27428007013115452</v>
      </c>
      <c r="L177" s="2"/>
    </row>
    <row r="178" spans="1:12" ht="28.5" customHeight="1">
      <c r="A178" s="4">
        <v>44547</v>
      </c>
      <c r="B178" s="78">
        <v>2802.1999510000001</v>
      </c>
      <c r="C178" s="78">
        <v>2160.2346189999998</v>
      </c>
      <c r="D178" s="78">
        <v>1497</v>
      </c>
      <c r="E178" s="78">
        <v>768.95001200000002</v>
      </c>
      <c r="F178" s="78">
        <v>1866.5</v>
      </c>
      <c r="G178" s="5"/>
      <c r="H178" s="78">
        <f>(B178*0.3+C178*'Price weighted Portfolio'!$B$22+'2.b Portfolios Daily Value'!D178*'Price weighted Portfolio'!$B$23+'2.b Portfolios Daily Value'!E178*'Price weighted Portfolio'!$B$24+'2.b Portfolios Daily Value'!F178*'Price weighted Portfolio'!$B$25)</f>
        <v>2203.3343699382658</v>
      </c>
      <c r="I178" s="6">
        <f t="shared" si="1"/>
        <v>0.21923396246344096</v>
      </c>
      <c r="J178" s="78">
        <f t="shared" si="0"/>
        <v>1491.264168506367</v>
      </c>
      <c r="K178" s="6">
        <f t="shared" si="2"/>
        <v>0.2580701268452974</v>
      </c>
      <c r="L178" s="2"/>
    </row>
    <row r="179" spans="1:12" ht="28.5" customHeight="1">
      <c r="A179" s="4">
        <v>44550</v>
      </c>
      <c r="B179" s="78">
        <v>2754.0500489999999</v>
      </c>
      <c r="C179" s="78">
        <v>2101.9934079999998</v>
      </c>
      <c r="D179" s="78">
        <v>1452</v>
      </c>
      <c r="E179" s="78">
        <v>763.95001200000002</v>
      </c>
      <c r="F179" s="78">
        <v>1821</v>
      </c>
      <c r="G179" s="5"/>
      <c r="H179" s="78">
        <f>(B179*0.3+C179*'Price weighted Portfolio'!$B$22+'2.b Portfolios Daily Value'!D179*'Price weighted Portfolio'!$B$23+'2.b Portfolios Daily Value'!E179*'Price weighted Portfolio'!$B$24+'2.b Portfolios Daily Value'!F179*'Price weighted Portfolio'!$B$25)</f>
        <v>2154.2691284610755</v>
      </c>
      <c r="I179" s="6">
        <f t="shared" si="1"/>
        <v>0.19208329046301453</v>
      </c>
      <c r="J179" s="78">
        <f t="shared" si="0"/>
        <v>1461.0510252709992</v>
      </c>
      <c r="K179" s="6">
        <f t="shared" si="2"/>
        <v>0.23258151540726835</v>
      </c>
      <c r="L179" s="2"/>
    </row>
    <row r="180" spans="1:12" ht="28.5" customHeight="1">
      <c r="A180" s="4">
        <v>44551</v>
      </c>
      <c r="B180" s="78">
        <v>2797</v>
      </c>
      <c r="C180" s="78">
        <v>2133.2829590000001</v>
      </c>
      <c r="D180" s="78">
        <v>1439.5</v>
      </c>
      <c r="E180" s="78">
        <v>778.54998799999998</v>
      </c>
      <c r="F180" s="78">
        <v>1817.900024</v>
      </c>
      <c r="G180" s="5"/>
      <c r="H180" s="78">
        <f>(B180*0.3+C180*'Price weighted Portfolio'!$B$22+'2.b Portfolios Daily Value'!D180*'Price weighted Portfolio'!$B$23+'2.b Portfolios Daily Value'!E180*'Price weighted Portfolio'!$B$24+'2.b Portfolios Daily Value'!F180*'Price weighted Portfolio'!$B$25)</f>
        <v>2180.5803889695089</v>
      </c>
      <c r="I180" s="6">
        <f t="shared" si="1"/>
        <v>0.20664285202788224</v>
      </c>
      <c r="J180" s="78">
        <f t="shared" si="0"/>
        <v>1475.462195706803</v>
      </c>
      <c r="K180" s="6">
        <f t="shared" si="2"/>
        <v>0.2447391621884687</v>
      </c>
      <c r="L180" s="2"/>
    </row>
    <row r="181" spans="1:12" ht="28.5" customHeight="1">
      <c r="A181" s="4">
        <v>44552</v>
      </c>
      <c r="B181" s="78">
        <v>2798.8000489999999</v>
      </c>
      <c r="C181" s="78">
        <v>2183.9094239999999</v>
      </c>
      <c r="D181" s="78">
        <v>1452.3000489999999</v>
      </c>
      <c r="E181" s="78">
        <v>797.5</v>
      </c>
      <c r="F181" s="78">
        <v>1827.5500489999999</v>
      </c>
      <c r="G181" s="5"/>
      <c r="H181" s="78">
        <f>(B181*0.3+C181*'Price weighted Portfolio'!$B$22+'2.b Portfolios Daily Value'!D181*'Price weighted Portfolio'!$B$23+'2.b Portfolios Daily Value'!E181*'Price weighted Portfolio'!$B$24+'2.b Portfolios Daily Value'!F181*'Price weighted Portfolio'!$B$25)</f>
        <v>2206.9769288125844</v>
      </c>
      <c r="I181" s="6">
        <f t="shared" si="1"/>
        <v>0.22124960364366109</v>
      </c>
      <c r="J181" s="78">
        <f t="shared" si="0"/>
        <v>1483.4908642651189</v>
      </c>
      <c r="K181" s="6">
        <f t="shared" si="2"/>
        <v>0.25151236058273851</v>
      </c>
      <c r="L181" s="2"/>
    </row>
    <row r="182" spans="1:12" ht="28.5" customHeight="1">
      <c r="A182" s="4">
        <v>44553</v>
      </c>
      <c r="B182" s="78">
        <v>2803.3000489999999</v>
      </c>
      <c r="C182" s="78">
        <v>2183.125</v>
      </c>
      <c r="D182" s="78">
        <v>1453.25</v>
      </c>
      <c r="E182" s="78">
        <v>792.45001200000002</v>
      </c>
      <c r="F182" s="78">
        <v>1883</v>
      </c>
      <c r="G182" s="5"/>
      <c r="H182" s="78">
        <f>(B182*0.3+C182*'Price weighted Portfolio'!$B$22+'2.b Portfolios Daily Value'!D182*'Price weighted Portfolio'!$B$23+'2.b Portfolios Daily Value'!E182*'Price weighted Portfolio'!$B$24+'2.b Portfolios Daily Value'!F182*'Price weighted Portfolio'!$B$25)</f>
        <v>2214.3816225895107</v>
      </c>
      <c r="I182" s="6">
        <f t="shared" si="1"/>
        <v>0.22534705442446246</v>
      </c>
      <c r="J182" s="78">
        <f t="shared" si="0"/>
        <v>1494.0278629379118</v>
      </c>
      <c r="K182" s="6">
        <f t="shared" si="2"/>
        <v>0.26040165299437512</v>
      </c>
      <c r="L182" s="2"/>
    </row>
    <row r="183" spans="1:12" ht="28.5" customHeight="1">
      <c r="A183" s="4">
        <v>44554</v>
      </c>
      <c r="B183" s="78">
        <v>2775.5</v>
      </c>
      <c r="C183" s="78">
        <v>2190.09375</v>
      </c>
      <c r="D183" s="78">
        <v>1445.5</v>
      </c>
      <c r="E183" s="78">
        <v>785.40002400000003</v>
      </c>
      <c r="F183" s="78">
        <v>1888.75</v>
      </c>
      <c r="G183" s="5"/>
      <c r="H183" s="78">
        <f>(B183*0.3+C183*'Price weighted Portfolio'!$B$22+'2.b Portfolios Daily Value'!D183*'Price weighted Portfolio'!$B$23+'2.b Portfolios Daily Value'!E183*'Price weighted Portfolio'!$B$24+'2.b Portfolios Daily Value'!F183*'Price weighted Portfolio'!$B$25)</f>
        <v>2208.1455964082584</v>
      </c>
      <c r="I183" s="6">
        <f t="shared" si="1"/>
        <v>0.22189629587654092</v>
      </c>
      <c r="J183" s="78">
        <f t="shared" si="0"/>
        <v>1485.8268648237599</v>
      </c>
      <c r="K183" s="6">
        <f t="shared" si="2"/>
        <v>0.25348307280206561</v>
      </c>
      <c r="L183" s="2"/>
    </row>
    <row r="184" spans="1:12" ht="28.5" customHeight="1">
      <c r="A184" s="4">
        <v>44557</v>
      </c>
      <c r="B184" s="78">
        <v>2789.6000979999999</v>
      </c>
      <c r="C184" s="78">
        <v>2187.73999</v>
      </c>
      <c r="D184" s="78">
        <v>1428.900024</v>
      </c>
      <c r="E184" s="78">
        <v>794.09997599999997</v>
      </c>
      <c r="F184" s="78">
        <v>1859.400024</v>
      </c>
      <c r="G184" s="5"/>
      <c r="H184" s="78">
        <f>(B184*0.3+C184*'Price weighted Portfolio'!$B$22+'2.b Portfolios Daily Value'!D184*'Price weighted Portfolio'!$B$23+'2.b Portfolios Daily Value'!E184*'Price weighted Portfolio'!$B$24+'2.b Portfolios Daily Value'!F184*'Price weighted Portfolio'!$B$25)</f>
        <v>2207.3449889644007</v>
      </c>
      <c r="I184" s="6">
        <f t="shared" si="1"/>
        <v>0.22145327288399375</v>
      </c>
      <c r="J184" s="78">
        <f t="shared" si="0"/>
        <v>1484.1348467160669</v>
      </c>
      <c r="K184" s="6">
        <f t="shared" si="2"/>
        <v>0.25205564131117009</v>
      </c>
      <c r="L184" s="2"/>
    </row>
    <row r="185" spans="1:12" ht="28.5" customHeight="1">
      <c r="A185" s="4">
        <v>44558</v>
      </c>
      <c r="B185" s="78">
        <v>2878.3000489999999</v>
      </c>
      <c r="C185" s="78">
        <v>2213.7224120000001</v>
      </c>
      <c r="D185" s="78">
        <v>1460.6999510000001</v>
      </c>
      <c r="E185" s="78">
        <v>815.09997599999997</v>
      </c>
      <c r="F185" s="78">
        <v>1872.099976</v>
      </c>
      <c r="G185" s="5"/>
      <c r="H185" s="78">
        <f>(B185*0.3+C185*'Price weighted Portfolio'!$B$22+'2.b Portfolios Daily Value'!D185*'Price weighted Portfolio'!$B$23+'2.b Portfolios Daily Value'!E185*'Price weighted Portfolio'!$B$24+'2.b Portfolios Daily Value'!F185*'Price weighted Portfolio'!$B$25)</f>
        <v>2251.7633442456809</v>
      </c>
      <c r="I185" s="6">
        <f t="shared" si="1"/>
        <v>0.2460325505708485</v>
      </c>
      <c r="J185" s="78">
        <f t="shared" si="0"/>
        <v>1519.0938570552335</v>
      </c>
      <c r="K185" s="6">
        <f t="shared" si="2"/>
        <v>0.28154799249924434</v>
      </c>
      <c r="L185" s="2"/>
    </row>
    <row r="186" spans="1:12" ht="28.5" customHeight="1">
      <c r="A186" s="4">
        <v>44559</v>
      </c>
      <c r="B186" s="78">
        <v>3058.5</v>
      </c>
      <c r="C186" s="78">
        <v>2217.506836</v>
      </c>
      <c r="D186" s="78">
        <v>1456.0500489999999</v>
      </c>
      <c r="E186" s="78">
        <v>838.79998799999998</v>
      </c>
      <c r="F186" s="78">
        <v>1895</v>
      </c>
      <c r="G186" s="5"/>
      <c r="H186" s="78">
        <f>(B186*0.3+C186*'Price weighted Portfolio'!$B$22+'2.b Portfolios Daily Value'!D186*'Price weighted Portfolio'!$B$23+'2.b Portfolios Daily Value'!E186*'Price weighted Portfolio'!$B$24+'2.b Portfolios Daily Value'!F186*'Price weighted Portfolio'!$B$25)</f>
        <v>2312.7553997097548</v>
      </c>
      <c r="I186" s="6">
        <f t="shared" si="1"/>
        <v>0.27978302733772087</v>
      </c>
      <c r="J186" s="78">
        <f t="shared" si="0"/>
        <v>1578.96137151362</v>
      </c>
      <c r="K186" s="6">
        <f t="shared" si="2"/>
        <v>0.33205382043985132</v>
      </c>
      <c r="L186" s="2"/>
    </row>
    <row r="187" spans="1:12" ht="28.5" customHeight="1">
      <c r="A187" s="4">
        <v>44560</v>
      </c>
      <c r="B187" s="78">
        <v>2978.3000489999999</v>
      </c>
      <c r="C187" s="78">
        <v>2177.4484859999998</v>
      </c>
      <c r="D187" s="78">
        <v>1458.5</v>
      </c>
      <c r="E187" s="78">
        <v>834.45001200000002</v>
      </c>
      <c r="F187" s="78">
        <v>1892.3000489999999</v>
      </c>
      <c r="G187" s="5"/>
      <c r="H187" s="78">
        <f>(B187*0.3+C187*'Price weighted Portfolio'!$B$22+'2.b Portfolios Daily Value'!D187*'Price weighted Portfolio'!$B$23+'2.b Portfolios Daily Value'!E187*'Price weighted Portfolio'!$B$24+'2.b Portfolios Daily Value'!F187*'Price weighted Portfolio'!$B$25)</f>
        <v>2271.2460047769314</v>
      </c>
      <c r="I187" s="6">
        <f t="shared" si="1"/>
        <v>0.25681344779776927</v>
      </c>
      <c r="J187" s="78">
        <f t="shared" si="0"/>
        <v>1551.8369750255308</v>
      </c>
      <c r="K187" s="6">
        <f t="shared" si="2"/>
        <v>0.30917095793229787</v>
      </c>
      <c r="L187" s="2"/>
    </row>
    <row r="188" spans="1:12" ht="28.5" customHeight="1">
      <c r="A188" s="4">
        <v>44561</v>
      </c>
      <c r="B188" s="78">
        <v>3031.1000979999999</v>
      </c>
      <c r="C188" s="78">
        <v>2185.8017580000001</v>
      </c>
      <c r="D188" s="78">
        <v>1461.5</v>
      </c>
      <c r="E188" s="78">
        <v>845.70001200000002</v>
      </c>
      <c r="F188" s="78">
        <v>1887.349976</v>
      </c>
      <c r="G188" s="5"/>
      <c r="H188" s="78">
        <f>(B188*0.3+C188*'Price weighted Portfolio'!$B$22+'2.b Portfolios Daily Value'!D188*'Price weighted Portfolio'!$B$23+'2.b Portfolios Daily Value'!E188*'Price weighted Portfolio'!$B$24+'2.b Portfolios Daily Value'!F188*'Price weighted Portfolio'!$B$25)</f>
        <v>2291.6050891347472</v>
      </c>
      <c r="I188" s="6">
        <f t="shared" si="1"/>
        <v>0.2680793216625712</v>
      </c>
      <c r="J188" s="78">
        <f t="shared" si="0"/>
        <v>1568.553620673244</v>
      </c>
      <c r="K188" s="6">
        <f t="shared" si="2"/>
        <v>0.32327356493821191</v>
      </c>
      <c r="L188" s="2"/>
    </row>
    <row r="189" spans="1:12" ht="28.5" customHeight="1">
      <c r="A189" s="4">
        <v>44564</v>
      </c>
      <c r="B189" s="78">
        <v>3002.8000489999999</v>
      </c>
      <c r="C189" s="78">
        <v>2218.7526859999998</v>
      </c>
      <c r="D189" s="78">
        <v>1485</v>
      </c>
      <c r="E189" s="78">
        <v>848.95001200000002</v>
      </c>
      <c r="F189" s="78">
        <v>1895</v>
      </c>
      <c r="G189" s="5"/>
      <c r="H189" s="78">
        <f>(B189*0.3+C189*'Price weighted Portfolio'!$B$22+'2.b Portfolios Daily Value'!D189*'Price weighted Portfolio'!$B$23+'2.b Portfolios Daily Value'!E189*'Price weighted Portfolio'!$B$24+'2.b Portfolios Daily Value'!F189*'Price weighted Portfolio'!$B$25)</f>
        <v>2300.3259458105167</v>
      </c>
      <c r="I189" s="6">
        <f t="shared" si="1"/>
        <v>0.27290508246671652</v>
      </c>
      <c r="J189" s="78">
        <f t="shared" si="0"/>
        <v>1565.7227012729431</v>
      </c>
      <c r="K189" s="6">
        <f t="shared" si="2"/>
        <v>0.32088532601700681</v>
      </c>
      <c r="L189" s="2"/>
    </row>
    <row r="190" spans="1:12" ht="28.5" customHeight="1">
      <c r="A190" s="4">
        <v>44565</v>
      </c>
      <c r="B190" s="78">
        <v>2980.75</v>
      </c>
      <c r="C190" s="78">
        <v>2268.8254390000002</v>
      </c>
      <c r="D190" s="78">
        <v>1520</v>
      </c>
      <c r="E190" s="78">
        <v>837.70001200000002</v>
      </c>
      <c r="F190" s="78">
        <v>1922.849976</v>
      </c>
      <c r="G190" s="5"/>
      <c r="H190" s="78">
        <f>(B190*0.3+C190*'Price weighted Portfolio'!$B$22+'2.b Portfolios Daily Value'!D190*'Price weighted Portfolio'!$B$23+'2.b Portfolios Daily Value'!E190*'Price weighted Portfolio'!$B$24+'2.b Portfolios Daily Value'!F190*'Price weighted Portfolio'!$B$25)</f>
        <v>2319.8507450967627</v>
      </c>
      <c r="I190" s="6">
        <f t="shared" si="1"/>
        <v>0.28370929753496332</v>
      </c>
      <c r="J190" s="78">
        <f t="shared" si="0"/>
        <v>1569.065979111039</v>
      </c>
      <c r="K190" s="6">
        <f t="shared" si="2"/>
        <v>0.32370580414736061</v>
      </c>
      <c r="L190" s="2"/>
    </row>
    <row r="191" spans="1:12" ht="28.5" customHeight="1">
      <c r="A191" s="4">
        <v>44566</v>
      </c>
      <c r="B191" s="78">
        <v>2945.25</v>
      </c>
      <c r="C191" s="78">
        <v>2279.4399410000001</v>
      </c>
      <c r="D191" s="78">
        <v>1536.8000489999999</v>
      </c>
      <c r="E191" s="78">
        <v>835.09997599999997</v>
      </c>
      <c r="F191" s="78">
        <v>1940.6999510000001</v>
      </c>
      <c r="G191" s="5"/>
      <c r="H191" s="78">
        <f>(B191*0.3+C191*'Price weighted Portfolio'!$B$22+'2.b Portfolios Daily Value'!D191*'Price weighted Portfolio'!$B$23+'2.b Portfolios Daily Value'!E191*'Price weighted Portfolio'!$B$24+'2.b Portfolios Daily Value'!F191*'Price weighted Portfolio'!$B$25)</f>
        <v>2317.0222012239178</v>
      </c>
      <c r="I191" s="6">
        <f t="shared" si="1"/>
        <v>0.28214409853423827</v>
      </c>
      <c r="J191" s="78">
        <f t="shared" si="0"/>
        <v>1563.3923996056003</v>
      </c>
      <c r="K191" s="6">
        <f t="shared" si="2"/>
        <v>0.31891942153399477</v>
      </c>
      <c r="L191" s="2"/>
    </row>
    <row r="192" spans="1:12" ht="28.5" customHeight="1">
      <c r="A192" s="4">
        <v>44567</v>
      </c>
      <c r="B192" s="78">
        <v>2944.1999510000001</v>
      </c>
      <c r="C192" s="78">
        <v>2230.428711</v>
      </c>
      <c r="D192" s="78">
        <v>1543</v>
      </c>
      <c r="E192" s="78">
        <v>829.59997599999997</v>
      </c>
      <c r="F192" s="78">
        <v>1944.5</v>
      </c>
      <c r="G192" s="5"/>
      <c r="H192" s="78">
        <f>(B192*0.3+C192*'Price weighted Portfolio'!$B$22+'2.b Portfolios Daily Value'!D192*'Price weighted Portfolio'!$B$23+'2.b Portfolios Daily Value'!E192*'Price weighted Portfolio'!$B$24+'2.b Portfolios Daily Value'!F192*'Price weighted Portfolio'!$B$25)</f>
        <v>2296.5010146183031</v>
      </c>
      <c r="I192" s="6">
        <f t="shared" si="1"/>
        <v>0.27078852400093845</v>
      </c>
      <c r="J192" s="78">
        <f t="shared" si="0"/>
        <v>1560.820228452737</v>
      </c>
      <c r="K192" s="6">
        <f t="shared" si="2"/>
        <v>0.31674946951818828</v>
      </c>
      <c r="L192" s="2"/>
    </row>
    <row r="193" spans="1:12" ht="28.5" customHeight="1">
      <c r="A193" s="4">
        <v>44568</v>
      </c>
      <c r="B193" s="78">
        <v>2939.3500979999999</v>
      </c>
      <c r="C193" s="78">
        <v>2248.4272460000002</v>
      </c>
      <c r="D193" s="78">
        <v>1544</v>
      </c>
      <c r="E193" s="78">
        <v>828.95001200000002</v>
      </c>
      <c r="F193" s="78">
        <v>1929.0500489999999</v>
      </c>
      <c r="G193" s="5"/>
      <c r="H193" s="78">
        <f>(B193*0.3+C193*'Price weighted Portfolio'!$B$22+'2.b Portfolios Daily Value'!D193*'Price weighted Portfolio'!$B$23+'2.b Portfolios Daily Value'!E193*'Price weighted Portfolio'!$B$24+'2.b Portfolios Daily Value'!F193*'Price weighted Portfolio'!$B$25)</f>
        <v>2300.6723501793031</v>
      </c>
      <c r="I193" s="6">
        <f t="shared" si="1"/>
        <v>0.27309676829385765</v>
      </c>
      <c r="J193" s="78">
        <f t="shared" si="0"/>
        <v>1557.8231633448945</v>
      </c>
      <c r="K193" s="6">
        <f t="shared" si="2"/>
        <v>0.31422106565788255</v>
      </c>
      <c r="L193" s="2"/>
    </row>
    <row r="194" spans="1:12" ht="28.5" customHeight="1">
      <c r="A194" s="4">
        <v>44571</v>
      </c>
      <c r="B194" s="78">
        <v>2960.75</v>
      </c>
      <c r="C194" s="78">
        <v>2250.273193</v>
      </c>
      <c r="D194" s="78">
        <v>1558</v>
      </c>
      <c r="E194" s="78">
        <v>826.70001200000002</v>
      </c>
      <c r="F194" s="78">
        <v>1910</v>
      </c>
      <c r="G194" s="5"/>
      <c r="H194" s="78">
        <f>(B194*0.3+C194*'Price weighted Portfolio'!$B$22+'2.b Portfolios Daily Value'!D194*'Price weighted Portfolio'!$B$23+'2.b Portfolios Daily Value'!E194*'Price weighted Portfolio'!$B$24+'2.b Portfolios Daily Value'!F194*'Price weighted Portfolio'!$B$25)</f>
        <v>2306.4332921365085</v>
      </c>
      <c r="I194" s="6">
        <f t="shared" si="1"/>
        <v>0.27628463491357635</v>
      </c>
      <c r="J194" s="78">
        <f t="shared" si="0"/>
        <v>1562.0934487704383</v>
      </c>
      <c r="K194" s="6">
        <f t="shared" si="2"/>
        <v>0.31782359205155331</v>
      </c>
      <c r="L194" s="2"/>
    </row>
    <row r="195" spans="1:12" ht="28.5" customHeight="1">
      <c r="A195" s="4">
        <v>44572</v>
      </c>
      <c r="B195" s="78">
        <v>3178.6999510000001</v>
      </c>
      <c r="C195" s="78">
        <v>2266.4719239999999</v>
      </c>
      <c r="D195" s="78">
        <v>1561.5500489999999</v>
      </c>
      <c r="E195" s="78">
        <v>832.40002400000003</v>
      </c>
      <c r="F195" s="78">
        <v>1949</v>
      </c>
      <c r="G195" s="5"/>
      <c r="H195" s="78">
        <f>(B195*0.3+C195*'Price weighted Portfolio'!$B$22+'2.b Portfolios Daily Value'!D195*'Price weighted Portfolio'!$B$23+'2.b Portfolios Daily Value'!E195*'Price weighted Portfolio'!$B$24+'2.b Portfolios Daily Value'!F195*'Price weighted Portfolio'!$B$25)</f>
        <v>2384.4797275846477</v>
      </c>
      <c r="I195" s="6">
        <f t="shared" si="1"/>
        <v>0.31947229904929642</v>
      </c>
      <c r="J195" s="78">
        <f t="shared" si="0"/>
        <v>1636.0025559128744</v>
      </c>
      <c r="K195" s="6">
        <f t="shared" si="2"/>
        <v>0.38017528114956045</v>
      </c>
      <c r="L195" s="2"/>
    </row>
    <row r="196" spans="1:12" ht="28.5" customHeight="1">
      <c r="A196" s="4">
        <v>44573</v>
      </c>
      <c r="B196" s="78">
        <v>3210.8500979999999</v>
      </c>
      <c r="C196" s="78">
        <v>2326.974365</v>
      </c>
      <c r="D196" s="78">
        <v>1568</v>
      </c>
      <c r="E196" s="78">
        <v>836.20001200000002</v>
      </c>
      <c r="F196" s="78">
        <v>1978.5</v>
      </c>
      <c r="G196" s="5"/>
      <c r="H196" s="78">
        <f>(B196*0.3+C196*'Price weighted Portfolio'!$B$22+'2.b Portfolios Daily Value'!D196*'Price weighted Portfolio'!$B$23+'2.b Portfolios Daily Value'!E196*'Price weighted Portfolio'!$B$24+'2.b Portfolios Daily Value'!F196*'Price weighted Portfolio'!$B$25)</f>
        <v>2424.1961129814745</v>
      </c>
      <c r="I196" s="6">
        <f t="shared" si="1"/>
        <v>0.34144970139130004</v>
      </c>
      <c r="J196" s="78">
        <f t="shared" si="0"/>
        <v>1655.3193004513134</v>
      </c>
      <c r="K196" s="6">
        <f t="shared" si="2"/>
        <v>0.39647140075394449</v>
      </c>
      <c r="L196" s="2"/>
    </row>
    <row r="197" spans="1:12" ht="28.5" customHeight="1">
      <c r="A197" s="4">
        <v>44574</v>
      </c>
      <c r="B197" s="78">
        <v>3139.5500489999999</v>
      </c>
      <c r="C197" s="78">
        <v>2340.0810550000001</v>
      </c>
      <c r="D197" s="78">
        <v>1555</v>
      </c>
      <c r="E197" s="78">
        <v>865.5</v>
      </c>
      <c r="F197" s="78">
        <v>1975.5500489999999</v>
      </c>
      <c r="G197" s="5"/>
      <c r="H197" s="78">
        <f>(B197*0.3+C197*'Price weighted Portfolio'!$B$22+'2.b Portfolios Daily Value'!D197*'Price weighted Portfolio'!$B$23+'2.b Portfolios Daily Value'!E197*'Price weighted Portfolio'!$B$24+'2.b Portfolios Daily Value'!F197*'Price weighted Portfolio'!$B$25)</f>
        <v>2410.3788424992176</v>
      </c>
      <c r="I197" s="6">
        <f t="shared" si="1"/>
        <v>0.33380379631653678</v>
      </c>
      <c r="J197" s="78">
        <f t="shared" si="0"/>
        <v>1635.5863842569183</v>
      </c>
      <c r="K197" s="6">
        <f t="shared" si="2"/>
        <v>0.37982418766856951</v>
      </c>
      <c r="L197" s="2"/>
    </row>
    <row r="198" spans="1:12" ht="28.5" customHeight="1">
      <c r="A198" s="4">
        <v>44575</v>
      </c>
      <c r="B198" s="78">
        <v>3144.9499510000001</v>
      </c>
      <c r="C198" s="78">
        <v>2343.4960940000001</v>
      </c>
      <c r="D198" s="78">
        <v>1530</v>
      </c>
      <c r="E198" s="78">
        <v>859.75</v>
      </c>
      <c r="F198" s="78">
        <v>2014</v>
      </c>
      <c r="G198" s="5"/>
      <c r="H198" s="78">
        <f>(B198*0.3+C198*'Price weighted Portfolio'!$B$22+'2.b Portfolios Daily Value'!D198*'Price weighted Portfolio'!$B$23+'2.b Portfolios Daily Value'!E198*'Price weighted Portfolio'!$B$24+'2.b Portfolios Daily Value'!F198*'Price weighted Portfolio'!$B$25)</f>
        <v>2415.3498915212035</v>
      </c>
      <c r="I198" s="6">
        <f t="shared" si="1"/>
        <v>0.33655456890891711</v>
      </c>
      <c r="J198" s="78">
        <f t="shared" si="0"/>
        <v>1641.3851461042611</v>
      </c>
      <c r="K198" s="6">
        <f t="shared" si="2"/>
        <v>0.3847161774359753</v>
      </c>
      <c r="L198" s="2"/>
    </row>
    <row r="199" spans="1:12" ht="28.5" customHeight="1">
      <c r="A199" s="4">
        <v>44578</v>
      </c>
      <c r="B199" s="78">
        <v>3195.5500489999999</v>
      </c>
      <c r="C199" s="78">
        <v>2355.7258299999999</v>
      </c>
      <c r="D199" s="78">
        <v>1530</v>
      </c>
      <c r="E199" s="78">
        <v>853.20001200000002</v>
      </c>
      <c r="F199" s="78">
        <v>2044.75</v>
      </c>
      <c r="G199" s="5"/>
      <c r="H199" s="78">
        <f>(B199*0.3+C199*'Price weighted Portfolio'!$B$22+'2.b Portfolios Daily Value'!D199*'Price weighted Portfolio'!$B$23+'2.b Portfolios Daily Value'!E199*'Price weighted Portfolio'!$B$24+'2.b Portfolios Daily Value'!F199*'Price weighted Portfolio'!$B$25)</f>
        <v>2438.6937845863604</v>
      </c>
      <c r="I199" s="6">
        <f t="shared" si="1"/>
        <v>0.34947211226024755</v>
      </c>
      <c r="J199" s="78">
        <f t="shared" si="0"/>
        <v>1662.064871877843</v>
      </c>
      <c r="K199" s="6">
        <f t="shared" si="2"/>
        <v>0.40216214427171981</v>
      </c>
      <c r="L199" s="2"/>
    </row>
    <row r="200" spans="1:12" ht="28.5" customHeight="1">
      <c r="A200" s="4">
        <v>44579</v>
      </c>
      <c r="B200" s="78">
        <v>3213.25</v>
      </c>
      <c r="C200" s="78">
        <v>2327.6206050000001</v>
      </c>
      <c r="D200" s="78">
        <v>1533</v>
      </c>
      <c r="E200" s="78">
        <v>846.70001200000002</v>
      </c>
      <c r="F200" s="78">
        <v>2075.6499020000001</v>
      </c>
      <c r="G200" s="5"/>
      <c r="H200" s="78">
        <f>(B200*0.3+C200*'Price weighted Portfolio'!$B$22+'2.b Portfolios Daily Value'!D200*'Price weighted Portfolio'!$B$23+'2.b Portfolios Daily Value'!E200*'Price weighted Portfolio'!$B$24+'2.b Portfolios Daily Value'!F200*'Price weighted Portfolio'!$B$25)</f>
        <v>2435.5427754486514</v>
      </c>
      <c r="I200" s="6">
        <f t="shared" si="1"/>
        <v>0.34772847434076337</v>
      </c>
      <c r="J200" s="78">
        <f t="shared" si="0"/>
        <v>1670.7098621956275</v>
      </c>
      <c r="K200" s="6">
        <f t="shared" si="2"/>
        <v>0.40945528809919129</v>
      </c>
      <c r="L200" s="2"/>
    </row>
    <row r="201" spans="1:12" ht="28.5" customHeight="1">
      <c r="A201" s="4">
        <v>44580</v>
      </c>
      <c r="B201" s="78">
        <v>3172.9499510000001</v>
      </c>
      <c r="C201" s="78">
        <v>2327.4360350000002</v>
      </c>
      <c r="D201" s="78">
        <v>1534</v>
      </c>
      <c r="E201" s="78">
        <v>838.5</v>
      </c>
      <c r="F201" s="78">
        <v>2019.900024</v>
      </c>
      <c r="G201" s="5"/>
      <c r="H201" s="78">
        <f>(B201*0.3+C201*'Price weighted Portfolio'!$B$22+'2.b Portfolios Daily Value'!D201*'Price weighted Portfolio'!$B$23+'2.b Portfolios Daily Value'!E201*'Price weighted Portfolio'!$B$24+'2.b Portfolios Daily Value'!F201*'Price weighted Portfolio'!$B$25)</f>
        <v>2415.5065348517705</v>
      </c>
      <c r="I201" s="6">
        <f t="shared" si="1"/>
        <v>0.33664124883876645</v>
      </c>
      <c r="J201" s="78">
        <f t="shared" si="0"/>
        <v>1648.359995410904</v>
      </c>
      <c r="K201" s="6">
        <f t="shared" si="2"/>
        <v>0.39060034587323078</v>
      </c>
      <c r="L201" s="2"/>
    </row>
    <row r="202" spans="1:12" ht="28.5" customHeight="1">
      <c r="A202" s="4">
        <v>44581</v>
      </c>
      <c r="B202" s="78">
        <v>3190.3500979999999</v>
      </c>
      <c r="C202" s="78">
        <v>2286.685547</v>
      </c>
      <c r="D202" s="78">
        <v>1528.4499510000001</v>
      </c>
      <c r="E202" s="78">
        <v>820</v>
      </c>
      <c r="F202" s="78">
        <v>2020</v>
      </c>
      <c r="G202" s="5"/>
      <c r="H202" s="78">
        <f>(B202*0.3+C202*'Price weighted Portfolio'!$B$22+'2.b Portfolios Daily Value'!D202*'Price weighted Portfolio'!$B$23+'2.b Portfolios Daily Value'!E202*'Price weighted Portfolio'!$B$24+'2.b Portfolios Daily Value'!F202*'Price weighted Portfolio'!$B$25)</f>
        <v>2400.9127423040954</v>
      </c>
      <c r="I202" s="6">
        <f t="shared" si="1"/>
        <v>0.32856564862209581</v>
      </c>
      <c r="J202" s="78">
        <f t="shared" si="0"/>
        <v>1649.0495904708741</v>
      </c>
      <c r="K202" s="6">
        <f t="shared" si="2"/>
        <v>0.39118210661213282</v>
      </c>
      <c r="L202" s="2"/>
    </row>
    <row r="203" spans="1:12" ht="28.5" customHeight="1">
      <c r="A203" s="4">
        <v>44582</v>
      </c>
      <c r="B203" s="78">
        <v>3225.6999510000001</v>
      </c>
      <c r="C203" s="78">
        <v>2287.0546880000002</v>
      </c>
      <c r="D203" s="78">
        <v>1500</v>
      </c>
      <c r="E203" s="78">
        <v>808.75</v>
      </c>
      <c r="F203" s="78">
        <v>1982.150024</v>
      </c>
      <c r="G203" s="5"/>
      <c r="H203" s="78">
        <f>(B203*0.3+C203*'Price weighted Portfolio'!$B$22+'2.b Portfolios Daily Value'!D203*'Price weighted Portfolio'!$B$23+'2.b Portfolios Daily Value'!E203*'Price weighted Portfolio'!$B$24+'2.b Portfolios Daily Value'!F203*'Price weighted Portfolio'!$B$25)</f>
        <v>2403.101689642494</v>
      </c>
      <c r="I203" s="6">
        <f t="shared" si="1"/>
        <v>0.32977692139731873</v>
      </c>
      <c r="J203" s="78">
        <f t="shared" si="0"/>
        <v>1649.6896865486735</v>
      </c>
      <c r="K203" s="6">
        <f t="shared" si="2"/>
        <v>0.39172210869278157</v>
      </c>
      <c r="L203" s="2"/>
    </row>
    <row r="204" spans="1:12" ht="28.5" customHeight="1">
      <c r="A204" s="4">
        <v>44585</v>
      </c>
      <c r="B204" s="78">
        <v>3017.1499020000001</v>
      </c>
      <c r="C204" s="78">
        <v>2194.8010250000002</v>
      </c>
      <c r="D204" s="78">
        <v>1509.9499510000001</v>
      </c>
      <c r="E204" s="78">
        <v>800.84997599999997</v>
      </c>
      <c r="F204" s="78">
        <v>1955</v>
      </c>
      <c r="G204" s="5"/>
      <c r="H204" s="78">
        <f>(B204*0.3+C204*'Price weighted Portfolio'!$B$22+'2.b Portfolios Daily Value'!D204*'Price weighted Portfolio'!$B$23+'2.b Portfolios Daily Value'!E204*'Price weighted Portfolio'!$B$24+'2.b Portfolios Daily Value'!F204*'Price weighted Portfolio'!$B$25)</f>
        <v>2298.3731033356053</v>
      </c>
      <c r="I204" s="6">
        <f t="shared" si="1"/>
        <v>0.27182446034179586</v>
      </c>
      <c r="J204" s="78">
        <f t="shared" si="0"/>
        <v>1577.0068726436486</v>
      </c>
      <c r="K204" s="6">
        <f t="shared" si="2"/>
        <v>0.33040495319473639</v>
      </c>
      <c r="L204" s="2"/>
    </row>
    <row r="205" spans="1:12" ht="28.5" customHeight="1">
      <c r="A205" s="4">
        <v>44586</v>
      </c>
      <c r="B205" s="78">
        <v>3033.1000979999999</v>
      </c>
      <c r="C205" s="78">
        <v>2190.5090329999998</v>
      </c>
      <c r="D205" s="78">
        <v>1458.650024</v>
      </c>
      <c r="E205" s="78">
        <v>808.04998799999998</v>
      </c>
      <c r="F205" s="78">
        <v>1895</v>
      </c>
      <c r="G205" s="5"/>
      <c r="H205" s="78">
        <f>(B205*0.3+C205*'Price weighted Portfolio'!$B$22+'2.b Portfolios Daily Value'!D205*'Price weighted Portfolio'!$B$23+'2.b Portfolios Daily Value'!E205*'Price weighted Portfolio'!$B$24+'2.b Portfolios Daily Value'!F205*'Price weighted Portfolio'!$B$25)</f>
        <v>2290.288751630851</v>
      </c>
      <c r="I205" s="6">
        <f t="shared" si="1"/>
        <v>0.26735091502002439</v>
      </c>
      <c r="J205" s="78">
        <f t="shared" si="0"/>
        <v>1567.2962469061702</v>
      </c>
      <c r="K205" s="6">
        <f t="shared" si="2"/>
        <v>0.32221281097654519</v>
      </c>
      <c r="L205" s="2"/>
    </row>
    <row r="206" spans="1:12" ht="28.5" customHeight="1">
      <c r="A206" s="4">
        <v>44588</v>
      </c>
      <c r="B206" s="78">
        <v>3109.4499510000001</v>
      </c>
      <c r="C206" s="78">
        <v>2158.0654300000001</v>
      </c>
      <c r="D206" s="78">
        <v>1450</v>
      </c>
      <c r="E206" s="78">
        <v>812.09997599999997</v>
      </c>
      <c r="F206" s="78">
        <v>1914.5500489999999</v>
      </c>
      <c r="G206" s="5"/>
      <c r="H206" s="78">
        <f>(B206*0.3+C206*'Price weighted Portfolio'!$B$22+'2.b Portfolios Daily Value'!D206*'Price weighted Portfolio'!$B$23+'2.b Portfolios Daily Value'!E206*'Price weighted Portfolio'!$B$24+'2.b Portfolios Daily Value'!F206*'Price weighted Portfolio'!$B$25)</f>
        <v>2301.7721065428623</v>
      </c>
      <c r="I206" s="6">
        <f t="shared" si="1"/>
        <v>0.27370532790568092</v>
      </c>
      <c r="J206" s="78">
        <f t="shared" si="0"/>
        <v>1591.1945715577635</v>
      </c>
      <c r="K206" s="6">
        <f t="shared" si="2"/>
        <v>0.34237407345489856</v>
      </c>
      <c r="L206" s="2"/>
    </row>
    <row r="207" spans="1:12" ht="28.5" customHeight="1">
      <c r="A207" s="4">
        <v>44589</v>
      </c>
      <c r="B207" s="78">
        <v>3111.4499510000001</v>
      </c>
      <c r="C207" s="78">
        <v>2155.9887699999999</v>
      </c>
      <c r="D207" s="78">
        <v>1477.5</v>
      </c>
      <c r="E207" s="78">
        <v>827.34997599999997</v>
      </c>
      <c r="F207" s="78">
        <v>1916.099976</v>
      </c>
      <c r="G207" s="5"/>
      <c r="H207" s="78">
        <f>(B207*0.3+C207*'Price weighted Portfolio'!$B$22+'2.b Portfolios Daily Value'!D207*'Price weighted Portfolio'!$B$23+'2.b Portfolios Daily Value'!E207*'Price weighted Portfolio'!$B$24+'2.b Portfolios Daily Value'!F207*'Price weighted Portfolio'!$B$25)</f>
        <v>2305.9494337332371</v>
      </c>
      <c r="I207" s="6">
        <f t="shared" si="1"/>
        <v>0.27601688771807997</v>
      </c>
      <c r="J207" s="78">
        <f t="shared" si="0"/>
        <v>1595.6405811094705</v>
      </c>
      <c r="K207" s="6">
        <f t="shared" si="2"/>
        <v>0.34612484539644783</v>
      </c>
      <c r="L207" s="2"/>
    </row>
    <row r="208" spans="1:12" ht="28.5" customHeight="1">
      <c r="A208" s="4">
        <v>44592</v>
      </c>
      <c r="B208" s="78">
        <v>3075.6499020000001</v>
      </c>
      <c r="C208" s="78">
        <v>2202.8310550000001</v>
      </c>
      <c r="D208" s="78">
        <v>1472.75</v>
      </c>
      <c r="E208" s="78">
        <v>834.5</v>
      </c>
      <c r="F208" s="78">
        <v>1890.1999510000001</v>
      </c>
      <c r="G208" s="5"/>
      <c r="H208" s="78">
        <f>(B208*0.3+C208*'Price weighted Portfolio'!$B$22+'2.b Portfolios Daily Value'!D208*'Price weighted Portfolio'!$B$23+'2.b Portfolios Daily Value'!E208*'Price weighted Portfolio'!$B$24+'2.b Portfolios Daily Value'!F208*'Price weighted Portfolio'!$B$25)</f>
        <v>2312.0768665371047</v>
      </c>
      <c r="I208" s="6">
        <f t="shared" si="1"/>
        <v>0.27940755518967086</v>
      </c>
      <c r="J208" s="78">
        <f t="shared" si="0"/>
        <v>1583.4737090878484</v>
      </c>
      <c r="K208" s="6">
        <f t="shared" si="2"/>
        <v>0.3358605484658217</v>
      </c>
      <c r="L208" s="2"/>
    </row>
    <row r="209" spans="1:12" ht="28.5" customHeight="1">
      <c r="A209" s="4">
        <v>44593</v>
      </c>
      <c r="B209" s="78">
        <v>3082.4499510000001</v>
      </c>
      <c r="C209" s="78">
        <v>2195.539307</v>
      </c>
      <c r="D209" s="78">
        <v>1508.5</v>
      </c>
      <c r="E209" s="78">
        <v>891.75</v>
      </c>
      <c r="F209" s="78">
        <v>1928.650024</v>
      </c>
      <c r="G209" s="5"/>
      <c r="H209" s="78">
        <f>(B209*0.3+C209*'Price weighted Portfolio'!$B$22+'2.b Portfolios Daily Value'!D209*'Price weighted Portfolio'!$B$23+'2.b Portfolios Daily Value'!E209*'Price weighted Portfolio'!$B$24+'2.b Portfolios Daily Value'!F209*'Price weighted Portfolio'!$B$25)</f>
        <v>2325.9562161310596</v>
      </c>
      <c r="I209" s="6">
        <f t="shared" si="1"/>
        <v>0.28708781227308733</v>
      </c>
      <c r="J209" s="78">
        <f t="shared" si="0"/>
        <v>1599.7290291329482</v>
      </c>
      <c r="K209" s="6">
        <f t="shared" si="2"/>
        <v>0.34957396892004766</v>
      </c>
      <c r="L209" s="2"/>
    </row>
    <row r="210" spans="1:12" ht="28.5" customHeight="1">
      <c r="A210" s="4">
        <v>44594</v>
      </c>
      <c r="B210" s="78">
        <v>3186.3000489999999</v>
      </c>
      <c r="C210" s="78">
        <v>2200.0158689999998</v>
      </c>
      <c r="D210" s="78">
        <v>1511.9499510000001</v>
      </c>
      <c r="E210" s="78">
        <v>890.65002400000003</v>
      </c>
      <c r="F210" s="78">
        <v>1995.099976</v>
      </c>
      <c r="G210" s="5"/>
      <c r="H210" s="78">
        <f>(B210*0.3+C210*'Price weighted Portfolio'!$B$22+'2.b Portfolios Daily Value'!D210*'Price weighted Portfolio'!$B$23+'2.b Portfolios Daily Value'!E210*'Price weighted Portfolio'!$B$24+'2.b Portfolios Daily Value'!F210*'Price weighted Portfolio'!$B$25)</f>
        <v>2367.4436474693598</v>
      </c>
      <c r="I210" s="6">
        <f t="shared" si="1"/>
        <v>0.31004523806971873</v>
      </c>
      <c r="J210" s="78">
        <f t="shared" si="0"/>
        <v>1642.8484908850737</v>
      </c>
      <c r="K210" s="6">
        <f t="shared" si="2"/>
        <v>0.3859506940245816</v>
      </c>
      <c r="L210" s="2"/>
    </row>
    <row r="211" spans="1:12" ht="28.5" customHeight="1">
      <c r="A211" s="4">
        <v>44595</v>
      </c>
      <c r="B211" s="78">
        <v>3131.6999510000001</v>
      </c>
      <c r="C211" s="78">
        <v>2171.5874020000001</v>
      </c>
      <c r="D211" s="78">
        <v>1528.75</v>
      </c>
      <c r="E211" s="78">
        <v>883.54998799999998</v>
      </c>
      <c r="F211" s="78">
        <v>1981.5</v>
      </c>
      <c r="G211" s="5"/>
      <c r="H211" s="78">
        <f>(B211*0.3+C211*'Price weighted Portfolio'!$B$22+'2.b Portfolios Daily Value'!D211*'Price weighted Portfolio'!$B$23+'2.b Portfolios Daily Value'!E211*'Price weighted Portfolio'!$B$24+'2.b Portfolios Daily Value'!F211*'Price weighted Portfolio'!$B$25)</f>
        <v>2338.0432979980956</v>
      </c>
      <c r="I211" s="6">
        <f t="shared" si="1"/>
        <v>0.29377630264496801</v>
      </c>
      <c r="J211" s="78">
        <f t="shared" si="0"/>
        <v>1623.2467171276533</v>
      </c>
      <c r="K211" s="6">
        <f t="shared" si="2"/>
        <v>0.36941411618801334</v>
      </c>
      <c r="L211" s="2"/>
    </row>
    <row r="212" spans="1:12" ht="28.5" customHeight="1">
      <c r="A212" s="4">
        <v>44596</v>
      </c>
      <c r="B212" s="78">
        <v>3159.6499020000001</v>
      </c>
      <c r="C212" s="78">
        <v>2151.7890630000002</v>
      </c>
      <c r="D212" s="78">
        <v>1528.400024</v>
      </c>
      <c r="E212" s="78">
        <v>893.95001200000002</v>
      </c>
      <c r="F212" s="78">
        <v>1948</v>
      </c>
      <c r="G212" s="5"/>
      <c r="H212" s="78">
        <f>(B212*0.3+C212*'Price weighted Portfolio'!$B$22+'2.b Portfolios Daily Value'!D212*'Price weighted Portfolio'!$B$23+'2.b Portfolios Daily Value'!E212*'Price weighted Portfolio'!$B$24+'2.b Portfolios Daily Value'!F212*'Price weighted Portfolio'!$B$25)</f>
        <v>2335.1877193367163</v>
      </c>
      <c r="I212" s="6">
        <f t="shared" si="1"/>
        <v>0.29219614371224245</v>
      </c>
      <c r="J212" s="78">
        <f t="shared" si="0"/>
        <v>1625.4941559235451</v>
      </c>
      <c r="K212" s="6">
        <f t="shared" si="2"/>
        <v>0.37131011534814662</v>
      </c>
      <c r="L212" s="2"/>
    </row>
    <row r="213" spans="1:12" ht="28.5" customHeight="1">
      <c r="A213" s="4">
        <v>44599</v>
      </c>
      <c r="B213" s="78">
        <v>3103.3500979999999</v>
      </c>
      <c r="C213" s="78">
        <v>2138.6826169999999</v>
      </c>
      <c r="D213" s="78">
        <v>1512.099976</v>
      </c>
      <c r="E213" s="78">
        <v>887.04998799999998</v>
      </c>
      <c r="F213" s="78">
        <v>1932.5</v>
      </c>
      <c r="G213" s="5"/>
      <c r="H213" s="78">
        <f>(B213*0.3+C213*'Price weighted Portfolio'!$B$22+'2.b Portfolios Daily Value'!D213*'Price weighted Portfolio'!$B$23+'2.b Portfolios Daily Value'!E213*'Price weighted Portfolio'!$B$24+'2.b Portfolios Daily Value'!F213*'Price weighted Portfolio'!$B$25)</f>
        <v>2308.6084759995611</v>
      </c>
      <c r="I213" s="6">
        <f t="shared" si="1"/>
        <v>0.2774882915517245</v>
      </c>
      <c r="J213" s="78">
        <f t="shared" si="0"/>
        <v>1603.1139894016496</v>
      </c>
      <c r="K213" s="6">
        <f t="shared" si="2"/>
        <v>0.35242961145779939</v>
      </c>
      <c r="L213" s="2"/>
    </row>
    <row r="214" spans="1:12" ht="28.5" customHeight="1">
      <c r="A214" s="4">
        <v>44600</v>
      </c>
      <c r="B214" s="78">
        <v>3151.4499510000001</v>
      </c>
      <c r="C214" s="78">
        <v>2174.6333009999998</v>
      </c>
      <c r="D214" s="78">
        <v>1476.400024</v>
      </c>
      <c r="E214" s="78">
        <v>894.09997599999997</v>
      </c>
      <c r="F214" s="78">
        <v>1890</v>
      </c>
      <c r="G214" s="5"/>
      <c r="H214" s="78">
        <f>(B214*0.3+C214*'Price weighted Portfolio'!$B$22+'2.b Portfolios Daily Value'!D214*'Price weighted Portfolio'!$B$23+'2.b Portfolios Daily Value'!E214*'Price weighted Portfolio'!$B$24+'2.b Portfolios Daily Value'!F214*'Price weighted Portfolio'!$B$25)</f>
        <v>2330.5633001572187</v>
      </c>
      <c r="I214" s="6">
        <f t="shared" si="1"/>
        <v>0.28963718171480912</v>
      </c>
      <c r="J214" s="78">
        <f t="shared" si="0"/>
        <v>1609.8734478818249</v>
      </c>
      <c r="K214" s="6">
        <f t="shared" si="2"/>
        <v>0.35813207046348761</v>
      </c>
      <c r="L214" s="2"/>
    </row>
    <row r="215" spans="1:12" ht="28.5" customHeight="1">
      <c r="A215" s="4">
        <v>44601</v>
      </c>
      <c r="B215" s="78">
        <v>2958.1499020000001</v>
      </c>
      <c r="C215" s="78">
        <v>2199.9697270000001</v>
      </c>
      <c r="D215" s="78">
        <v>1474</v>
      </c>
      <c r="E215" s="78">
        <v>886.45001200000002</v>
      </c>
      <c r="F215" s="78">
        <v>1884.5</v>
      </c>
      <c r="G215" s="5"/>
      <c r="H215" s="78">
        <f>(B215*0.3+C215*'Price weighted Portfolio'!$B$22+'2.b Portfolios Daily Value'!D215*'Price weighted Portfolio'!$B$23+'2.b Portfolios Daily Value'!E215*'Price weighted Portfolio'!$B$24+'2.b Portfolios Daily Value'!F215*'Price weighted Portfolio'!$B$25)</f>
        <v>2281.3668949626062</v>
      </c>
      <c r="I215" s="6">
        <f t="shared" si="1"/>
        <v>0.26241392914689987</v>
      </c>
      <c r="J215" s="78">
        <f t="shared" si="0"/>
        <v>1551.6128338608969</v>
      </c>
      <c r="K215" s="6">
        <f t="shared" si="2"/>
        <v>0.3089818664826558</v>
      </c>
      <c r="L215" s="2"/>
    </row>
    <row r="216" spans="1:12" ht="28.5" customHeight="1">
      <c r="A216" s="4">
        <v>44602</v>
      </c>
      <c r="B216" s="78">
        <v>2858.25</v>
      </c>
      <c r="C216" s="78">
        <v>2197.7084960000002</v>
      </c>
      <c r="D216" s="78">
        <v>1514</v>
      </c>
      <c r="E216" s="78">
        <v>894.29998799999998</v>
      </c>
      <c r="F216" s="78">
        <v>1892</v>
      </c>
      <c r="G216" s="5"/>
      <c r="H216" s="78">
        <f>(B216*0.3+C216*'Price weighted Portfolio'!$B$22+'2.b Portfolios Daily Value'!D216*'Price weighted Portfolio'!$B$23+'2.b Portfolios Daily Value'!E216*'Price weighted Portfolio'!$B$24+'2.b Portfolios Daily Value'!F216*'Price weighted Portfolio'!$B$25)</f>
        <v>2255.823459418863</v>
      </c>
      <c r="I216" s="6">
        <f t="shared" si="1"/>
        <v>0.24827925010869278</v>
      </c>
      <c r="J216" s="78">
        <f t="shared" si="0"/>
        <v>1526.9651754158026</v>
      </c>
      <c r="K216" s="6">
        <f t="shared" si="2"/>
        <v>0.28818844608047622</v>
      </c>
      <c r="L216" s="2"/>
    </row>
    <row r="217" spans="1:12" ht="28.5" customHeight="1">
      <c r="A217" s="4">
        <v>44603</v>
      </c>
      <c r="B217" s="78">
        <v>2817.0500489999999</v>
      </c>
      <c r="C217" s="78">
        <v>2193.4165039999998</v>
      </c>
      <c r="D217" s="78">
        <v>1500.25</v>
      </c>
      <c r="E217" s="78">
        <v>880.09997599999997</v>
      </c>
      <c r="F217" s="78">
        <v>1889</v>
      </c>
      <c r="G217" s="5"/>
      <c r="H217" s="78">
        <f>(B217*0.3+C217*'Price weighted Portfolio'!$B$22+'2.b Portfolios Daily Value'!D217*'Price weighted Portfolio'!$B$23+'2.b Portfolios Daily Value'!E217*'Price weighted Portfolio'!$B$24+'2.b Portfolios Daily Value'!F217*'Price weighted Portfolio'!$B$25)</f>
        <v>2238.3597972085086</v>
      </c>
      <c r="I217" s="6">
        <f t="shared" si="1"/>
        <v>0.23861558291121243</v>
      </c>
      <c r="J217" s="78">
        <f t="shared" si="0"/>
        <v>1511.4110927477284</v>
      </c>
      <c r="K217" s="6">
        <f t="shared" si="2"/>
        <v>0.27506660813355799</v>
      </c>
      <c r="L217" s="2"/>
    </row>
    <row r="218" spans="1:12" ht="28.5" customHeight="1">
      <c r="A218" s="4">
        <v>44606</v>
      </c>
      <c r="B218" s="78">
        <v>2711.5500489999999</v>
      </c>
      <c r="C218" s="78">
        <v>2158.4809570000002</v>
      </c>
      <c r="D218" s="78">
        <v>1490</v>
      </c>
      <c r="E218" s="78">
        <v>864.84997599999997</v>
      </c>
      <c r="F218" s="78">
        <v>1843.25</v>
      </c>
      <c r="G218" s="5"/>
      <c r="H218" s="78">
        <f>(B218*0.3+C218*'Price weighted Portfolio'!$B$22+'2.b Portfolios Daily Value'!D218*'Price weighted Portfolio'!$B$23+'2.b Portfolios Daily Value'!E218*'Price weighted Portfolio'!$B$24+'2.b Portfolios Daily Value'!F218*'Price weighted Portfolio'!$B$25)</f>
        <v>2183.6018972047113</v>
      </c>
      <c r="I218" s="6">
        <f t="shared" si="1"/>
        <v>0.20831482951277258</v>
      </c>
      <c r="J218" s="78">
        <f t="shared" si="0"/>
        <v>1467.527927921109</v>
      </c>
      <c r="K218" s="6">
        <f t="shared" si="2"/>
        <v>0.23804560279746534</v>
      </c>
      <c r="L218" s="2"/>
    </row>
    <row r="219" spans="1:12" ht="28.5" customHeight="1">
      <c r="A219" s="4">
        <v>44607</v>
      </c>
      <c r="B219" s="78">
        <v>2711.6999510000001</v>
      </c>
      <c r="C219" s="78">
        <v>2231.7670899999998</v>
      </c>
      <c r="D219" s="78">
        <v>1476</v>
      </c>
      <c r="E219" s="78">
        <v>876.79998799999998</v>
      </c>
      <c r="F219" s="78">
        <v>1810</v>
      </c>
      <c r="G219" s="5"/>
      <c r="H219" s="78">
        <f>(B219*0.3+C219*'Price weighted Portfolio'!$B$22+'2.b Portfolios Daily Value'!D219*'Price weighted Portfolio'!$B$23+'2.b Portfolios Daily Value'!E219*'Price weighted Portfolio'!$B$24+'2.b Portfolios Daily Value'!F219*'Price weighted Portfolio'!$B$25)</f>
        <v>2210.4652446280074</v>
      </c>
      <c r="I219" s="6">
        <f t="shared" si="1"/>
        <v>0.22317989310493846</v>
      </c>
      <c r="J219" s="78">
        <f t="shared" si="0"/>
        <v>1466.0888975270682</v>
      </c>
      <c r="K219" s="6">
        <f t="shared" si="2"/>
        <v>0.23683159847241098</v>
      </c>
      <c r="L219" s="2"/>
    </row>
    <row r="220" spans="1:12" ht="28.5" customHeight="1">
      <c r="A220" s="4">
        <v>44608</v>
      </c>
      <c r="B220" s="78">
        <v>2825.1499020000001</v>
      </c>
      <c r="C220" s="78">
        <v>2227.1520999999998</v>
      </c>
      <c r="D220" s="78">
        <v>1534.349976</v>
      </c>
      <c r="E220" s="78">
        <v>868.84997599999997</v>
      </c>
      <c r="F220" s="78">
        <v>1876.0500489999999</v>
      </c>
      <c r="G220" s="5"/>
      <c r="H220" s="78">
        <f>(B220*0.3+C220*'Price weighted Portfolio'!$B$22+'2.b Portfolios Daily Value'!D220*'Price weighted Portfolio'!$B$23+'2.b Portfolios Daily Value'!E220*'Price weighted Portfolio'!$B$24+'2.b Portfolios Daily Value'!F220*'Price weighted Portfolio'!$B$25)</f>
        <v>2254.9119803721865</v>
      </c>
      <c r="I220" s="6">
        <f t="shared" si="1"/>
        <v>0.24777487536423992</v>
      </c>
      <c r="J220" s="78">
        <f t="shared" si="0"/>
        <v>1515.6742146745198</v>
      </c>
      <c r="K220" s="6">
        <f t="shared" si="2"/>
        <v>0.27866309120910016</v>
      </c>
      <c r="L220" s="2"/>
    </row>
    <row r="221" spans="1:12" ht="28.5" customHeight="1">
      <c r="A221" s="4">
        <v>44609</v>
      </c>
      <c r="B221" s="78">
        <v>2799.3500979999999</v>
      </c>
      <c r="C221" s="78">
        <v>2255.3496089999999</v>
      </c>
      <c r="D221" s="78">
        <v>1513.099976</v>
      </c>
      <c r="E221" s="78">
        <v>862.54998799999998</v>
      </c>
      <c r="F221" s="78">
        <v>1869</v>
      </c>
      <c r="G221" s="5"/>
      <c r="H221" s="78">
        <f>(B221*0.3+C221*'Price weighted Portfolio'!$B$22+'2.b Portfolios Daily Value'!D221*'Price weighted Portfolio'!$B$23+'2.b Portfolios Daily Value'!E221*'Price weighted Portfolio'!$B$24+'2.b Portfolios Daily Value'!F221*'Price weighted Portfolio'!$B$25)</f>
        <v>2255.496364265995</v>
      </c>
      <c r="I221" s="6">
        <f t="shared" si="1"/>
        <v>0.24809824920171519</v>
      </c>
      <c r="J221" s="78">
        <f t="shared" si="0"/>
        <v>1506.0393350410525</v>
      </c>
      <c r="K221" s="6">
        <f t="shared" si="2"/>
        <v>0.27053485041943781</v>
      </c>
      <c r="L221" s="2"/>
    </row>
    <row r="222" spans="1:12" ht="28.5" customHeight="1">
      <c r="A222" s="4">
        <v>44610</v>
      </c>
      <c r="B222" s="78">
        <v>2751.8000489999999</v>
      </c>
      <c r="C222" s="78">
        <v>2237.7204590000001</v>
      </c>
      <c r="D222" s="78">
        <v>1498.3000489999999</v>
      </c>
      <c r="E222" s="78">
        <v>862.90002400000003</v>
      </c>
      <c r="F222" s="78">
        <v>1870</v>
      </c>
      <c r="G222" s="5"/>
      <c r="H222" s="78">
        <f>(B222*0.3+C222*'Price weighted Portfolio'!$B$22+'2.b Portfolios Daily Value'!D222*'Price weighted Portfolio'!$B$23+'2.b Portfolios Daily Value'!E222*'Price weighted Portfolio'!$B$24+'2.b Portfolios Daily Value'!F222*'Price weighted Portfolio'!$B$25)</f>
        <v>2232.719861881134</v>
      </c>
      <c r="I222" s="6">
        <f t="shared" si="1"/>
        <v>0.23549467634748233</v>
      </c>
      <c r="J222" s="78">
        <f t="shared" si="0"/>
        <v>1489.6108437336152</v>
      </c>
      <c r="K222" s="6">
        <f t="shared" si="2"/>
        <v>0.25667533808117415</v>
      </c>
      <c r="L222" s="2"/>
    </row>
    <row r="223" spans="1:12" ht="28.5" customHeight="1">
      <c r="A223" s="4">
        <v>44613</v>
      </c>
      <c r="B223" s="78">
        <v>2742.8999020000001</v>
      </c>
      <c r="C223" s="78">
        <v>2215.1069339999999</v>
      </c>
      <c r="D223" s="78">
        <v>1504</v>
      </c>
      <c r="E223" s="78">
        <v>843.84997599999997</v>
      </c>
      <c r="F223" s="78">
        <v>1874.9499510000001</v>
      </c>
      <c r="G223" s="5"/>
      <c r="H223" s="78">
        <f>(B223*0.3+C223*'Price weighted Portfolio'!$B$22+'2.b Portfolios Daily Value'!D223*'Price weighted Portfolio'!$B$23+'2.b Portfolios Daily Value'!E223*'Price weighted Portfolio'!$B$24+'2.b Portfolios Daily Value'!F223*'Price weighted Portfolio'!$B$25)</f>
        <v>2219.356842412185</v>
      </c>
      <c r="I223" s="6">
        <f t="shared" si="1"/>
        <v>0.22810013496515946</v>
      </c>
      <c r="J223" s="78">
        <f t="shared" si="0"/>
        <v>1485.288714763316</v>
      </c>
      <c r="K223" s="6">
        <f t="shared" si="2"/>
        <v>0.25302907509387773</v>
      </c>
      <c r="L223" s="2"/>
    </row>
    <row r="224" spans="1:12" ht="28.5" customHeight="1">
      <c r="A224" s="4">
        <v>44614</v>
      </c>
      <c r="B224" s="78">
        <v>2748</v>
      </c>
      <c r="C224" s="78">
        <v>2205.046143</v>
      </c>
      <c r="D224" s="78">
        <v>1489.8000489999999</v>
      </c>
      <c r="E224" s="78">
        <v>845.79998799999998</v>
      </c>
      <c r="F224" s="78">
        <v>1813</v>
      </c>
      <c r="G224" s="5"/>
      <c r="H224" s="78">
        <f>(B224*0.3+C224*'Price weighted Portfolio'!$B$22+'2.b Portfolios Daily Value'!D224*'Price weighted Portfolio'!$B$23+'2.b Portfolios Daily Value'!E224*'Price weighted Portfolio'!$B$24+'2.b Portfolios Daily Value'!F224*'Price weighted Portfolio'!$B$25)</f>
        <v>2207.9429709689321</v>
      </c>
      <c r="I224" s="6">
        <f t="shared" si="1"/>
        <v>0.22178417135261186</v>
      </c>
      <c r="J224" s="78">
        <f t="shared" si="0"/>
        <v>1474.4257949431478</v>
      </c>
      <c r="K224" s="6">
        <f t="shared" si="2"/>
        <v>0.24386482693135569</v>
      </c>
      <c r="L224" s="2"/>
    </row>
    <row r="225" spans="1:12" ht="28.5" customHeight="1">
      <c r="A225" s="4">
        <v>44615</v>
      </c>
      <c r="B225" s="78">
        <v>2785.6999510000001</v>
      </c>
      <c r="C225" s="78">
        <v>2191.2473140000002</v>
      </c>
      <c r="D225" s="78">
        <v>1525.099976</v>
      </c>
      <c r="E225" s="78">
        <v>840.25</v>
      </c>
      <c r="F225" s="78">
        <v>1849</v>
      </c>
      <c r="G225" s="5"/>
      <c r="H225" s="78">
        <f>(B225*0.3+C225*'Price weighted Portfolio'!$B$22+'2.b Portfolios Daily Value'!D225*'Price weighted Portfolio'!$B$23+'2.b Portfolios Daily Value'!E225*'Price weighted Portfolio'!$B$24+'2.b Portfolios Daily Value'!F225*'Price weighted Portfolio'!$B$25)</f>
        <v>2220.3528361600602</v>
      </c>
      <c r="I225" s="6">
        <f t="shared" si="1"/>
        <v>0.22865127664405271</v>
      </c>
      <c r="J225" s="78">
        <f t="shared" si="0"/>
        <v>1493.7254313238336</v>
      </c>
      <c r="K225" s="6">
        <f t="shared" si="2"/>
        <v>0.26014651363870578</v>
      </c>
      <c r="L225" s="2"/>
    </row>
    <row r="226" spans="1:12" ht="28.5" customHeight="1">
      <c r="A226" s="4">
        <v>44616</v>
      </c>
      <c r="B226" s="78">
        <v>2660.8999020000001</v>
      </c>
      <c r="C226" s="78">
        <v>2082.0563959999999</v>
      </c>
      <c r="D226" s="78">
        <v>1449.900024</v>
      </c>
      <c r="E226" s="78">
        <v>818.25</v>
      </c>
      <c r="F226" s="78">
        <v>1783.25</v>
      </c>
      <c r="G226" s="5"/>
      <c r="H226" s="78">
        <f>(B226*0.3+C226*'Price weighted Portfolio'!$B$22+'2.b Portfolios Daily Value'!D226*'Price weighted Portfolio'!$B$23+'2.b Portfolios Daily Value'!E226*'Price weighted Portfolio'!$B$24+'2.b Portfolios Daily Value'!F226*'Price weighted Portfolio'!$B$25)</f>
        <v>2119.7021400642625</v>
      </c>
      <c r="I226" s="6">
        <f t="shared" si="1"/>
        <v>0.17295535109598359</v>
      </c>
      <c r="J226" s="78">
        <f t="shared" si="0"/>
        <v>1429.8241029655087</v>
      </c>
      <c r="K226" s="6">
        <f t="shared" si="2"/>
        <v>0.20623765297462859</v>
      </c>
      <c r="L226" s="2"/>
    </row>
    <row r="227" spans="1:12" ht="28.5" customHeight="1">
      <c r="A227" s="4">
        <v>44617</v>
      </c>
      <c r="B227" s="78">
        <v>2780.6499020000001</v>
      </c>
      <c r="C227" s="78">
        <v>2108.0852049999999</v>
      </c>
      <c r="D227" s="78">
        <v>1439.9499510000001</v>
      </c>
      <c r="E227" s="78">
        <v>831.54998799999998</v>
      </c>
      <c r="F227" s="78">
        <v>1782</v>
      </c>
      <c r="G227" s="5"/>
      <c r="H227" s="78">
        <f>(B227*0.3+C227*'Price weighted Portfolio'!$B$22+'2.b Portfolios Daily Value'!D227*'Price weighted Portfolio'!$B$23+'2.b Portfolios Daily Value'!E227*'Price weighted Portfolio'!$B$24+'2.b Portfolios Daily Value'!F227*'Price weighted Portfolio'!$B$25)</f>
        <v>2167.1417822751569</v>
      </c>
      <c r="I227" s="6">
        <f t="shared" si="1"/>
        <v>0.1992064838063845</v>
      </c>
      <c r="J227" s="78">
        <f t="shared" si="0"/>
        <v>1467.3861633538115</v>
      </c>
      <c r="K227" s="6">
        <f t="shared" si="2"/>
        <v>0.23792600643692197</v>
      </c>
      <c r="L227" s="2"/>
    </row>
    <row r="228" spans="1:12" ht="28.5" customHeight="1">
      <c r="A228" s="4">
        <v>44620</v>
      </c>
      <c r="B228" s="78">
        <v>2749.8000489999999</v>
      </c>
      <c r="C228" s="78">
        <v>2177.8637699999999</v>
      </c>
      <c r="D228" s="78">
        <v>1426</v>
      </c>
      <c r="E228" s="78">
        <v>843.90002400000003</v>
      </c>
      <c r="F228" s="78">
        <v>1764.900024</v>
      </c>
      <c r="G228" s="5"/>
      <c r="H228" s="78">
        <f>(B228*0.3+C228*'Price weighted Portfolio'!$B$22+'2.b Portfolios Daily Value'!D228*'Price weighted Portfolio'!$B$23+'2.b Portfolios Daily Value'!E228*'Price weighted Portfolio'!$B$24+'2.b Portfolios Daily Value'!F228*'Price weighted Portfolio'!$B$25)</f>
        <v>2185.3025418426964</v>
      </c>
      <c r="I228" s="6">
        <f t="shared" si="1"/>
        <v>0.2092558958025752</v>
      </c>
      <c r="J228" s="78">
        <f t="shared" si="0"/>
        <v>1459.2633064813986</v>
      </c>
      <c r="K228" s="6">
        <f t="shared" si="2"/>
        <v>0.23107334827504977</v>
      </c>
      <c r="L228" s="2"/>
    </row>
    <row r="229" spans="1:12" ht="28.5" customHeight="1">
      <c r="A229" s="4">
        <v>44622</v>
      </c>
      <c r="B229" s="78">
        <v>2736.3000489999999</v>
      </c>
      <c r="C229" s="78">
        <v>2213.8608399999998</v>
      </c>
      <c r="D229" s="78">
        <v>1386.5</v>
      </c>
      <c r="E229" s="78">
        <v>820.90002400000003</v>
      </c>
      <c r="F229" s="78">
        <v>1800</v>
      </c>
      <c r="G229" s="5"/>
      <c r="H229" s="78">
        <f>(B229*0.3+C229*'Price weighted Portfolio'!$B$22+'2.b Portfolios Daily Value'!D229*'Price weighted Portfolio'!$B$23+'2.b Portfolios Daily Value'!E229*'Price weighted Portfolio'!$B$24+'2.b Portfolios Daily Value'!F229*'Price weighted Portfolio'!$B$25)</f>
        <v>2194.4783715495964</v>
      </c>
      <c r="I229" s="6">
        <f t="shared" si="1"/>
        <v>0.21433341983391285</v>
      </c>
      <c r="J229" s="78">
        <f t="shared" si="0"/>
        <v>1458.0574214927765</v>
      </c>
      <c r="K229" s="6">
        <f t="shared" si="2"/>
        <v>0.23005603161671662</v>
      </c>
      <c r="L229" s="2"/>
    </row>
    <row r="230" spans="1:12" ht="28.5" customHeight="1">
      <c r="A230" s="4">
        <v>44623</v>
      </c>
      <c r="B230" s="78">
        <v>2782.0500489999999</v>
      </c>
      <c r="C230" s="78">
        <v>2195.1701659999999</v>
      </c>
      <c r="D230" s="78">
        <v>1381</v>
      </c>
      <c r="E230" s="78">
        <v>820.90002400000003</v>
      </c>
      <c r="F230" s="78">
        <v>1810</v>
      </c>
      <c r="G230" s="5"/>
      <c r="H230" s="78">
        <f>(B230*0.3+C230*'Price weighted Portfolio'!$B$22+'2.b Portfolios Daily Value'!D230*'Price weighted Portfolio'!$B$23+'2.b Portfolios Daily Value'!E230*'Price weighted Portfolio'!$B$24+'2.b Portfolios Daily Value'!F230*'Price weighted Portfolio'!$B$25)</f>
        <v>2201.1360950743915</v>
      </c>
      <c r="I230" s="6">
        <f t="shared" si="1"/>
        <v>0.21801752822203246</v>
      </c>
      <c r="J230" s="78">
        <f t="shared" si="0"/>
        <v>1471.8919551201484</v>
      </c>
      <c r="K230" s="6">
        <f t="shared" si="2"/>
        <v>0.24172721224520699</v>
      </c>
      <c r="L230" s="2"/>
    </row>
    <row r="231" spans="1:12" ht="28.5" customHeight="1">
      <c r="A231" s="4">
        <v>44624</v>
      </c>
      <c r="B231" s="78">
        <v>2690.8000489999999</v>
      </c>
      <c r="C231" s="78">
        <v>2146.4819339999999</v>
      </c>
      <c r="D231" s="78">
        <v>1360</v>
      </c>
      <c r="E231" s="78">
        <v>829.65002400000003</v>
      </c>
      <c r="F231" s="78">
        <v>1740</v>
      </c>
      <c r="G231" s="5"/>
      <c r="H231" s="78">
        <f>(B231*0.3+C231*'Price weighted Portfolio'!$B$22+'2.b Portfolios Daily Value'!D231*'Price weighted Portfolio'!$B$23+'2.b Portfolios Daily Value'!E231*'Price weighted Portfolio'!$B$24+'2.b Portfolios Daily Value'!F231*'Price weighted Portfolio'!$B$25)</f>
        <v>2143.8565467365106</v>
      </c>
      <c r="I231" s="6">
        <f t="shared" si="1"/>
        <v>0.18632139910021084</v>
      </c>
      <c r="J231" s="78">
        <f t="shared" si="0"/>
        <v>1428.3671581528511</v>
      </c>
      <c r="K231" s="6">
        <f t="shared" si="2"/>
        <v>0.20500853556942555</v>
      </c>
      <c r="L231" s="2"/>
    </row>
    <row r="232" spans="1:12" ht="28.5" customHeight="1">
      <c r="A232" s="4">
        <v>44627</v>
      </c>
      <c r="B232" s="78">
        <v>2629.3000489999999</v>
      </c>
      <c r="C232" s="78">
        <v>2067.1040039999998</v>
      </c>
      <c r="D232" s="78">
        <v>1318.5</v>
      </c>
      <c r="E232" s="78">
        <v>822.65002400000003</v>
      </c>
      <c r="F232" s="78">
        <v>1658.25</v>
      </c>
      <c r="G232" s="5"/>
      <c r="H232" s="78">
        <f>(B232*0.3+C232*'Price weighted Portfolio'!$B$22+'2.b Portfolios Daily Value'!D232*'Price weighted Portfolio'!$B$23+'2.b Portfolios Daily Value'!E232*'Price weighted Portfolio'!$B$24+'2.b Portfolios Daily Value'!F232*'Price weighted Portfolio'!$B$25)</f>
        <v>2077.46276043936</v>
      </c>
      <c r="I232" s="6">
        <f t="shared" si="1"/>
        <v>0.14958182826861988</v>
      </c>
      <c r="J232" s="78">
        <f t="shared" si="0"/>
        <v>1386.7311964072319</v>
      </c>
      <c r="K232" s="6">
        <f t="shared" si="2"/>
        <v>0.16988333053811222</v>
      </c>
      <c r="L232" s="2"/>
    </row>
    <row r="233" spans="1:12" ht="28.5" customHeight="1">
      <c r="A233" s="4">
        <v>44628</v>
      </c>
      <c r="B233" s="78">
        <v>2642.3500979999999</v>
      </c>
      <c r="C233" s="78">
        <v>2063.3657229999999</v>
      </c>
      <c r="D233" s="78">
        <v>1302.1999510000001</v>
      </c>
      <c r="E233" s="78">
        <v>855</v>
      </c>
      <c r="F233" s="78">
        <v>1627.900024</v>
      </c>
      <c r="G233" s="5"/>
      <c r="H233" s="78">
        <f>(B233*0.3+C233*'Price weighted Portfolio'!$B$22+'2.b Portfolios Daily Value'!D233*'Price weighted Portfolio'!$B$23+'2.b Portfolios Daily Value'!E233*'Price weighted Portfolio'!$B$24+'2.b Portfolios Daily Value'!F233*'Price weighted Portfolio'!$B$25)</f>
        <v>2078.5551674038111</v>
      </c>
      <c r="I233" s="6">
        <f t="shared" si="1"/>
        <v>0.15018632102744145</v>
      </c>
      <c r="J233" s="78">
        <f t="shared" si="0"/>
        <v>1386.5141986276406</v>
      </c>
      <c r="K233" s="6">
        <f t="shared" si="2"/>
        <v>0.16970026543813788</v>
      </c>
      <c r="L233" s="2"/>
    </row>
    <row r="234" spans="1:12" ht="28.5" customHeight="1">
      <c r="A234" s="4">
        <v>44629</v>
      </c>
      <c r="B234" s="78">
        <v>2779.75</v>
      </c>
      <c r="C234" s="78">
        <v>2172.8334960000002</v>
      </c>
      <c r="D234" s="78">
        <v>1330</v>
      </c>
      <c r="E234" s="78">
        <v>868.25</v>
      </c>
      <c r="F234" s="78">
        <v>1676.5</v>
      </c>
      <c r="G234" s="5"/>
      <c r="H234" s="78">
        <f>(B234*0.3+C234*'Price weighted Portfolio'!$B$22+'2.b Portfolios Daily Value'!D234*'Price weighted Portfolio'!$B$23+'2.b Portfolios Daily Value'!E234*'Price weighted Portfolio'!$B$24+'2.b Portfolios Daily Value'!F234*'Price weighted Portfolio'!$B$25)</f>
        <v>2175.7696951669432</v>
      </c>
      <c r="I234" s="6">
        <f t="shared" si="1"/>
        <v>0.20398081337086937</v>
      </c>
      <c r="J234" s="78">
        <f t="shared" si="0"/>
        <v>1446.3613848812465</v>
      </c>
      <c r="K234" s="6">
        <f t="shared" si="2"/>
        <v>0.22018894396437094</v>
      </c>
      <c r="L234" s="2"/>
    </row>
    <row r="235" spans="1:12" ht="28.5" customHeight="1">
      <c r="A235" s="4">
        <v>44630</v>
      </c>
      <c r="B235" s="78">
        <v>2845.5500489999999</v>
      </c>
      <c r="C235" s="78">
        <v>2208.0458979999999</v>
      </c>
      <c r="D235" s="78">
        <v>1427</v>
      </c>
      <c r="E235" s="78">
        <v>869.54998799999998</v>
      </c>
      <c r="F235" s="78">
        <v>1740</v>
      </c>
      <c r="G235" s="5"/>
      <c r="H235" s="78">
        <f>(B235*0.3+C235*'Price weighted Portfolio'!$B$22+'2.b Portfolios Daily Value'!D235*'Price weighted Portfolio'!$B$23+'2.b Portfolios Daily Value'!E235*'Price weighted Portfolio'!$B$24+'2.b Portfolios Daily Value'!F235*'Price weighted Portfolio'!$B$25)</f>
        <v>2226.7936343621755</v>
      </c>
      <c r="I235" s="6">
        <f t="shared" si="1"/>
        <v>0.2322153475451989</v>
      </c>
      <c r="J235" s="78">
        <f t="shared" si="0"/>
        <v>1487.8025172559928</v>
      </c>
      <c r="K235" s="6">
        <f t="shared" si="2"/>
        <v>0.25514978575508374</v>
      </c>
      <c r="L235" s="2"/>
    </row>
    <row r="236" spans="1:12" ht="28.5" customHeight="1">
      <c r="A236" s="4">
        <v>44631</v>
      </c>
      <c r="B236" s="78">
        <v>2897.25</v>
      </c>
      <c r="C236" s="78">
        <v>2214.4145509999998</v>
      </c>
      <c r="D236" s="78">
        <v>1388</v>
      </c>
      <c r="E236" s="78">
        <v>902</v>
      </c>
      <c r="F236" s="78">
        <v>1720</v>
      </c>
      <c r="G236" s="5"/>
      <c r="H236" s="78">
        <f>(B236*0.3+C236*'Price weighted Portfolio'!$B$22+'2.b Portfolios Daily Value'!D236*'Price weighted Portfolio'!$B$23+'2.b Portfolios Daily Value'!E236*'Price weighted Portfolio'!$B$24+'2.b Portfolios Daily Value'!F236*'Price weighted Portfolio'!$B$25)</f>
        <v>2243.046533364884</v>
      </c>
      <c r="I236" s="6">
        <f t="shared" si="1"/>
        <v>0.24120902854203541</v>
      </c>
      <c r="J236" s="78">
        <f t="shared" si="0"/>
        <v>1499.6111618368809</v>
      </c>
      <c r="K236" s="6">
        <f t="shared" si="2"/>
        <v>0.26511187248625534</v>
      </c>
      <c r="L236" s="2"/>
    </row>
    <row r="237" spans="1:12" ht="28.5" customHeight="1">
      <c r="A237" s="4">
        <v>44634</v>
      </c>
      <c r="B237" s="78">
        <v>2991.6499020000001</v>
      </c>
      <c r="C237" s="78">
        <v>2232.5976559999999</v>
      </c>
      <c r="D237" s="78">
        <v>1415</v>
      </c>
      <c r="E237" s="78">
        <v>892.25</v>
      </c>
      <c r="F237" s="78">
        <v>1735</v>
      </c>
      <c r="G237" s="5"/>
      <c r="H237" s="78">
        <f>(B237*0.3+C237*'Price weighted Portfolio'!$B$22+'2.b Portfolios Daily Value'!D237*'Price weighted Portfolio'!$B$23+'2.b Portfolios Daily Value'!E237*'Price weighted Portfolio'!$B$24+'2.b Portfolios Daily Value'!F237*'Price weighted Portfolio'!$B$25)</f>
        <v>2282.0203162352846</v>
      </c>
      <c r="I237" s="6">
        <f t="shared" si="1"/>
        <v>0.26277550540981998</v>
      </c>
      <c r="J237" s="78">
        <f t="shared" si="0"/>
        <v>1533.155721188878</v>
      </c>
      <c r="K237" s="6">
        <f t="shared" si="2"/>
        <v>0.29341095519083416</v>
      </c>
      <c r="L237" s="2"/>
    </row>
    <row r="238" spans="1:12" ht="28.5" customHeight="1">
      <c r="A238" s="4">
        <v>44635</v>
      </c>
      <c r="B238" s="78">
        <v>2860.75</v>
      </c>
      <c r="C238" s="78">
        <v>2181.4636230000001</v>
      </c>
      <c r="D238" s="78">
        <v>1443.5</v>
      </c>
      <c r="E238" s="78">
        <v>891.65002400000003</v>
      </c>
      <c r="F238" s="78">
        <v>1748</v>
      </c>
      <c r="G238" s="5"/>
      <c r="H238" s="78">
        <f>(B238*0.3+C238*'Price weighted Portfolio'!$B$22+'2.b Portfolios Daily Value'!D238*'Price weighted Portfolio'!$B$23+'2.b Portfolios Daily Value'!E238*'Price weighted Portfolio'!$B$24+'2.b Portfolios Daily Value'!F238*'Price weighted Portfolio'!$B$25)</f>
        <v>2225.3405144714638</v>
      </c>
      <c r="I238" s="6">
        <f t="shared" si="1"/>
        <v>0.23141125119629269</v>
      </c>
      <c r="J238" s="78">
        <f t="shared" si="0"/>
        <v>1495.4553992950227</v>
      </c>
      <c r="K238" s="6">
        <f t="shared" si="2"/>
        <v>0.26160596064408259</v>
      </c>
      <c r="L238" s="2"/>
    </row>
    <row r="239" spans="1:12" ht="28.5" customHeight="1">
      <c r="A239" s="4">
        <v>44636</v>
      </c>
      <c r="B239" s="78">
        <v>2850</v>
      </c>
      <c r="C239" s="78">
        <v>2218.29126</v>
      </c>
      <c r="D239" s="78">
        <v>1447</v>
      </c>
      <c r="E239" s="78">
        <v>889.20001200000002</v>
      </c>
      <c r="F239" s="78">
        <v>1761</v>
      </c>
      <c r="G239" s="5"/>
      <c r="H239" s="78">
        <f>(B239*0.3+C239*'Price weighted Portfolio'!$B$22+'2.b Portfolios Daily Value'!D239*'Price weighted Portfolio'!$B$23+'2.b Portfolios Daily Value'!E239*'Price weighted Portfolio'!$B$24+'2.b Portfolios Daily Value'!F239*'Price weighted Portfolio'!$B$25)</f>
        <v>2239.1829704475258</v>
      </c>
      <c r="I239" s="6">
        <f t="shared" si="1"/>
        <v>0.23907109287996442</v>
      </c>
      <c r="J239" s="78">
        <f t="shared" si="0"/>
        <v>1496.8166632562516</v>
      </c>
      <c r="K239" s="6">
        <f t="shared" si="2"/>
        <v>0.26275435913748191</v>
      </c>
      <c r="L239" s="2"/>
    </row>
    <row r="240" spans="1:12" ht="28.5" customHeight="1">
      <c r="A240" s="4">
        <v>44637</v>
      </c>
      <c r="B240" s="78">
        <v>2874.4499510000001</v>
      </c>
      <c r="C240" s="78">
        <v>2290.6083979999999</v>
      </c>
      <c r="D240" s="78">
        <v>1472</v>
      </c>
      <c r="E240" s="78">
        <v>911.59997599999997</v>
      </c>
      <c r="F240" s="78">
        <v>1781.150024</v>
      </c>
      <c r="G240" s="5"/>
      <c r="H240" s="78">
        <f>(B240*0.3+C240*'Price weighted Portfolio'!$B$22+'2.b Portfolios Daily Value'!D240*'Price weighted Portfolio'!$B$23+'2.b Portfolios Daily Value'!E240*'Price weighted Portfolio'!$B$24+'2.b Portfolios Daily Value'!F240*'Price weighted Portfolio'!$B$25)</f>
        <v>2284.2610752684959</v>
      </c>
      <c r="I240" s="6">
        <f t="shared" si="1"/>
        <v>0.26401544863054149</v>
      </c>
      <c r="J240" s="78">
        <f t="shared" si="0"/>
        <v>1516.1363894095637</v>
      </c>
      <c r="K240" s="6">
        <f t="shared" si="2"/>
        <v>0.2790529941114972</v>
      </c>
      <c r="L240" s="2"/>
    </row>
    <row r="241" spans="1:12" ht="28.5" customHeight="1">
      <c r="A241" s="4">
        <v>44641</v>
      </c>
      <c r="B241" s="78">
        <v>2891.3500979999999</v>
      </c>
      <c r="C241" s="78">
        <v>2277.4094239999999</v>
      </c>
      <c r="D241" s="78">
        <v>1487</v>
      </c>
      <c r="E241" s="78">
        <v>913.79998799999998</v>
      </c>
      <c r="F241" s="78">
        <v>1805</v>
      </c>
      <c r="G241" s="5"/>
      <c r="H241" s="78">
        <f>(B241*0.3+C241*'Price weighted Portfolio'!$B$22+'2.b Portfolios Daily Value'!D241*'Price weighted Portfolio'!$B$23+'2.b Portfolios Daily Value'!E241*'Price weighted Portfolio'!$B$24+'2.b Portfolios Daily Value'!F241*'Price weighted Portfolio'!$B$25)</f>
        <v>2288.3464631892043</v>
      </c>
      <c r="I241" s="6">
        <f t="shared" si="1"/>
        <v>0.26627613305988906</v>
      </c>
      <c r="J241" s="78">
        <f t="shared" si="0"/>
        <v>1526.0223214802454</v>
      </c>
      <c r="K241" s="6">
        <f t="shared" si="2"/>
        <v>0.28739302941631073</v>
      </c>
      <c r="L241" s="2"/>
    </row>
    <row r="242" spans="1:12" ht="28.5" customHeight="1">
      <c r="A242" s="4">
        <v>44642</v>
      </c>
      <c r="B242" s="78">
        <v>2919.8000489999999</v>
      </c>
      <c r="C242" s="78">
        <v>2336.250732</v>
      </c>
      <c r="D242" s="78">
        <v>1481.3000489999999</v>
      </c>
      <c r="E242" s="78">
        <v>914.09997599999997</v>
      </c>
      <c r="F242" s="78">
        <v>1756.3000489999999</v>
      </c>
      <c r="G242" s="5"/>
      <c r="H242" s="78">
        <f>(B242*0.3+C242*'Price weighted Portfolio'!$B$22+'2.b Portfolios Daily Value'!D242*'Price weighted Portfolio'!$B$23+'2.b Portfolios Daily Value'!E242*'Price weighted Portfolio'!$B$24+'2.b Portfolios Daily Value'!F242*'Price weighted Portfolio'!$B$25)</f>
        <v>2315.0163690978088</v>
      </c>
      <c r="I242" s="6">
        <f t="shared" si="1"/>
        <v>0.28103415413155508</v>
      </c>
      <c r="J242" s="78">
        <f t="shared" si="0"/>
        <v>1529.2525081006399</v>
      </c>
      <c r="K242" s="6">
        <f t="shared" si="2"/>
        <v>0.29011810078667954</v>
      </c>
      <c r="L242" s="2"/>
    </row>
    <row r="243" spans="1:12" ht="28.5" customHeight="1">
      <c r="A243" s="4">
        <v>44643</v>
      </c>
      <c r="B243" s="78">
        <v>2951.8000489999999</v>
      </c>
      <c r="C243" s="78">
        <v>2343.680664</v>
      </c>
      <c r="D243" s="78">
        <v>1507</v>
      </c>
      <c r="E243" s="78">
        <v>900.79998799999998</v>
      </c>
      <c r="F243" s="78">
        <v>1780</v>
      </c>
      <c r="G243" s="5"/>
      <c r="H243" s="78">
        <f>(B243*0.3+C243*'Price weighted Portfolio'!$B$22+'2.b Portfolios Daily Value'!D243*'Price weighted Portfolio'!$B$23+'2.b Portfolios Daily Value'!E243*'Price weighted Portfolio'!$B$24+'2.b Portfolios Daily Value'!F243*'Price weighted Portfolio'!$B$25)</f>
        <v>2331.3006612314621</v>
      </c>
      <c r="I243" s="6">
        <f t="shared" si="1"/>
        <v>0.29004520678652845</v>
      </c>
      <c r="J243" s="78">
        <f t="shared" si="0"/>
        <v>1544.50882450571</v>
      </c>
      <c r="K243" s="6">
        <f t="shared" si="2"/>
        <v>0.30298873519221381</v>
      </c>
      <c r="L243" s="2"/>
    </row>
    <row r="244" spans="1:12" ht="28.5" customHeight="1">
      <c r="A244" s="4">
        <v>44644</v>
      </c>
      <c r="B244" s="78">
        <v>2931.4499510000001</v>
      </c>
      <c r="C244" s="78">
        <v>2380.093018</v>
      </c>
      <c r="D244" s="78">
        <v>1466</v>
      </c>
      <c r="E244" s="78">
        <v>908.84997599999997</v>
      </c>
      <c r="F244" s="78">
        <v>1755</v>
      </c>
      <c r="G244" s="5"/>
      <c r="H244" s="78">
        <f>(B244*0.3+C244*'Price weighted Portfolio'!$B$22+'2.b Portfolios Daily Value'!D244*'Price weighted Portfolio'!$B$23+'2.b Portfolios Daily Value'!E244*'Price weighted Portfolio'!$B$24+'2.b Portfolios Daily Value'!F244*'Price weighted Portfolio'!$B$25)</f>
        <v>2334.7580797032515</v>
      </c>
      <c r="I244" s="6">
        <f t="shared" si="1"/>
        <v>0.29195839893782782</v>
      </c>
      <c r="J244" s="78">
        <f t="shared" si="0"/>
        <v>1533.4085557457286</v>
      </c>
      <c r="K244" s="6">
        <f t="shared" si="2"/>
        <v>0.29362425314952278</v>
      </c>
      <c r="L244" s="2"/>
    </row>
    <row r="245" spans="1:12" ht="28.5" customHeight="1">
      <c r="A245" s="4">
        <v>44645</v>
      </c>
      <c r="B245" s="78">
        <v>2918.6000979999999</v>
      </c>
      <c r="C245" s="78">
        <v>2395.96875</v>
      </c>
      <c r="D245" s="78">
        <v>1451</v>
      </c>
      <c r="E245" s="78">
        <v>902.34997599999997</v>
      </c>
      <c r="F245" s="78">
        <v>1775.599976</v>
      </c>
      <c r="G245" s="5"/>
      <c r="H245" s="78">
        <f>(B245*0.3+C245*'Price weighted Portfolio'!$B$22+'2.b Portfolios Daily Value'!D245*'Price weighted Portfolio'!$B$23+'2.b Portfolios Daily Value'!E245*'Price weighted Portfolio'!$B$24+'2.b Portfolios Daily Value'!F245*'Price weighted Portfolio'!$B$25)</f>
        <v>2338.0302420002081</v>
      </c>
      <c r="I245" s="6">
        <f t="shared" si="1"/>
        <v>0.29376907799661001</v>
      </c>
      <c r="J245" s="78">
        <f t="shared" si="0"/>
        <v>1532.2155504630784</v>
      </c>
      <c r="K245" s="6">
        <f t="shared" si="2"/>
        <v>0.29261780215380528</v>
      </c>
      <c r="L245" s="2"/>
    </row>
    <row r="246" spans="1:12" ht="28.5" customHeight="1">
      <c r="A246" s="4">
        <v>44648</v>
      </c>
      <c r="B246" s="78">
        <v>2955.0500489999999</v>
      </c>
      <c r="C246" s="78">
        <v>2420.0590820000002</v>
      </c>
      <c r="D246" s="78">
        <v>1430.900024</v>
      </c>
      <c r="E246" s="78">
        <v>905.90002400000003</v>
      </c>
      <c r="F246" s="78">
        <v>1752</v>
      </c>
      <c r="G246" s="5"/>
      <c r="H246" s="78">
        <f>(B246*0.3+C246*'Price weighted Portfolio'!$B$22+'2.b Portfolios Daily Value'!D246*'Price weighted Portfolio'!$B$23+'2.b Portfolios Daily Value'!E246*'Price weighted Portfolio'!$B$24+'2.b Portfolios Daily Value'!F246*'Price weighted Portfolio'!$B$25)</f>
        <v>2354.8055253920761</v>
      </c>
      <c r="I246" s="6">
        <f t="shared" si="1"/>
        <v>0.30305182487351146</v>
      </c>
      <c r="J246" s="78">
        <f t="shared" si="0"/>
        <v>1539.087272485629</v>
      </c>
      <c r="K246" s="6">
        <f t="shared" si="2"/>
        <v>0.29841496967055381</v>
      </c>
      <c r="L246" s="2"/>
    </row>
    <row r="247" spans="1:12" ht="28.5" customHeight="1">
      <c r="A247" s="4">
        <v>44649</v>
      </c>
      <c r="B247" s="78">
        <v>2983.8000489999999</v>
      </c>
      <c r="C247" s="78">
        <v>2420.6127929999998</v>
      </c>
      <c r="D247" s="78">
        <v>1441</v>
      </c>
      <c r="E247" s="78">
        <v>919.34997599999997</v>
      </c>
      <c r="F247" s="78">
        <v>1748.6999510000001</v>
      </c>
      <c r="G247" s="5"/>
      <c r="H247" s="78">
        <f>(B247*0.3+C247*'Price weighted Portfolio'!$B$22+'2.b Portfolios Daily Value'!D247*'Price weighted Portfolio'!$B$23+'2.b Portfolios Daily Value'!E247*'Price weighted Portfolio'!$B$24+'2.b Portfolios Daily Value'!F247*'Price weighted Portfolio'!$B$25)</f>
        <v>2365.7717932207165</v>
      </c>
      <c r="I247" s="6">
        <f t="shared" si="1"/>
        <v>0.30912010318867411</v>
      </c>
      <c r="J247" s="78">
        <f t="shared" si="0"/>
        <v>1549.206999415524</v>
      </c>
      <c r="K247" s="6">
        <f t="shared" si="2"/>
        <v>0.30695224053858805</v>
      </c>
      <c r="L247" s="2"/>
    </row>
    <row r="248" spans="1:12" ht="28.5" customHeight="1">
      <c r="A248" s="4">
        <v>44650</v>
      </c>
      <c r="B248" s="78">
        <v>3091.3999020000001</v>
      </c>
      <c r="C248" s="78">
        <v>2467.1320799999999</v>
      </c>
      <c r="D248" s="78">
        <v>1472</v>
      </c>
      <c r="E248" s="78">
        <v>920.59997599999997</v>
      </c>
      <c r="F248" s="78">
        <v>1766.900024</v>
      </c>
      <c r="G248" s="5"/>
      <c r="H248" s="78">
        <f>(B248*0.3+C248*'Price weighted Portfolio'!$B$22+'2.b Portfolios Daily Value'!D248*'Price weighted Portfolio'!$B$23+'2.b Portfolios Daily Value'!E248*'Price weighted Portfolio'!$B$24+'2.b Portfolios Daily Value'!F248*'Price weighted Portfolio'!$B$25)</f>
        <v>2422.6758327327107</v>
      </c>
      <c r="I248" s="6">
        <f t="shared" si="1"/>
        <v>0.34060844128250989</v>
      </c>
      <c r="J248" s="78">
        <f t="shared" si="0"/>
        <v>1590.2799003399791</v>
      </c>
      <c r="K248" s="6">
        <f t="shared" si="2"/>
        <v>0.34160243248123234</v>
      </c>
      <c r="L248" s="2"/>
    </row>
    <row r="249" spans="1:12" ht="28.5" customHeight="1">
      <c r="A249" s="4">
        <v>44651</v>
      </c>
      <c r="B249" s="78">
        <v>3092.8999020000001</v>
      </c>
      <c r="C249" s="78">
        <v>2431.8732909999999</v>
      </c>
      <c r="D249" s="78">
        <v>1471</v>
      </c>
      <c r="E249" s="78">
        <v>914.75</v>
      </c>
      <c r="F249" s="78">
        <v>1779.9499510000001</v>
      </c>
      <c r="G249" s="5"/>
      <c r="H249" s="78">
        <f>(B249*0.3+C249*'Price weighted Portfolio'!$B$22+'2.b Portfolios Daily Value'!D249*'Price weighted Portfolio'!$B$23+'2.b Portfolios Daily Value'!E249*'Price weighted Portfolio'!$B$24+'2.b Portfolios Daily Value'!F249*'Price weighted Portfolio'!$B$25)</f>
        <v>2409.1701572344123</v>
      </c>
      <c r="I249" s="6">
        <f t="shared" si="1"/>
        <v>0.3331349599633775</v>
      </c>
      <c r="J249" s="78">
        <f t="shared" si="0"/>
        <v>1590.2504241576412</v>
      </c>
      <c r="K249" s="6">
        <f t="shared" si="2"/>
        <v>0.34157756558961383</v>
      </c>
      <c r="L249" s="2"/>
    </row>
    <row r="250" spans="1:12" ht="28.5" customHeight="1">
      <c r="A250" s="4">
        <v>44652</v>
      </c>
      <c r="B250" s="78">
        <v>3031</v>
      </c>
      <c r="C250" s="78">
        <v>2451.3486330000001</v>
      </c>
      <c r="D250" s="78">
        <v>1476.400024</v>
      </c>
      <c r="E250" s="78">
        <v>908.70001200000002</v>
      </c>
      <c r="F250" s="78">
        <v>1759</v>
      </c>
      <c r="G250" s="5"/>
      <c r="H250" s="78">
        <f>(B250*0.3+C250*'Price weighted Portfolio'!$B$22+'2.b Portfolios Daily Value'!D250*'Price weighted Portfolio'!$B$23+'2.b Portfolios Daily Value'!E250*'Price weighted Portfolio'!$B$24+'2.b Portfolios Daily Value'!F250*'Price weighted Portfolio'!$B$25)</f>
        <v>2395.8831594382432</v>
      </c>
      <c r="I250" s="6">
        <f t="shared" si="1"/>
        <v>0.32578248582540992</v>
      </c>
      <c r="J250" s="78">
        <f t="shared" si="0"/>
        <v>1569.200513580317</v>
      </c>
      <c r="K250" s="6">
        <f t="shared" si="2"/>
        <v>0.32381930100486178</v>
      </c>
      <c r="L250" s="2"/>
    </row>
    <row r="251" spans="1:12" ht="28.5" customHeight="1">
      <c r="A251" s="4">
        <v>44655</v>
      </c>
      <c r="B251" s="78">
        <v>2997.8000489999999</v>
      </c>
      <c r="C251" s="78">
        <v>2458.5942380000001</v>
      </c>
      <c r="D251" s="78">
        <v>1580</v>
      </c>
      <c r="E251" s="78">
        <v>926.04998799999998</v>
      </c>
      <c r="F251" s="78">
        <v>1784</v>
      </c>
      <c r="G251" s="5"/>
      <c r="H251" s="78">
        <f>(B251*0.3+C251*'Price weighted Portfolio'!$B$22+'2.b Portfolios Daily Value'!D251*'Price weighted Portfolio'!$B$23+'2.b Portfolios Daily Value'!E251*'Price weighted Portfolio'!$B$24+'2.b Portfolios Daily Value'!F251*'Price weighted Portfolio'!$B$25)</f>
        <v>2403.2125939610619</v>
      </c>
      <c r="I251" s="6">
        <f t="shared" si="1"/>
        <v>0.32983829125276465</v>
      </c>
      <c r="J251" s="78">
        <f t="shared" si="0"/>
        <v>1574.5321262080056</v>
      </c>
      <c r="K251" s="6">
        <f t="shared" si="2"/>
        <v>0.32831719126230974</v>
      </c>
      <c r="L251" s="2"/>
    </row>
    <row r="252" spans="1:12" ht="28.5" customHeight="1">
      <c r="A252" s="4">
        <v>44656</v>
      </c>
      <c r="B252" s="78">
        <v>2997.6499020000001</v>
      </c>
      <c r="C252" s="78">
        <v>2423.8432619999999</v>
      </c>
      <c r="D252" s="78">
        <v>1666.6999510000001</v>
      </c>
      <c r="E252" s="78">
        <v>929.09997599999997</v>
      </c>
      <c r="F252" s="78">
        <v>1840</v>
      </c>
      <c r="G252" s="5"/>
      <c r="H252" s="78">
        <f>(B252*0.3+C252*'Price weighted Portfolio'!$B$22+'2.b Portfolios Daily Value'!D252*'Price weighted Portfolio'!$B$23+'2.b Portfolios Daily Value'!E252*'Price weighted Portfolio'!$B$24+'2.b Portfolios Daily Value'!F252*'Price weighted Portfolio'!$B$25)</f>
        <v>2403.5005910992404</v>
      </c>
      <c r="I252" s="6">
        <f t="shared" si="1"/>
        <v>0.32999765693813221</v>
      </c>
      <c r="J252" s="78">
        <f t="shared" si="0"/>
        <v>1589.880527030632</v>
      </c>
      <c r="K252" s="6">
        <f t="shared" si="2"/>
        <v>0.34126551053235188</v>
      </c>
      <c r="L252" s="2"/>
    </row>
    <row r="253" spans="1:12" ht="28.5" customHeight="1">
      <c r="A253" s="4">
        <v>44657</v>
      </c>
      <c r="B253" s="78">
        <v>2992.8999020000001</v>
      </c>
      <c r="C253" s="78">
        <v>2417.3823240000002</v>
      </c>
      <c r="D253" s="78">
        <v>1587.6999510000001</v>
      </c>
      <c r="E253" s="78">
        <v>928.09997599999997</v>
      </c>
      <c r="F253" s="78">
        <v>1833</v>
      </c>
      <c r="G253" s="5"/>
      <c r="H253" s="78">
        <f>(B253*0.3+C253*'Price weighted Portfolio'!$B$22+'2.b Portfolios Daily Value'!D253*'Price weighted Portfolio'!$B$23+'2.b Portfolios Daily Value'!E253*'Price weighted Portfolio'!$B$24+'2.b Portfolios Daily Value'!F253*'Price weighted Portfolio'!$B$25)</f>
        <v>2391.4972169075163</v>
      </c>
      <c r="I253" s="6">
        <f t="shared" si="1"/>
        <v>0.32335548692599869</v>
      </c>
      <c r="J253" s="78">
        <f t="shared" si="0"/>
        <v>1579.8680305272396</v>
      </c>
      <c r="K253" s="6">
        <f t="shared" si="2"/>
        <v>0.33281870210492381</v>
      </c>
      <c r="L253" s="2"/>
    </row>
    <row r="254" spans="1:12" ht="28.5" customHeight="1">
      <c r="A254" s="4">
        <v>44658</v>
      </c>
      <c r="B254" s="78">
        <v>2918.9499510000001</v>
      </c>
      <c r="C254" s="78">
        <v>2374.7397460000002</v>
      </c>
      <c r="D254" s="78">
        <v>1541.3000489999999</v>
      </c>
      <c r="E254" s="78">
        <v>930.95001200000002</v>
      </c>
      <c r="F254" s="78">
        <v>1849.900024</v>
      </c>
      <c r="G254" s="5"/>
      <c r="H254" s="78">
        <f>(B254*0.3+C254*'Price weighted Portfolio'!$B$22+'2.b Portfolios Daily Value'!D254*'Price weighted Portfolio'!$B$23+'2.b Portfolios Daily Value'!E254*'Price weighted Portfolio'!$B$24+'2.b Portfolios Daily Value'!F254*'Price weighted Portfolio'!$B$25)</f>
        <v>2349.8527238792663</v>
      </c>
      <c r="I254" s="6">
        <f t="shared" si="1"/>
        <v>0.30031114969676698</v>
      </c>
      <c r="J254" s="78">
        <f t="shared" si="0"/>
        <v>1554.1981225961154</v>
      </c>
      <c r="K254" s="6">
        <f t="shared" si="2"/>
        <v>0.31116288483992349</v>
      </c>
      <c r="L254" s="2"/>
    </row>
    <row r="255" spans="1:12" ht="28.5" customHeight="1">
      <c r="A255" s="4">
        <v>44659</v>
      </c>
      <c r="B255" s="78">
        <v>2887.0500489999999</v>
      </c>
      <c r="C255" s="78">
        <v>2414.2441410000001</v>
      </c>
      <c r="D255" s="78">
        <v>1512.099976</v>
      </c>
      <c r="E255" s="78">
        <v>924.59997599999997</v>
      </c>
      <c r="F255" s="78">
        <v>1835.400024</v>
      </c>
      <c r="G255" s="5"/>
      <c r="H255" s="78">
        <f>(B255*0.3+C255*'Price weighted Portfolio'!$B$22+'2.b Portfolios Daily Value'!D255*'Price weighted Portfolio'!$B$23+'2.b Portfolios Daily Value'!E255*'Price weighted Portfolio'!$B$24+'2.b Portfolios Daily Value'!F255*'Price weighted Portfolio'!$B$25)</f>
        <v>2351.7202916160081</v>
      </c>
      <c r="I255" s="6">
        <f t="shared" si="1"/>
        <v>0.30134458431427369</v>
      </c>
      <c r="J255" s="78">
        <f t="shared" si="0"/>
        <v>1541.4358404199643</v>
      </c>
      <c r="K255" s="6">
        <f t="shared" si="2"/>
        <v>0.30039628406236485</v>
      </c>
      <c r="L255" s="2"/>
    </row>
    <row r="256" spans="1:12" ht="28.5" customHeight="1">
      <c r="A256" s="4">
        <v>44662</v>
      </c>
      <c r="B256" s="78">
        <v>2875.6999510000001</v>
      </c>
      <c r="C256" s="78">
        <v>2409.2138669999999</v>
      </c>
      <c r="D256" s="78">
        <v>1506</v>
      </c>
      <c r="E256" s="78">
        <v>925.40002400000003</v>
      </c>
      <c r="F256" s="78">
        <v>1820.25</v>
      </c>
      <c r="G256" s="5"/>
      <c r="H256" s="78">
        <f>(B256*0.3+C256*'Price weighted Portfolio'!$B$22+'2.b Portfolios Daily Value'!D256*'Price weighted Portfolio'!$B$23+'2.b Portfolios Daily Value'!E256*'Price weighted Portfolio'!$B$24+'2.b Portfolios Daily Value'!F256*'Price weighted Portfolio'!$B$25)</f>
        <v>2343.8831883546254</v>
      </c>
      <c r="I256" s="6">
        <f t="shared" si="1"/>
        <v>0.29700785603826607</v>
      </c>
      <c r="J256" s="78">
        <f t="shared" si="0"/>
        <v>1534.6417313467257</v>
      </c>
      <c r="K256" s="6">
        <f t="shared" si="2"/>
        <v>0.29466459289450753</v>
      </c>
      <c r="L256" s="2"/>
    </row>
    <row r="257" spans="1:12" ht="28.5" customHeight="1">
      <c r="A257" s="4">
        <v>44663</v>
      </c>
      <c r="B257" s="78">
        <v>2803</v>
      </c>
      <c r="C257" s="78">
        <v>2363.8483890000002</v>
      </c>
      <c r="D257" s="78">
        <v>1484</v>
      </c>
      <c r="E257" s="78">
        <v>921.29998799999998</v>
      </c>
      <c r="F257" s="78">
        <v>1780</v>
      </c>
      <c r="G257" s="5"/>
      <c r="H257" s="78">
        <f>(B257*0.3+C257*'Price weighted Portfolio'!$B$22+'2.b Portfolios Daily Value'!D257*'Price weighted Portfolio'!$B$23+'2.b Portfolios Daily Value'!E257*'Price weighted Portfolio'!$B$24+'2.b Portfolios Daily Value'!F257*'Price weighted Portfolio'!$B$25)</f>
        <v>2295.6173408895675</v>
      </c>
      <c r="I257" s="6">
        <f t="shared" si="1"/>
        <v>0.27029953556753905</v>
      </c>
      <c r="J257" s="78">
        <f t="shared" ref="J257:J511" si="3">B257*$Q$10+C257*$Q$6+D257*$Q$7+E257*$Q$8+F257*$Q$9</f>
        <v>1500.8405883801877</v>
      </c>
      <c r="K257" s="6">
        <f t="shared" si="2"/>
        <v>0.26614904942643092</v>
      </c>
      <c r="L257" s="2"/>
    </row>
    <row r="258" spans="1:12" ht="28.5" customHeight="1">
      <c r="A258" s="4">
        <v>44664</v>
      </c>
      <c r="B258" s="78">
        <v>2799.8500979999999</v>
      </c>
      <c r="C258" s="78">
        <v>2355.1721189999998</v>
      </c>
      <c r="D258" s="78">
        <v>1490</v>
      </c>
      <c r="E258" s="78">
        <v>936.75</v>
      </c>
      <c r="F258" s="78">
        <v>1754.1999510000001</v>
      </c>
      <c r="G258" s="5"/>
      <c r="H258" s="78">
        <f>(B258*0.3+C258*'Price weighted Portfolio'!$B$22+'2.b Portfolios Daily Value'!D258*'Price weighted Portfolio'!$B$23+'2.b Portfolios Daily Value'!E258*'Price weighted Portfolio'!$B$24+'2.b Portfolios Daily Value'!F258*'Price weighted Portfolio'!$B$25)</f>
        <v>2290.2244231267587</v>
      </c>
      <c r="I258" s="6">
        <f t="shared" ref="I258:I512" si="4">(H258/$H$2)-1</f>
        <v>0.26731531829080613</v>
      </c>
      <c r="J258" s="78">
        <f t="shared" si="3"/>
        <v>1496.7523632027144</v>
      </c>
      <c r="K258" s="6">
        <f t="shared" ref="K258:K512" si="5">(J258/$J$2)-1</f>
        <v>0.26270011390164894</v>
      </c>
      <c r="L258" s="2"/>
    </row>
    <row r="259" spans="1:12" ht="28.5" customHeight="1">
      <c r="A259" s="4">
        <v>44669</v>
      </c>
      <c r="B259" s="78">
        <v>2715.1499020000001</v>
      </c>
      <c r="C259" s="78">
        <v>2347.9726559999999</v>
      </c>
      <c r="D259" s="78">
        <v>1418.849976</v>
      </c>
      <c r="E259" s="78">
        <v>927.5</v>
      </c>
      <c r="F259" s="78">
        <v>1746.3000489999999</v>
      </c>
      <c r="G259" s="5"/>
      <c r="H259" s="78">
        <f>(B259*0.3+C259*'Price weighted Portfolio'!$B$22+'2.b Portfolios Daily Value'!D259*'Price weighted Portfolio'!$B$23+'2.b Portfolios Daily Value'!E259*'Price weighted Portfolio'!$B$24+'2.b Portfolios Daily Value'!F259*'Price weighted Portfolio'!$B$25)</f>
        <v>2253.4900229403283</v>
      </c>
      <c r="I259" s="6">
        <f t="shared" si="4"/>
        <v>0.24698802302909151</v>
      </c>
      <c r="J259" s="78">
        <f t="shared" si="3"/>
        <v>1462.5347940788176</v>
      </c>
      <c r="K259" s="6">
        <f t="shared" si="5"/>
        <v>0.23383326224842715</v>
      </c>
      <c r="L259" s="2"/>
    </row>
    <row r="260" spans="1:12" ht="28.5" customHeight="1">
      <c r="A260" s="4">
        <v>44670</v>
      </c>
      <c r="B260" s="78">
        <v>2706.3500979999999</v>
      </c>
      <c r="C260" s="78">
        <v>2437.4575199999999</v>
      </c>
      <c r="D260" s="78">
        <v>1380.900024</v>
      </c>
      <c r="E260" s="78">
        <v>922</v>
      </c>
      <c r="F260" s="78">
        <v>1748.3000489999999</v>
      </c>
      <c r="G260" s="5"/>
      <c r="H260" s="78">
        <f>(B260*0.3+C260*'Price weighted Portfolio'!$B$22+'2.b Portfolios Daily Value'!D260*'Price weighted Portfolio'!$B$23+'2.b Portfolios Daily Value'!E260*'Price weighted Portfolio'!$B$24+'2.b Portfolios Daily Value'!F260*'Price weighted Portfolio'!$B$25)</f>
        <v>2284.6430473786504</v>
      </c>
      <c r="I260" s="6">
        <f t="shared" si="4"/>
        <v>0.26422681617228561</v>
      </c>
      <c r="J260" s="78">
        <f t="shared" si="3"/>
        <v>1461.9071414998075</v>
      </c>
      <c r="K260" s="6">
        <f t="shared" si="5"/>
        <v>0.23330375783440971</v>
      </c>
      <c r="L260" s="2"/>
    </row>
    <row r="261" spans="1:12" ht="28.5" customHeight="1">
      <c r="A261" s="4">
        <v>44671</v>
      </c>
      <c r="B261" s="78">
        <v>2674.1999510000001</v>
      </c>
      <c r="C261" s="78">
        <v>2509.1284179999998</v>
      </c>
      <c r="D261" s="78">
        <v>1354.4499510000001</v>
      </c>
      <c r="E261" s="78">
        <v>923.5</v>
      </c>
      <c r="F261" s="78">
        <v>1709.9499510000001</v>
      </c>
      <c r="G261" s="5"/>
      <c r="H261" s="78">
        <f>(B261*0.3+C261*'Price weighted Portfolio'!$B$22+'2.b Portfolios Daily Value'!D261*'Price weighted Portfolio'!$B$23+'2.b Portfolios Daily Value'!E261*'Price weighted Portfolio'!$B$24+'2.b Portfolios Daily Value'!F261*'Price weighted Portfolio'!$B$25)</f>
        <v>2298.1438711651936</v>
      </c>
      <c r="I261" s="6">
        <f t="shared" si="4"/>
        <v>0.27169761275512516</v>
      </c>
      <c r="J261" s="78">
        <f t="shared" si="3"/>
        <v>1447.8180565798334</v>
      </c>
      <c r="K261" s="6">
        <f t="shared" si="5"/>
        <v>0.22141783096327794</v>
      </c>
      <c r="L261" s="2"/>
    </row>
    <row r="262" spans="1:12" ht="28.5" customHeight="1">
      <c r="A262" s="4">
        <v>44672</v>
      </c>
      <c r="B262" s="78">
        <v>2671</v>
      </c>
      <c r="C262" s="78">
        <v>2567.8774410000001</v>
      </c>
      <c r="D262" s="78">
        <v>1365</v>
      </c>
      <c r="E262" s="78">
        <v>944.09997599999997</v>
      </c>
      <c r="F262" s="78">
        <v>1702.9499510000001</v>
      </c>
      <c r="G262" s="5"/>
      <c r="H262" s="78">
        <f>(B262*0.3+C262*'Price weighted Portfolio'!$B$22+'2.b Portfolios Daily Value'!D262*'Price weighted Portfolio'!$B$23+'2.b Portfolios Daily Value'!E262*'Price weighted Portfolio'!$B$24+'2.b Portfolios Daily Value'!F262*'Price weighted Portfolio'!$B$25)</f>
        <v>2324.3743913428593</v>
      </c>
      <c r="I262" s="6">
        <f t="shared" si="4"/>
        <v>0.28621249596578768</v>
      </c>
      <c r="J262" s="78">
        <f t="shared" si="3"/>
        <v>1451.9083842404771</v>
      </c>
      <c r="K262" s="6">
        <f t="shared" si="5"/>
        <v>0.22486854019879776</v>
      </c>
      <c r="L262" s="2"/>
    </row>
    <row r="263" spans="1:12" ht="28.5" customHeight="1">
      <c r="A263" s="4">
        <v>44673</v>
      </c>
      <c r="B263" s="78">
        <v>2687.3500979999999</v>
      </c>
      <c r="C263" s="78">
        <v>2546.3715820000002</v>
      </c>
      <c r="D263" s="78">
        <v>1360</v>
      </c>
      <c r="E263" s="78">
        <v>924.79998799999998</v>
      </c>
      <c r="F263" s="78">
        <v>1701</v>
      </c>
      <c r="G263" s="5"/>
      <c r="H263" s="78">
        <f>(B263*0.3+C263*'Price weighted Portfolio'!$B$22+'2.b Portfolios Daily Value'!D263*'Price weighted Portfolio'!$B$23+'2.b Portfolios Daily Value'!E263*'Price weighted Portfolio'!$B$24+'2.b Portfolios Daily Value'!F263*'Price weighted Portfolio'!$B$25)</f>
        <v>2317.2284992779214</v>
      </c>
      <c r="I263" s="6">
        <f t="shared" si="4"/>
        <v>0.28225825533098381</v>
      </c>
      <c r="J263" s="78">
        <f t="shared" si="3"/>
        <v>1453.080559083719</v>
      </c>
      <c r="K263" s="6">
        <f t="shared" si="5"/>
        <v>0.2258574180816475</v>
      </c>
      <c r="L263" s="2"/>
    </row>
    <row r="264" spans="1:12" ht="28.5" customHeight="1">
      <c r="A264" s="4">
        <v>44676</v>
      </c>
      <c r="B264" s="78">
        <v>2688.0500489999999</v>
      </c>
      <c r="C264" s="78">
        <v>2487.4841310000002</v>
      </c>
      <c r="D264" s="78">
        <v>1350</v>
      </c>
      <c r="E264" s="78">
        <v>900</v>
      </c>
      <c r="F264" s="78">
        <v>1675</v>
      </c>
      <c r="G264" s="5"/>
      <c r="H264" s="78">
        <f>(B264*0.3+C264*'Price weighted Portfolio'!$B$22+'2.b Portfolios Daily Value'!D264*'Price weighted Portfolio'!$B$23+'2.b Portfolios Daily Value'!E264*'Price weighted Portfolio'!$B$24+'2.b Portfolios Daily Value'!F264*'Price weighted Portfolio'!$B$25)</f>
        <v>2285.6083136945426</v>
      </c>
      <c r="I264" s="6">
        <f t="shared" si="4"/>
        <v>0.26476095456326942</v>
      </c>
      <c r="J264" s="78">
        <f t="shared" si="3"/>
        <v>1442.2175592549761</v>
      </c>
      <c r="K264" s="6">
        <f t="shared" si="5"/>
        <v>0.21669310242176332</v>
      </c>
      <c r="L264" s="2"/>
    </row>
    <row r="265" spans="1:12" ht="28.5" customHeight="1">
      <c r="A265" s="4">
        <v>44677</v>
      </c>
      <c r="B265" s="78">
        <v>2710.5</v>
      </c>
      <c r="C265" s="78">
        <v>2561.9240719999998</v>
      </c>
      <c r="D265" s="78">
        <v>1372</v>
      </c>
      <c r="E265" s="78">
        <v>918.04998799999998</v>
      </c>
      <c r="F265" s="78">
        <v>1680</v>
      </c>
      <c r="G265" s="5"/>
      <c r="H265" s="78">
        <f>(B265*0.3+C265*'Price weighted Portfolio'!$B$22+'2.b Portfolios Daily Value'!D265*'Price weighted Portfolio'!$B$23+'2.b Portfolios Daily Value'!E265*'Price weighted Portfolio'!$B$24+'2.b Portfolios Daily Value'!F265*'Price weighted Portfolio'!$B$25)</f>
        <v>2328.2943627768559</v>
      </c>
      <c r="I265" s="6">
        <f t="shared" si="4"/>
        <v>0.2883816457641224</v>
      </c>
      <c r="J265" s="78">
        <f t="shared" si="3"/>
        <v>1457.8145198519424</v>
      </c>
      <c r="K265" s="6">
        <f t="shared" si="5"/>
        <v>0.22985111333023944</v>
      </c>
      <c r="L265" s="2"/>
    </row>
    <row r="266" spans="1:12" ht="28.5" customHeight="1">
      <c r="A266" s="4">
        <v>44678</v>
      </c>
      <c r="B266" s="78">
        <v>2670</v>
      </c>
      <c r="C266" s="78">
        <v>2564.41626</v>
      </c>
      <c r="D266" s="78">
        <v>1360</v>
      </c>
      <c r="E266" s="78">
        <v>906.09997599999997</v>
      </c>
      <c r="F266" s="78">
        <v>1675</v>
      </c>
      <c r="G266" s="5"/>
      <c r="H266" s="78">
        <f>(B266*0.3+C266*'Price weighted Portfolio'!$B$22+'2.b Portfolios Daily Value'!D266*'Price weighted Portfolio'!$B$23+'2.b Portfolios Daily Value'!E266*'Price weighted Portfolio'!$B$24+'2.b Portfolios Daily Value'!F266*'Price weighted Portfolio'!$B$25)</f>
        <v>2314.0624525650474</v>
      </c>
      <c r="I266" s="6">
        <f t="shared" si="4"/>
        <v>0.28050629624036683</v>
      </c>
      <c r="J266" s="78">
        <f t="shared" si="3"/>
        <v>1442.8830881636241</v>
      </c>
      <c r="K266" s="6">
        <f t="shared" si="5"/>
        <v>0.21725456031514279</v>
      </c>
      <c r="L266" s="2"/>
    </row>
    <row r="267" spans="1:12" ht="28.5" customHeight="1">
      <c r="A267" s="4">
        <v>44679</v>
      </c>
      <c r="B267" s="78">
        <v>2667.8000489999999</v>
      </c>
      <c r="C267" s="78">
        <v>2602.720703</v>
      </c>
      <c r="D267" s="78">
        <v>1372</v>
      </c>
      <c r="E267" s="78">
        <v>921</v>
      </c>
      <c r="F267" s="78">
        <v>1690</v>
      </c>
      <c r="G267" s="5"/>
      <c r="H267" s="78">
        <f>(B267*0.3+C267*'Price weighted Portfolio'!$B$22+'2.b Portfolios Daily Value'!D267*'Price weighted Portfolio'!$B$23+'2.b Portfolios Daily Value'!E267*'Price weighted Portfolio'!$B$24+'2.b Portfolios Daily Value'!F267*'Price weighted Portfolio'!$B$25)</f>
        <v>2334.1962797337546</v>
      </c>
      <c r="I267" s="6">
        <f t="shared" si="4"/>
        <v>0.29164752210847911</v>
      </c>
      <c r="J267" s="78">
        <f t="shared" si="3"/>
        <v>1449.4698857672372</v>
      </c>
      <c r="K267" s="6">
        <f t="shared" si="5"/>
        <v>0.22281135801181229</v>
      </c>
      <c r="L267" s="2"/>
    </row>
    <row r="268" spans="1:12" ht="28.5" customHeight="1">
      <c r="A268" s="4">
        <v>44680</v>
      </c>
      <c r="B268" s="78">
        <v>2694.5</v>
      </c>
      <c r="C268" s="78">
        <v>2575.3999020000001</v>
      </c>
      <c r="D268" s="78">
        <v>1380.349976</v>
      </c>
      <c r="E268" s="78">
        <v>928.65002400000003</v>
      </c>
      <c r="F268" s="78">
        <v>1731</v>
      </c>
      <c r="G268" s="5"/>
      <c r="H268" s="78">
        <f>(B268*0.3+C268*'Price weighted Portfolio'!$B$22+'2.b Portfolios Daily Value'!D268*'Price weighted Portfolio'!$B$23+'2.b Portfolios Daily Value'!E268*'Price weighted Portfolio'!$B$24+'2.b Portfolios Daily Value'!F268*'Price weighted Portfolio'!$B$25)</f>
        <v>2337.5270778382046</v>
      </c>
      <c r="I268" s="6">
        <f t="shared" si="4"/>
        <v>0.29349064779401379</v>
      </c>
      <c r="J268" s="78">
        <f t="shared" si="3"/>
        <v>1464.2846218443897</v>
      </c>
      <c r="K268" s="6">
        <f t="shared" si="5"/>
        <v>0.23530946350470461</v>
      </c>
      <c r="L268" s="2"/>
    </row>
    <row r="269" spans="1:12" ht="28.5" customHeight="1">
      <c r="A269" s="4">
        <v>44683</v>
      </c>
      <c r="B269" s="78">
        <v>2653</v>
      </c>
      <c r="C269" s="78">
        <v>2566.3544919999999</v>
      </c>
      <c r="D269" s="78">
        <v>1362.0500489999999</v>
      </c>
      <c r="E269" s="78">
        <v>923.40002400000003</v>
      </c>
      <c r="F269" s="78">
        <v>1668.599976</v>
      </c>
      <c r="G269" s="5"/>
      <c r="H269" s="78">
        <f>(B269*0.3+C269*'Price weighted Portfolio'!$B$22+'2.b Portfolios Daily Value'!D269*'Price weighted Portfolio'!$B$23+'2.b Portfolios Daily Value'!E269*'Price weighted Portfolio'!$B$24+'2.b Portfolios Daily Value'!F269*'Price weighted Portfolio'!$B$25)</f>
        <v>2311.2670087356614</v>
      </c>
      <c r="I269" s="6">
        <f t="shared" si="4"/>
        <v>0.27895941343245179</v>
      </c>
      <c r="J269" s="78">
        <f t="shared" si="3"/>
        <v>1438.4524285469297</v>
      </c>
      <c r="K269" s="6">
        <f t="shared" si="5"/>
        <v>0.21351673798714721</v>
      </c>
      <c r="L269" s="2"/>
    </row>
    <row r="270" spans="1:12" ht="28.5" customHeight="1">
      <c r="A270" s="4">
        <v>44685</v>
      </c>
      <c r="B270" s="78">
        <v>2622.1999510000001</v>
      </c>
      <c r="C270" s="78">
        <v>2486.2380370000001</v>
      </c>
      <c r="D270" s="78">
        <v>1400</v>
      </c>
      <c r="E270" s="78">
        <v>900.90002400000003</v>
      </c>
      <c r="F270" s="78">
        <v>1679.5</v>
      </c>
      <c r="G270" s="5"/>
      <c r="H270" s="78">
        <f>(B270*0.3+C270*'Price weighted Portfolio'!$B$22+'2.b Portfolios Daily Value'!D270*'Price weighted Portfolio'!$B$23+'2.b Portfolios Daily Value'!E270*'Price weighted Portfolio'!$B$24+'2.b Portfolios Daily Value'!F270*'Price weighted Portfolio'!$B$25)</f>
        <v>2270.3528925500073</v>
      </c>
      <c r="I270" s="6">
        <f t="shared" si="4"/>
        <v>0.25631923649048249</v>
      </c>
      <c r="J270" s="78">
        <f t="shared" si="3"/>
        <v>1427.6075340365658</v>
      </c>
      <c r="K270" s="6">
        <f t="shared" si="5"/>
        <v>0.20436769645552988</v>
      </c>
      <c r="L270" s="2"/>
    </row>
    <row r="271" spans="1:12" ht="28.5" customHeight="1">
      <c r="A271" s="4">
        <v>44686</v>
      </c>
      <c r="B271" s="78">
        <v>2642.3500979999999</v>
      </c>
      <c r="C271" s="78">
        <v>2437.5498050000001</v>
      </c>
      <c r="D271" s="78">
        <v>1375</v>
      </c>
      <c r="E271" s="78">
        <v>878.15002400000003</v>
      </c>
      <c r="F271" s="78">
        <v>1650.6999510000001</v>
      </c>
      <c r="G271" s="5"/>
      <c r="H271" s="78">
        <f>(B271*0.3+C271*'Price weighted Portfolio'!$B$22+'2.b Portfolios Daily Value'!D271*'Price weighted Portfolio'!$B$23+'2.b Portfolios Daily Value'!E271*'Price weighted Portfolio'!$B$24+'2.b Portfolios Daily Value'!F271*'Price weighted Portfolio'!$B$25)</f>
        <v>2247.4395721799497</v>
      </c>
      <c r="I271" s="6">
        <f t="shared" si="4"/>
        <v>0.24363995423122087</v>
      </c>
      <c r="J271" s="78">
        <f t="shared" si="3"/>
        <v>1421.582210691131</v>
      </c>
      <c r="K271" s="6">
        <f t="shared" si="5"/>
        <v>0.19928457338078487</v>
      </c>
      <c r="L271" s="2"/>
    </row>
    <row r="272" spans="1:12" ht="28.5" customHeight="1">
      <c r="A272" s="4">
        <v>44687</v>
      </c>
      <c r="B272" s="78">
        <v>2590.8000489999999</v>
      </c>
      <c r="C272" s="78">
        <v>2418.8591310000002</v>
      </c>
      <c r="D272" s="78">
        <v>1330</v>
      </c>
      <c r="E272" s="78">
        <v>883.29998799999998</v>
      </c>
      <c r="F272" s="78">
        <v>1616</v>
      </c>
      <c r="G272" s="5"/>
      <c r="H272" s="78">
        <f>(B272*0.3+C272*'Price weighted Portfolio'!$B$22+'2.b Portfolios Daily Value'!D272*'Price weighted Portfolio'!$B$23+'2.b Portfolios Daily Value'!E272*'Price weighted Portfolio'!$B$24+'2.b Portfolios Daily Value'!F272*'Price weighted Portfolio'!$B$25)</f>
        <v>2216.5225185810441</v>
      </c>
      <c r="I272" s="6">
        <f t="shared" si="4"/>
        <v>0.2265317375749607</v>
      </c>
      <c r="J272" s="78">
        <f t="shared" si="3"/>
        <v>1395.492015171659</v>
      </c>
      <c r="K272" s="6">
        <f t="shared" si="5"/>
        <v>0.17727419032472569</v>
      </c>
      <c r="L272" s="2"/>
    </row>
    <row r="273" spans="1:12" ht="28.5" customHeight="1">
      <c r="A273" s="4">
        <v>44690</v>
      </c>
      <c r="B273" s="78">
        <v>2808.5500489999999</v>
      </c>
      <c r="C273" s="78">
        <v>2324.3901369999999</v>
      </c>
      <c r="D273" s="78">
        <v>1300</v>
      </c>
      <c r="E273" s="78">
        <v>885.40002400000003</v>
      </c>
      <c r="F273" s="78">
        <v>1607.5500489999999</v>
      </c>
      <c r="G273" s="5"/>
      <c r="H273" s="78">
        <f>(B273*0.3+C273*'Price weighted Portfolio'!$B$22+'2.b Portfolios Daily Value'!D273*'Price weighted Portfolio'!$B$23+'2.b Portfolios Daily Value'!E273*'Price weighted Portfolio'!$B$24+'2.b Portfolios Daily Value'!F273*'Price weighted Portfolio'!$B$25)</f>
        <v>2238.832505444564</v>
      </c>
      <c r="I273" s="6">
        <f t="shared" si="4"/>
        <v>0.23887716006609128</v>
      </c>
      <c r="J273" s="78">
        <f t="shared" si="3"/>
        <v>1451.1621085552194</v>
      </c>
      <c r="K273" s="6">
        <f t="shared" si="5"/>
        <v>0.22423896217644512</v>
      </c>
      <c r="L273" s="2"/>
    </row>
    <row r="274" spans="1:12" ht="28.5" customHeight="1">
      <c r="A274" s="4">
        <v>44691</v>
      </c>
      <c r="B274" s="78">
        <v>2668.5</v>
      </c>
      <c r="C274" s="78">
        <v>2284.1010740000002</v>
      </c>
      <c r="D274" s="78">
        <v>1315.0500489999999</v>
      </c>
      <c r="E274" s="78">
        <v>861.84997599999997</v>
      </c>
      <c r="F274" s="78">
        <v>1611</v>
      </c>
      <c r="G274" s="5"/>
      <c r="H274" s="78">
        <f>(B274*0.3+C274*'Price weighted Portfolio'!$B$22+'2.b Portfolios Daily Value'!D274*'Price weighted Portfolio'!$B$23+'2.b Portfolios Daily Value'!E274*'Price weighted Portfolio'!$B$24+'2.b Portfolios Daily Value'!F274*'Price weighted Portfolio'!$B$25)</f>
        <v>2178.7910545523755</v>
      </c>
      <c r="I274" s="6">
        <f t="shared" si="4"/>
        <v>0.2056527084884634</v>
      </c>
      <c r="J274" s="78">
        <f t="shared" si="3"/>
        <v>1406.5910825265619</v>
      </c>
      <c r="K274" s="6">
        <f t="shared" si="5"/>
        <v>0.18663765883012995</v>
      </c>
      <c r="L274" s="2"/>
    </row>
    <row r="275" spans="1:12" ht="28.5" customHeight="1">
      <c r="A275" s="4">
        <v>44692</v>
      </c>
      <c r="B275" s="78">
        <v>2542.0500489999999</v>
      </c>
      <c r="C275" s="78">
        <v>2260.703125</v>
      </c>
      <c r="D275" s="78">
        <v>1353</v>
      </c>
      <c r="E275" s="78">
        <v>854.79998799999998</v>
      </c>
      <c r="F275" s="78">
        <v>1600.5</v>
      </c>
      <c r="G275" s="5"/>
      <c r="H275" s="78">
        <f>(B275*0.3+C275*'Price weighted Portfolio'!$B$22+'2.b Portfolios Daily Value'!D275*'Price weighted Portfolio'!$B$23+'2.b Portfolios Daily Value'!E275*'Price weighted Portfolio'!$B$24+'2.b Portfolios Daily Value'!F275*'Price weighted Portfolio'!$B$25)</f>
        <v>2132.1780375698208</v>
      </c>
      <c r="I275" s="6">
        <f t="shared" si="4"/>
        <v>0.17985899593469967</v>
      </c>
      <c r="J275" s="78">
        <f t="shared" si="3"/>
        <v>1368.1277308141812</v>
      </c>
      <c r="K275" s="6">
        <f t="shared" si="5"/>
        <v>0.15418895202846628</v>
      </c>
      <c r="L275" s="2"/>
    </row>
    <row r="276" spans="1:12" ht="28.5" customHeight="1">
      <c r="A276" s="4">
        <v>44693</v>
      </c>
      <c r="B276" s="78">
        <v>2404</v>
      </c>
      <c r="C276" s="78">
        <v>2214.6455080000001</v>
      </c>
      <c r="D276" s="78">
        <v>1321.099976</v>
      </c>
      <c r="E276" s="78">
        <v>850</v>
      </c>
      <c r="F276" s="78">
        <v>1550</v>
      </c>
      <c r="G276" s="5"/>
      <c r="H276" s="78">
        <f>(B276*0.3+C276*'Price weighted Portfolio'!$B$22+'2.b Portfolios Daily Value'!D276*'Price weighted Portfolio'!$B$23+'2.b Portfolios Daily Value'!E276*'Price weighted Portfolio'!$B$24+'2.b Portfolios Daily Value'!F276*'Price weighted Portfolio'!$B$25)</f>
        <v>2061.7913778092316</v>
      </c>
      <c r="I276" s="6">
        <f t="shared" si="4"/>
        <v>0.1409099343418041</v>
      </c>
      <c r="J276" s="78">
        <f t="shared" si="3"/>
        <v>1311.9835641976485</v>
      </c>
      <c r="K276" s="6">
        <f t="shared" si="5"/>
        <v>0.10682423938494434</v>
      </c>
      <c r="L276" s="2"/>
    </row>
    <row r="277" spans="1:12" ht="28.5" customHeight="1">
      <c r="A277" s="4">
        <v>44694</v>
      </c>
      <c r="B277" s="78">
        <v>2453.1499020000001</v>
      </c>
      <c r="C277" s="78">
        <v>2239.7509770000001</v>
      </c>
      <c r="D277" s="78">
        <v>1310.0500489999999</v>
      </c>
      <c r="E277" s="78">
        <v>882.5</v>
      </c>
      <c r="F277" s="78">
        <v>1530</v>
      </c>
      <c r="G277" s="5"/>
      <c r="H277" s="78">
        <f>(B277*0.3+C277*'Price weighted Portfolio'!$B$22+'2.b Portfolios Daily Value'!D277*'Price weighted Portfolio'!$B$23+'2.b Portfolios Daily Value'!E277*'Price weighted Portfolio'!$B$24+'2.b Portfolios Daily Value'!F277*'Price weighted Portfolio'!$B$25)</f>
        <v>2087.573001844311</v>
      </c>
      <c r="I277" s="6">
        <f t="shared" si="4"/>
        <v>0.15517641702364648</v>
      </c>
      <c r="J277" s="78">
        <f t="shared" si="3"/>
        <v>1326.6134927306052</v>
      </c>
      <c r="K277" s="6">
        <f t="shared" si="5"/>
        <v>0.11916643631684609</v>
      </c>
      <c r="L277" s="2"/>
    </row>
    <row r="278" spans="1:12" ht="28.5" customHeight="1">
      <c r="A278" s="4">
        <v>44697</v>
      </c>
      <c r="B278" s="78">
        <v>2413.6000979999999</v>
      </c>
      <c r="C278" s="78">
        <v>2240.304932</v>
      </c>
      <c r="D278" s="78">
        <v>1299</v>
      </c>
      <c r="E278" s="78">
        <v>885.59997599999997</v>
      </c>
      <c r="F278" s="78">
        <v>1550</v>
      </c>
      <c r="G278" s="5"/>
      <c r="H278" s="78">
        <f>(B278*0.3+C278*'Price weighted Portfolio'!$B$22+'2.b Portfolios Daily Value'!D278*'Price weighted Portfolio'!$B$23+'2.b Portfolios Daily Value'!E278*'Price weighted Portfolio'!$B$24+'2.b Portfolios Daily Value'!F278*'Price weighted Portfolio'!$B$25)</f>
        <v>2077.8522272931677</v>
      </c>
      <c r="I278" s="6">
        <f t="shared" si="4"/>
        <v>0.14979734309101578</v>
      </c>
      <c r="J278" s="78">
        <f t="shared" si="3"/>
        <v>1317.5388362433348</v>
      </c>
      <c r="K278" s="6">
        <f t="shared" si="5"/>
        <v>0.11151081467775548</v>
      </c>
      <c r="L278" s="2"/>
    </row>
    <row r="279" spans="1:12" ht="28.5" customHeight="1">
      <c r="A279" s="4">
        <v>44698</v>
      </c>
      <c r="B279" s="78">
        <v>2456.5</v>
      </c>
      <c r="C279" s="78">
        <v>2334.4045409999999</v>
      </c>
      <c r="D279" s="78">
        <v>1312.599976</v>
      </c>
      <c r="E279" s="78">
        <v>891.75</v>
      </c>
      <c r="F279" s="78">
        <v>1545</v>
      </c>
      <c r="G279" s="5"/>
      <c r="H279" s="78">
        <f>(B279*0.3+C279*'Price weighted Portfolio'!$B$22+'2.b Portfolios Daily Value'!D279*'Price weighted Portfolio'!$B$23+'2.b Portfolios Daily Value'!E279*'Price weighted Portfolio'!$B$24+'2.b Portfolios Daily Value'!F279*'Price weighted Portfolio'!$B$25)</f>
        <v>2131.4845478147167</v>
      </c>
      <c r="I279" s="6">
        <f t="shared" si="4"/>
        <v>0.17947524743352816</v>
      </c>
      <c r="J279" s="78">
        <f t="shared" si="3"/>
        <v>1336.9895400635833</v>
      </c>
      <c r="K279" s="6">
        <f t="shared" si="5"/>
        <v>0.12791994589618971</v>
      </c>
      <c r="L279" s="2"/>
    </row>
    <row r="280" spans="1:12" ht="28.5" customHeight="1">
      <c r="A280" s="4">
        <v>44699</v>
      </c>
      <c r="B280" s="78">
        <v>2520.6000979999999</v>
      </c>
      <c r="C280" s="78">
        <v>2342.89624</v>
      </c>
      <c r="D280" s="78">
        <v>1324.0500489999999</v>
      </c>
      <c r="E280" s="78">
        <v>899.15002400000003</v>
      </c>
      <c r="F280" s="78">
        <v>1623</v>
      </c>
      <c r="G280" s="5"/>
      <c r="H280" s="78">
        <f>(B280*0.3+C280*'Price weighted Portfolio'!$B$22+'2.b Portfolios Daily Value'!D280*'Price weighted Portfolio'!$B$23+'2.b Portfolios Daily Value'!E280*'Price weighted Portfolio'!$B$24+'2.b Portfolios Daily Value'!F280*'Price weighted Portfolio'!$B$25)</f>
        <v>2165.9050269511658</v>
      </c>
      <c r="I280" s="6">
        <f t="shared" si="4"/>
        <v>0.19852211464533442</v>
      </c>
      <c r="J280" s="78">
        <f t="shared" si="3"/>
        <v>1371.849731038224</v>
      </c>
      <c r="K280" s="6">
        <f t="shared" si="5"/>
        <v>0.15732893043931329</v>
      </c>
      <c r="L280" s="2"/>
    </row>
    <row r="281" spans="1:12" ht="28.5" customHeight="1">
      <c r="A281" s="4">
        <v>44700</v>
      </c>
      <c r="B281" s="78">
        <v>2458.3999020000001</v>
      </c>
      <c r="C281" s="78">
        <v>2288.900635</v>
      </c>
      <c r="D281" s="78">
        <v>1286.1999510000001</v>
      </c>
      <c r="E281" s="78">
        <v>884.59997599999997</v>
      </c>
      <c r="F281" s="78">
        <v>1550</v>
      </c>
      <c r="G281" s="5"/>
      <c r="H281" s="78">
        <f>(B281*0.3+C281*'Price weighted Portfolio'!$B$22+'2.b Portfolios Daily Value'!D281*'Price weighted Portfolio'!$B$23+'2.b Portfolios Daily Value'!E281*'Price weighted Portfolio'!$B$24+'2.b Portfolios Daily Value'!F281*'Price weighted Portfolio'!$B$25)</f>
        <v>2110.4303643704566</v>
      </c>
      <c r="I281" s="6">
        <f t="shared" si="4"/>
        <v>0.16782473453026103</v>
      </c>
      <c r="J281" s="78">
        <f t="shared" si="3"/>
        <v>1332.7355722716336</v>
      </c>
      <c r="K281" s="6">
        <f t="shared" si="5"/>
        <v>0.12433118549234123</v>
      </c>
      <c r="L281" s="2"/>
    </row>
    <row r="282" spans="1:12" ht="28.5" customHeight="1">
      <c r="A282" s="4">
        <v>44701</v>
      </c>
      <c r="B282" s="78">
        <v>2473.1499020000001</v>
      </c>
      <c r="C282" s="78">
        <v>2422.3664549999999</v>
      </c>
      <c r="D282" s="78">
        <v>1303</v>
      </c>
      <c r="E282" s="78">
        <v>915.65002400000003</v>
      </c>
      <c r="F282" s="78">
        <v>1569.400024</v>
      </c>
      <c r="G282" s="5"/>
      <c r="H282" s="78">
        <f>(B282*0.3+C282*'Price weighted Portfolio'!$B$22+'2.b Portfolios Daily Value'!D282*'Price weighted Portfolio'!$B$23+'2.b Portfolios Daily Value'!E282*'Price weighted Portfolio'!$B$24+'2.b Portfolios Daily Value'!F282*'Price weighted Portfolio'!$B$25)</f>
        <v>2178.4843850292705</v>
      </c>
      <c r="I282" s="6">
        <f t="shared" si="4"/>
        <v>0.20548301027882099</v>
      </c>
      <c r="J282" s="78">
        <f t="shared" si="3"/>
        <v>1352.7634513840499</v>
      </c>
      <c r="K282" s="6">
        <f t="shared" si="5"/>
        <v>0.14122723714269125</v>
      </c>
      <c r="L282" s="2"/>
    </row>
    <row r="283" spans="1:12" ht="28.5" customHeight="1">
      <c r="A283" s="4">
        <v>44704</v>
      </c>
      <c r="B283" s="78">
        <v>2436.3500979999999</v>
      </c>
      <c r="C283" s="78">
        <v>2406.1679690000001</v>
      </c>
      <c r="D283" s="78">
        <v>1314</v>
      </c>
      <c r="E283" s="78">
        <v>922.04998799999998</v>
      </c>
      <c r="F283" s="78">
        <v>1629</v>
      </c>
      <c r="G283" s="5"/>
      <c r="H283" s="78">
        <f>(B283*0.3+C283*'Price weighted Portfolio'!$B$22+'2.b Portfolios Daily Value'!D283*'Price weighted Portfolio'!$B$23+'2.b Portfolios Daily Value'!E283*'Price weighted Portfolio'!$B$24+'2.b Portfolios Daily Value'!F283*'Price weighted Portfolio'!$B$25)</f>
        <v>2169.8267060297712</v>
      </c>
      <c r="I283" s="6">
        <f t="shared" si="4"/>
        <v>0.20069220938345267</v>
      </c>
      <c r="J283" s="78">
        <f t="shared" si="3"/>
        <v>1352.5449422580082</v>
      </c>
      <c r="K283" s="6">
        <f t="shared" si="5"/>
        <v>0.14104289703064277</v>
      </c>
      <c r="L283" s="2"/>
    </row>
    <row r="284" spans="1:12" ht="28.5" customHeight="1">
      <c r="A284" s="4">
        <v>44705</v>
      </c>
      <c r="B284" s="78">
        <v>2455.4499510000001</v>
      </c>
      <c r="C284" s="78">
        <v>2414.428711</v>
      </c>
      <c r="D284" s="78">
        <v>1300</v>
      </c>
      <c r="E284" s="78">
        <v>909.90002400000003</v>
      </c>
      <c r="F284" s="78">
        <v>1644.8000489999999</v>
      </c>
      <c r="G284" s="5"/>
      <c r="H284" s="78">
        <f>(B284*0.3+C284*'Price weighted Portfolio'!$B$22+'2.b Portfolios Daily Value'!D284*'Price weighted Portfolio'!$B$23+'2.b Portfolios Daily Value'!E284*'Price weighted Portfolio'!$B$24+'2.b Portfolios Daily Value'!F284*'Price weighted Portfolio'!$B$25)</f>
        <v>2178.2896295837054</v>
      </c>
      <c r="I284" s="6">
        <f t="shared" si="4"/>
        <v>0.20537524068340796</v>
      </c>
      <c r="J284" s="78">
        <f t="shared" si="3"/>
        <v>1359.2479533238306</v>
      </c>
      <c r="K284" s="6">
        <f t="shared" si="5"/>
        <v>0.14669773549582965</v>
      </c>
      <c r="L284" s="2"/>
    </row>
    <row r="285" spans="1:12" ht="28.5" customHeight="1">
      <c r="A285" s="4">
        <v>44706</v>
      </c>
      <c r="B285" s="78">
        <v>2386</v>
      </c>
      <c r="C285" s="78">
        <v>2410.8752439999998</v>
      </c>
      <c r="D285" s="78">
        <v>1330</v>
      </c>
      <c r="E285" s="78">
        <v>911.20001200000002</v>
      </c>
      <c r="F285" s="78">
        <v>1633</v>
      </c>
      <c r="G285" s="5"/>
      <c r="H285" s="78">
        <f>(B285*0.3+C285*'Price weighted Portfolio'!$B$22+'2.b Portfolios Daily Value'!D285*'Price weighted Portfolio'!$B$23+'2.b Portfolios Daily Value'!E285*'Price weighted Portfolio'!$B$24+'2.b Portfolios Daily Value'!F285*'Price weighted Portfolio'!$B$25)</f>
        <v>2157.2619437962362</v>
      </c>
      <c r="I285" s="6">
        <f t="shared" si="4"/>
        <v>0.19373939048568678</v>
      </c>
      <c r="J285" s="78">
        <f t="shared" si="3"/>
        <v>1338.8879773726701</v>
      </c>
      <c r="K285" s="6">
        <f t="shared" si="5"/>
        <v>0.12952151811705459</v>
      </c>
      <c r="L285" s="2"/>
    </row>
    <row r="286" spans="1:12" ht="28.5" customHeight="1">
      <c r="A286" s="4">
        <v>44707</v>
      </c>
      <c r="B286" s="78">
        <v>2423.3500979999999</v>
      </c>
      <c r="C286" s="78">
        <v>2387.892578</v>
      </c>
      <c r="D286" s="78">
        <v>1342.150024</v>
      </c>
      <c r="E286" s="78">
        <v>899.95001200000002</v>
      </c>
      <c r="F286" s="78">
        <v>1575</v>
      </c>
      <c r="G286" s="5"/>
      <c r="H286" s="78">
        <f>(B286*0.3+C286*'Price weighted Portfolio'!$B$22+'2.b Portfolios Daily Value'!D286*'Price weighted Portfolio'!$B$23+'2.b Portfolios Daily Value'!E286*'Price weighted Portfolio'!$B$24+'2.b Portfolios Daily Value'!F286*'Price weighted Portfolio'!$B$25)</f>
        <v>2151.279677832224</v>
      </c>
      <c r="I286" s="6">
        <f t="shared" si="4"/>
        <v>0.19042905232942364</v>
      </c>
      <c r="J286" s="78">
        <f t="shared" si="3"/>
        <v>1338.7686540236139</v>
      </c>
      <c r="K286" s="6">
        <f t="shared" si="5"/>
        <v>0.12942085376525614</v>
      </c>
      <c r="L286" s="2"/>
    </row>
    <row r="287" spans="1:12" ht="28.5" customHeight="1">
      <c r="A287" s="4">
        <v>44708</v>
      </c>
      <c r="B287" s="78">
        <v>2429.1499020000001</v>
      </c>
      <c r="C287" s="78">
        <v>2376.8164059999999</v>
      </c>
      <c r="D287" s="78">
        <v>1371.8000489999999</v>
      </c>
      <c r="E287" s="78">
        <v>903.90002400000003</v>
      </c>
      <c r="F287" s="78">
        <v>1575.1999510000001</v>
      </c>
      <c r="G287" s="5"/>
      <c r="H287" s="78">
        <f>(B287*0.3+C287*'Price weighted Portfolio'!$B$22+'2.b Portfolios Daily Value'!D287*'Price weighted Portfolio'!$B$23+'2.b Portfolios Daily Value'!E287*'Price weighted Portfolio'!$B$24+'2.b Portfolios Daily Value'!F287*'Price weighted Portfolio'!$B$25)</f>
        <v>2151.4630339415794</v>
      </c>
      <c r="I287" s="6">
        <f t="shared" si="4"/>
        <v>0.19053051400442</v>
      </c>
      <c r="J287" s="78">
        <f t="shared" si="3"/>
        <v>1342.7952338932112</v>
      </c>
      <c r="K287" s="6">
        <f t="shared" si="5"/>
        <v>0.13281778366827313</v>
      </c>
      <c r="L287" s="2"/>
    </row>
    <row r="288" spans="1:12" ht="28.5" customHeight="1">
      <c r="A288" s="4">
        <v>44711</v>
      </c>
      <c r="B288" s="78">
        <v>2558.8000489999999</v>
      </c>
      <c r="C288" s="78">
        <v>2459.6096189999998</v>
      </c>
      <c r="D288" s="78">
        <v>1410.25</v>
      </c>
      <c r="E288" s="78">
        <v>888.29998799999998</v>
      </c>
      <c r="F288" s="78">
        <v>1620</v>
      </c>
      <c r="G288" s="5"/>
      <c r="H288" s="78">
        <f>(B288*0.3+C288*'Price weighted Portfolio'!$B$22+'2.b Portfolios Daily Value'!D288*'Price weighted Portfolio'!$B$23+'2.b Portfolios Daily Value'!E288*'Price weighted Portfolio'!$B$24+'2.b Portfolios Daily Value'!F288*'Price weighted Portfolio'!$B$25)</f>
        <v>2232.0998525137043</v>
      </c>
      <c r="I288" s="6">
        <f t="shared" si="4"/>
        <v>0.23515158884876697</v>
      </c>
      <c r="J288" s="78">
        <f t="shared" si="3"/>
        <v>1396.5006132206477</v>
      </c>
      <c r="K288" s="6">
        <f t="shared" si="5"/>
        <v>0.1781250704720696</v>
      </c>
      <c r="L288" s="2"/>
    </row>
    <row r="289" spans="1:12" ht="28.5" customHeight="1">
      <c r="A289" s="4">
        <v>44712</v>
      </c>
      <c r="B289" s="78">
        <v>2554.6999510000001</v>
      </c>
      <c r="C289" s="78">
        <v>2429.9350589999999</v>
      </c>
      <c r="D289" s="78">
        <v>1395.900024</v>
      </c>
      <c r="E289" s="78">
        <v>860.59997599999997</v>
      </c>
      <c r="F289" s="78">
        <v>1660.5</v>
      </c>
      <c r="G289" s="5"/>
      <c r="H289" s="78">
        <f>(B289*0.3+C289*'Price weighted Portfolio'!$B$22+'2.b Portfolios Daily Value'!D289*'Price weighted Portfolio'!$B$23+'2.b Portfolios Daily Value'!E289*'Price weighted Portfolio'!$B$24+'2.b Portfolios Daily Value'!F289*'Price weighted Portfolio'!$B$25)</f>
        <v>2218.8507091749684</v>
      </c>
      <c r="I289" s="6">
        <f t="shared" si="4"/>
        <v>0.22782006179934067</v>
      </c>
      <c r="J289" s="78">
        <f t="shared" si="3"/>
        <v>1396.8424443055851</v>
      </c>
      <c r="K289" s="6">
        <f t="shared" si="5"/>
        <v>0.17841344826955763</v>
      </c>
      <c r="L289" s="2"/>
    </row>
    <row r="290" spans="1:12" ht="28.5" customHeight="1">
      <c r="A290" s="4">
        <v>44713</v>
      </c>
      <c r="B290" s="78">
        <v>2585.9499510000001</v>
      </c>
      <c r="C290" s="78">
        <v>2430.7197270000001</v>
      </c>
      <c r="D290" s="78">
        <v>1380</v>
      </c>
      <c r="E290" s="78">
        <v>839.25</v>
      </c>
      <c r="F290" s="78">
        <v>1653.5500489999999</v>
      </c>
      <c r="G290" s="5"/>
      <c r="H290" s="78">
        <f>(B290*0.3+C290*'Price weighted Portfolio'!$B$22+'2.b Portfolios Daily Value'!D290*'Price weighted Portfolio'!$B$23+'2.b Portfolios Daily Value'!E290*'Price weighted Portfolio'!$B$24+'2.b Portfolios Daily Value'!F290*'Price weighted Portfolio'!$B$25)</f>
        <v>2223.6977584498409</v>
      </c>
      <c r="I290" s="6">
        <f t="shared" si="4"/>
        <v>0.23050221806862448</v>
      </c>
      <c r="J290" s="78">
        <f t="shared" si="3"/>
        <v>1401.8511556299597</v>
      </c>
      <c r="K290" s="6">
        <f t="shared" si="5"/>
        <v>0.18263893039691204</v>
      </c>
      <c r="L290" s="2"/>
    </row>
    <row r="291" spans="1:12" ht="28.5" customHeight="1">
      <c r="A291" s="4">
        <v>44714</v>
      </c>
      <c r="B291" s="78">
        <v>2676.75</v>
      </c>
      <c r="C291" s="78">
        <v>2514.5280760000001</v>
      </c>
      <c r="D291" s="78">
        <v>1387.25</v>
      </c>
      <c r="E291" s="78">
        <v>859.54998799999998</v>
      </c>
      <c r="F291" s="78">
        <v>1632</v>
      </c>
      <c r="G291" s="5"/>
      <c r="H291" s="78">
        <f>(B291*0.3+C291*'Price weighted Portfolio'!$B$22+'2.b Portfolios Daily Value'!D291*'Price weighted Portfolio'!$B$23+'2.b Portfolios Daily Value'!E291*'Price weighted Portfolio'!$B$24+'2.b Portfolios Daily Value'!F291*'Price weighted Portfolio'!$B$25)</f>
        <v>2286.49567018368</v>
      </c>
      <c r="I291" s="6">
        <f t="shared" si="4"/>
        <v>0.26525198088370883</v>
      </c>
      <c r="J291" s="78">
        <f t="shared" si="3"/>
        <v>1432.8393880824224</v>
      </c>
      <c r="K291" s="6">
        <f t="shared" si="5"/>
        <v>0.20878142771932029</v>
      </c>
      <c r="L291" s="2"/>
    </row>
    <row r="292" spans="1:12" ht="28.5" customHeight="1">
      <c r="A292" s="4">
        <v>44715</v>
      </c>
      <c r="B292" s="78">
        <v>2697.6999510000001</v>
      </c>
      <c r="C292" s="78">
        <v>2565.477539</v>
      </c>
      <c r="D292" s="78">
        <v>1398.3000489999999</v>
      </c>
      <c r="E292" s="78">
        <v>865.09997599999997</v>
      </c>
      <c r="F292" s="78">
        <v>1657.9499510000001</v>
      </c>
      <c r="G292" s="5"/>
      <c r="H292" s="78">
        <f>(B292*0.3+C292*'Price weighted Portfolio'!$B$22+'2.b Portfolios Daily Value'!D292*'Price weighted Portfolio'!$B$23+'2.b Portfolios Daily Value'!E292*'Price weighted Portfolio'!$B$24+'2.b Portfolios Daily Value'!F292*'Price weighted Portfolio'!$B$25)</f>
        <v>2319.0178936261091</v>
      </c>
      <c r="I292" s="6">
        <f t="shared" si="4"/>
        <v>0.28324843203376515</v>
      </c>
      <c r="J292" s="78">
        <f t="shared" si="3"/>
        <v>1448.1518899571911</v>
      </c>
      <c r="K292" s="6">
        <f t="shared" si="5"/>
        <v>0.22169946168187704</v>
      </c>
      <c r="L292" s="2"/>
    </row>
    <row r="293" spans="1:12" ht="28.5" customHeight="1">
      <c r="A293" s="4">
        <v>44718</v>
      </c>
      <c r="B293" s="78">
        <v>2712.5500489999999</v>
      </c>
      <c r="C293" s="78">
        <v>2554.4477539999998</v>
      </c>
      <c r="D293" s="78">
        <v>1376.3000489999999</v>
      </c>
      <c r="E293" s="78">
        <v>859.79998799999998</v>
      </c>
      <c r="F293" s="78">
        <v>1652.150024</v>
      </c>
      <c r="G293" s="5"/>
      <c r="H293" s="78">
        <f>(B293*0.3+C293*'Price weighted Portfolio'!$B$22+'2.b Portfolios Daily Value'!D293*'Price weighted Portfolio'!$B$23+'2.b Portfolios Daily Value'!E293*'Price weighted Portfolio'!$B$24+'2.b Portfolios Daily Value'!F293*'Price weighted Portfolio'!$B$25)</f>
        <v>2315.5637061379762</v>
      </c>
      <c r="I293" s="6">
        <f t="shared" si="4"/>
        <v>0.28133702777497094</v>
      </c>
      <c r="J293" s="78">
        <f t="shared" si="3"/>
        <v>1448.5586221801216</v>
      </c>
      <c r="K293" s="6">
        <f t="shared" si="5"/>
        <v>0.22204259180603647</v>
      </c>
      <c r="L293" s="2"/>
    </row>
    <row r="294" spans="1:12" ht="28.5" customHeight="1">
      <c r="A294" s="4">
        <v>44719</v>
      </c>
      <c r="B294" s="78">
        <v>2665</v>
      </c>
      <c r="C294" s="78">
        <v>2559.2473140000002</v>
      </c>
      <c r="D294" s="78">
        <v>1362</v>
      </c>
      <c r="E294" s="78">
        <v>848.25</v>
      </c>
      <c r="F294" s="78">
        <v>1630</v>
      </c>
      <c r="G294" s="5"/>
      <c r="H294" s="78">
        <f>(B294*0.3+C294*'Price weighted Portfolio'!$B$22+'2.b Portfolios Daily Value'!D294*'Price weighted Portfolio'!$B$23+'2.b Portfolios Daily Value'!E294*'Price weighted Portfolio'!$B$24+'2.b Portfolios Daily Value'!F294*'Price weighted Portfolio'!$B$25)</f>
        <v>2297.8933845790552</v>
      </c>
      <c r="I294" s="6">
        <f t="shared" si="4"/>
        <v>0.2715590038553013</v>
      </c>
      <c r="J294" s="78">
        <f t="shared" si="3"/>
        <v>1428.5220274001099</v>
      </c>
      <c r="K294" s="6">
        <f t="shared" si="5"/>
        <v>0.20513918738662729</v>
      </c>
      <c r="L294" s="2"/>
    </row>
    <row r="295" spans="1:12" ht="28.5" customHeight="1">
      <c r="A295" s="4">
        <v>44720</v>
      </c>
      <c r="B295" s="78">
        <v>2604.8000489999999</v>
      </c>
      <c r="C295" s="78">
        <v>2514.2973630000001</v>
      </c>
      <c r="D295" s="78">
        <v>1373.3000489999999</v>
      </c>
      <c r="E295" s="78">
        <v>847.25</v>
      </c>
      <c r="F295" s="78">
        <v>1595</v>
      </c>
      <c r="G295" s="5"/>
      <c r="H295" s="78">
        <f>(B295*0.3+C295*'Price weighted Portfolio'!$B$22+'2.b Portfolios Daily Value'!D295*'Price weighted Portfolio'!$B$23+'2.b Portfolios Daily Value'!E295*'Price weighted Portfolio'!$B$24+'2.b Portfolios Daily Value'!F295*'Price weighted Portfolio'!$B$25)</f>
        <v>2257.482767283514</v>
      </c>
      <c r="I295" s="6">
        <f t="shared" si="4"/>
        <v>0.24919744234059715</v>
      </c>
      <c r="J295" s="78">
        <f t="shared" si="3"/>
        <v>1402.5763955846121</v>
      </c>
      <c r="K295" s="6">
        <f t="shared" si="5"/>
        <v>0.18325076211728164</v>
      </c>
      <c r="L295" s="2"/>
    </row>
    <row r="296" spans="1:12" ht="28.5" customHeight="1">
      <c r="A296" s="4">
        <v>44721</v>
      </c>
      <c r="B296" s="78">
        <v>2576.8000489999999</v>
      </c>
      <c r="C296" s="78">
        <v>2583.2453609999998</v>
      </c>
      <c r="D296" s="78">
        <v>1362.25</v>
      </c>
      <c r="E296" s="78">
        <v>858.84997599999997</v>
      </c>
      <c r="F296" s="78">
        <v>1556.1999510000001</v>
      </c>
      <c r="G296" s="5"/>
      <c r="H296" s="78">
        <f>(B296*0.3+C296*'Price weighted Portfolio'!$B$22+'2.b Portfolios Daily Value'!D296*'Price weighted Portfolio'!$B$23+'2.b Portfolios Daily Value'!E296*'Price weighted Portfolio'!$B$24+'2.b Portfolios Daily Value'!F296*'Price weighted Portfolio'!$B$25)</f>
        <v>2273.603941431456</v>
      </c>
      <c r="I296" s="6">
        <f t="shared" si="4"/>
        <v>0.25811823225979103</v>
      </c>
      <c r="J296" s="78">
        <f t="shared" si="3"/>
        <v>1391.6966366796123</v>
      </c>
      <c r="K296" s="6">
        <f t="shared" si="5"/>
        <v>0.17407230805480078</v>
      </c>
      <c r="L296" s="2"/>
    </row>
    <row r="297" spans="1:12" ht="28.5" customHeight="1">
      <c r="A297" s="4">
        <v>44722</v>
      </c>
      <c r="B297" s="78">
        <v>2520.6000979999999</v>
      </c>
      <c r="C297" s="78">
        <v>2505.251953</v>
      </c>
      <c r="D297" s="78">
        <v>1360.099976</v>
      </c>
      <c r="E297" s="78">
        <v>845.70001200000002</v>
      </c>
      <c r="F297" s="78">
        <v>1570</v>
      </c>
      <c r="G297" s="5"/>
      <c r="H297" s="78">
        <f>(B297*0.3+C297*'Price weighted Portfolio'!$B$22+'2.b Portfolios Daily Value'!D297*'Price weighted Portfolio'!$B$23+'2.b Portfolios Daily Value'!E297*'Price weighted Portfolio'!$B$24+'2.b Portfolios Daily Value'!F297*'Price weighted Portfolio'!$B$25)</f>
        <v>2223.9738379370597</v>
      </c>
      <c r="I297" s="6">
        <f t="shared" si="4"/>
        <v>0.23065498901966541</v>
      </c>
      <c r="J297" s="78">
        <f t="shared" si="3"/>
        <v>1371.159561721787</v>
      </c>
      <c r="K297" s="6">
        <f t="shared" si="5"/>
        <v>0.15674668524237778</v>
      </c>
      <c r="L297" s="2"/>
    </row>
    <row r="298" spans="1:12" ht="28.5" customHeight="1">
      <c r="A298" s="4">
        <v>44725</v>
      </c>
      <c r="B298" s="78">
        <v>2466.1499020000001</v>
      </c>
      <c r="C298" s="78">
        <v>2457.8557129999999</v>
      </c>
      <c r="D298" s="78">
        <v>1323.599976</v>
      </c>
      <c r="E298" s="78">
        <v>829.5</v>
      </c>
      <c r="F298" s="78">
        <v>1560.150024</v>
      </c>
      <c r="G298" s="5"/>
      <c r="H298" s="78">
        <f>(B298*0.3+C298*'Price weighted Portfolio'!$B$22+'2.b Portfolios Daily Value'!D298*'Price weighted Portfolio'!$B$23+'2.b Portfolios Daily Value'!E298*'Price weighted Portfolio'!$B$24+'2.b Portfolios Daily Value'!F298*'Price weighted Portfolio'!$B$25)</f>
        <v>2181.3850477978563</v>
      </c>
      <c r="I298" s="6">
        <f t="shared" si="4"/>
        <v>0.2070881168887686</v>
      </c>
      <c r="J298" s="78">
        <f t="shared" si="3"/>
        <v>1345.6634444592405</v>
      </c>
      <c r="K298" s="6">
        <f t="shared" si="5"/>
        <v>0.13523748240899836</v>
      </c>
      <c r="L298" s="2"/>
    </row>
    <row r="299" spans="1:12" ht="28.5" customHeight="1">
      <c r="A299" s="4">
        <v>44726</v>
      </c>
      <c r="B299" s="78">
        <v>2470.75</v>
      </c>
      <c r="C299" s="78">
        <v>2425.7353520000001</v>
      </c>
      <c r="D299" s="78">
        <v>1311.25</v>
      </c>
      <c r="E299" s="78">
        <v>825.04998799999998</v>
      </c>
      <c r="F299" s="78">
        <v>1532.0500489999999</v>
      </c>
      <c r="G299" s="5"/>
      <c r="H299" s="78">
        <f>(B299*0.3+C299*'Price weighted Portfolio'!$B$22+'2.b Portfolios Daily Value'!D299*'Price weighted Portfolio'!$B$23+'2.b Portfolios Daily Value'!E299*'Price weighted Portfolio'!$B$24+'2.b Portfolios Daily Value'!F299*'Price weighted Portfolio'!$B$25)</f>
        <v>2164.1750214282301</v>
      </c>
      <c r="I299" s="6">
        <f t="shared" si="4"/>
        <v>0.19756480125813769</v>
      </c>
      <c r="J299" s="78">
        <f t="shared" si="3"/>
        <v>1338.7717531180742</v>
      </c>
      <c r="K299" s="6">
        <f t="shared" si="5"/>
        <v>0.12942346824379269</v>
      </c>
      <c r="L299" s="2"/>
    </row>
    <row r="300" spans="1:12" ht="28.5" customHeight="1">
      <c r="A300" s="4">
        <v>44727</v>
      </c>
      <c r="B300" s="78">
        <v>2510.1499020000001</v>
      </c>
      <c r="C300" s="78">
        <v>2396.3840329999998</v>
      </c>
      <c r="D300" s="78">
        <v>1301.650024</v>
      </c>
      <c r="E300" s="78">
        <v>822.29998799999998</v>
      </c>
      <c r="F300" s="78">
        <v>1547.9499510000001</v>
      </c>
      <c r="G300" s="5"/>
      <c r="H300" s="78">
        <f>(B300*0.3+C300*'Price weighted Portfolio'!$B$22+'2.b Portfolios Daily Value'!D300*'Price weighted Portfolio'!$B$23+'2.b Portfolios Daily Value'!E300*'Price weighted Portfolio'!$B$24+'2.b Portfolios Daily Value'!F300*'Price weighted Portfolio'!$B$25)</f>
        <v>2164.5017043547186</v>
      </c>
      <c r="I300" s="6">
        <f t="shared" si="4"/>
        <v>0.19774557405611426</v>
      </c>
      <c r="J300" s="78">
        <f t="shared" si="3"/>
        <v>1350.4785492263002</v>
      </c>
      <c r="K300" s="6">
        <f t="shared" si="5"/>
        <v>0.13929963289380187</v>
      </c>
      <c r="L300" s="2"/>
    </row>
    <row r="301" spans="1:12" ht="28.5" customHeight="1">
      <c r="A301" s="4">
        <v>44728</v>
      </c>
      <c r="B301" s="78">
        <v>2526.3999020000001</v>
      </c>
      <c r="C301" s="78">
        <v>2362.8791500000002</v>
      </c>
      <c r="D301" s="78">
        <v>1310</v>
      </c>
      <c r="E301" s="78">
        <v>814.59997599999997</v>
      </c>
      <c r="F301" s="78">
        <v>1568.400024</v>
      </c>
      <c r="G301" s="5"/>
      <c r="H301" s="78">
        <f>(B301*0.3+C301*'Price weighted Portfolio'!$B$22+'2.b Portfolios Daily Value'!D301*'Price weighted Portfolio'!$B$23+'2.b Portfolios Daily Value'!E301*'Price weighted Portfolio'!$B$24+'2.b Portfolios Daily Value'!F301*'Price weighted Portfolio'!$B$25)</f>
        <v>2157.6672838409781</v>
      </c>
      <c r="I301" s="6">
        <f t="shared" si="4"/>
        <v>0.19396368887436455</v>
      </c>
      <c r="J301" s="78">
        <f t="shared" si="3"/>
        <v>1356.9182612224158</v>
      </c>
      <c r="K301" s="6">
        <f t="shared" si="5"/>
        <v>0.14473234525885181</v>
      </c>
      <c r="L301" s="2"/>
    </row>
    <row r="302" spans="1:12" ht="28.5" customHeight="1">
      <c r="A302" s="4">
        <v>44729</v>
      </c>
      <c r="B302" s="78">
        <v>2497.8999020000001</v>
      </c>
      <c r="C302" s="78">
        <v>2390.5690920000002</v>
      </c>
      <c r="D302" s="78">
        <v>1275</v>
      </c>
      <c r="E302" s="78">
        <v>793.40002400000003</v>
      </c>
      <c r="F302" s="78">
        <v>1522</v>
      </c>
      <c r="G302" s="5"/>
      <c r="H302" s="78">
        <f>(B302*0.3+C302*'Price weighted Portfolio'!$B$22+'2.b Portfolios Daily Value'!D302*'Price weighted Portfolio'!$B$23+'2.b Portfolios Daily Value'!E302*'Price weighted Portfolio'!$B$24+'2.b Portfolios Daily Value'!F302*'Price weighted Portfolio'!$B$25)</f>
        <v>2149.3044568428622</v>
      </c>
      <c r="I302" s="6">
        <f t="shared" si="4"/>
        <v>0.18933604686168426</v>
      </c>
      <c r="J302" s="78">
        <f t="shared" si="3"/>
        <v>1337.1675884780739</v>
      </c>
      <c r="K302" s="6">
        <f t="shared" si="5"/>
        <v>0.12807015227553786</v>
      </c>
      <c r="L302" s="2"/>
    </row>
    <row r="303" spans="1:12" ht="28.5" customHeight="1">
      <c r="A303" s="4">
        <v>44732</v>
      </c>
      <c r="B303" s="78">
        <v>2407.3999020000001</v>
      </c>
      <c r="C303" s="78">
        <v>2347.234375</v>
      </c>
      <c r="D303" s="78">
        <v>1304.6999510000001</v>
      </c>
      <c r="E303" s="78">
        <v>805.29998799999998</v>
      </c>
      <c r="F303" s="78">
        <v>1490</v>
      </c>
      <c r="G303" s="5"/>
      <c r="H303" s="78">
        <f>(B303*0.3+C303*'Price weighted Portfolio'!$B$22+'2.b Portfolios Daily Value'!D303*'Price weighted Portfolio'!$B$23+'2.b Portfolios Daily Value'!E303*'Price weighted Portfolio'!$B$24+'2.b Portfolios Daily Value'!F303*'Price weighted Portfolio'!$B$25)</f>
        <v>2104.031160319375</v>
      </c>
      <c r="I303" s="6">
        <f t="shared" si="4"/>
        <v>0.16428368010916983</v>
      </c>
      <c r="J303" s="78">
        <f t="shared" si="3"/>
        <v>1305.4579537444195</v>
      </c>
      <c r="K303" s="6">
        <f t="shared" si="5"/>
        <v>0.10131906079619046</v>
      </c>
      <c r="L303" s="2"/>
    </row>
    <row r="304" spans="1:12" ht="28.5" customHeight="1">
      <c r="A304" s="4">
        <v>44733</v>
      </c>
      <c r="B304" s="78">
        <v>2488.4499510000001</v>
      </c>
      <c r="C304" s="78">
        <v>2385.1235350000002</v>
      </c>
      <c r="D304" s="78">
        <v>1336.900024</v>
      </c>
      <c r="E304" s="78">
        <v>817.45001200000002</v>
      </c>
      <c r="F304" s="78">
        <v>1480</v>
      </c>
      <c r="G304" s="5"/>
      <c r="H304" s="78">
        <f>(B304*0.3+C304*'Price weighted Portfolio'!$B$22+'2.b Portfolios Daily Value'!D304*'Price weighted Portfolio'!$B$23+'2.b Portfolios Daily Value'!E304*'Price weighted Portfolio'!$B$24+'2.b Portfolios Daily Value'!F304*'Price weighted Portfolio'!$B$25)</f>
        <v>2147.2691296419034</v>
      </c>
      <c r="I304" s="6">
        <f t="shared" si="4"/>
        <v>0.18820978110647602</v>
      </c>
      <c r="J304" s="78">
        <f t="shared" si="3"/>
        <v>1334.2027026589983</v>
      </c>
      <c r="K304" s="6">
        <f t="shared" si="5"/>
        <v>0.12556889571934882</v>
      </c>
      <c r="L304" s="2"/>
    </row>
    <row r="305" spans="1:12" ht="28.5" customHeight="1">
      <c r="A305" s="4">
        <v>44734</v>
      </c>
      <c r="B305" s="78">
        <v>2535.25</v>
      </c>
      <c r="C305" s="78">
        <v>2312.6679690000001</v>
      </c>
      <c r="D305" s="78">
        <v>1332.25</v>
      </c>
      <c r="E305" s="78">
        <v>809.29998799999998</v>
      </c>
      <c r="F305" s="78">
        <v>1490</v>
      </c>
      <c r="G305" s="5"/>
      <c r="H305" s="78">
        <f>(B305*0.3+C305*'Price weighted Portfolio'!$B$22+'2.b Portfolios Daily Value'!D305*'Price weighted Portfolio'!$B$23+'2.b Portfolios Daily Value'!E305*'Price weighted Portfolio'!$B$24+'2.b Portfolios Daily Value'!F305*'Price weighted Portfolio'!$B$25)</f>
        <v>2130.7795906125002</v>
      </c>
      <c r="I305" s="6">
        <f t="shared" si="4"/>
        <v>0.17908515332218822</v>
      </c>
      <c r="J305" s="78">
        <f t="shared" si="3"/>
        <v>1344.4551395745561</v>
      </c>
      <c r="K305" s="6">
        <f t="shared" si="5"/>
        <v>0.13421812426196733</v>
      </c>
      <c r="L305" s="2"/>
    </row>
    <row r="306" spans="1:12" ht="28.5" customHeight="1">
      <c r="A306" s="4">
        <v>44735</v>
      </c>
      <c r="B306" s="78">
        <v>2471.3500979999999</v>
      </c>
      <c r="C306" s="78">
        <v>2275.1479490000002</v>
      </c>
      <c r="D306" s="78">
        <v>1330.5</v>
      </c>
      <c r="E306" s="78">
        <v>824.90002400000003</v>
      </c>
      <c r="F306" s="78">
        <v>1481.5</v>
      </c>
      <c r="G306" s="5"/>
      <c r="H306" s="78">
        <f>(B306*0.3+C306*'Price weighted Portfolio'!$B$22+'2.b Portfolios Daily Value'!D306*'Price weighted Portfolio'!$B$23+'2.b Portfolios Daily Value'!E306*'Price weighted Portfolio'!$B$24+'2.b Portfolios Daily Value'!F306*'Price weighted Portfolio'!$B$25)</f>
        <v>2096.5708625412617</v>
      </c>
      <c r="I306" s="6">
        <f t="shared" si="4"/>
        <v>0.16015546037762673</v>
      </c>
      <c r="J306" s="78">
        <f t="shared" si="3"/>
        <v>1322.7110130312353</v>
      </c>
      <c r="K306" s="6">
        <f t="shared" si="5"/>
        <v>0.11587420061905229</v>
      </c>
      <c r="L306" s="2"/>
    </row>
    <row r="307" spans="1:12" ht="28.5" customHeight="1">
      <c r="A307" s="4">
        <v>44736</v>
      </c>
      <c r="B307" s="78">
        <v>2467.4499510000001</v>
      </c>
      <c r="C307" s="78">
        <v>2307.5454100000002</v>
      </c>
      <c r="D307" s="78">
        <v>1338.5500489999999</v>
      </c>
      <c r="E307" s="78">
        <v>824.59997599999997</v>
      </c>
      <c r="F307" s="78">
        <v>1501.75</v>
      </c>
      <c r="G307" s="5"/>
      <c r="H307" s="78">
        <f>(B307*0.3+C307*'Price weighted Portfolio'!$B$22+'2.b Portfolios Daily Value'!D307*'Price weighted Portfolio'!$B$23+'2.b Portfolios Daily Value'!E307*'Price weighted Portfolio'!$B$24+'2.b Portfolios Daily Value'!F307*'Price weighted Portfolio'!$B$25)</f>
        <v>2112.1737228452589</v>
      </c>
      <c r="I307" s="6">
        <f t="shared" si="4"/>
        <v>0.1687894368878462</v>
      </c>
      <c r="J307" s="78">
        <f t="shared" si="3"/>
        <v>1327.6914562795223</v>
      </c>
      <c r="K307" s="6">
        <f t="shared" si="5"/>
        <v>0.1200758350453619</v>
      </c>
      <c r="L307" s="2"/>
    </row>
    <row r="308" spans="1:12" ht="28.5" customHeight="1">
      <c r="A308" s="4">
        <v>44739</v>
      </c>
      <c r="B308" s="78">
        <v>2544.8500979999999</v>
      </c>
      <c r="C308" s="78">
        <v>2300.7150879999999</v>
      </c>
      <c r="D308" s="78">
        <v>1370</v>
      </c>
      <c r="E308" s="78">
        <v>835.65002400000003</v>
      </c>
      <c r="F308" s="78">
        <v>1524</v>
      </c>
      <c r="G308" s="5"/>
      <c r="H308" s="78">
        <f>(B308*0.3+C308*'Price weighted Portfolio'!$B$22+'2.b Portfolios Daily Value'!D308*'Price weighted Portfolio'!$B$23+'2.b Portfolios Daily Value'!E308*'Price weighted Portfolio'!$B$24+'2.b Portfolios Daily Value'!F308*'Price weighted Portfolio'!$B$25)</f>
        <v>2139.3914163033219</v>
      </c>
      <c r="I308" s="6">
        <f t="shared" si="4"/>
        <v>0.18385058089610617</v>
      </c>
      <c r="J308" s="78">
        <f t="shared" si="3"/>
        <v>1358.0315605867909</v>
      </c>
      <c r="K308" s="6">
        <f t="shared" si="5"/>
        <v>0.14567155422137845</v>
      </c>
      <c r="L308" s="2"/>
    </row>
    <row r="309" spans="1:12" ht="28.5" customHeight="1">
      <c r="A309" s="4">
        <v>44740</v>
      </c>
      <c r="B309" s="78">
        <v>2630.3999020000001</v>
      </c>
      <c r="C309" s="78">
        <v>2333.0661620000001</v>
      </c>
      <c r="D309" s="78">
        <v>1344</v>
      </c>
      <c r="E309" s="78">
        <v>828.59997599999997</v>
      </c>
      <c r="F309" s="78">
        <v>1530</v>
      </c>
      <c r="G309" s="5"/>
      <c r="H309" s="78">
        <f>(B309*0.3+C309*'Price weighted Portfolio'!$B$22+'2.b Portfolios Daily Value'!D309*'Price weighted Portfolio'!$B$23+'2.b Portfolios Daily Value'!E309*'Price weighted Portfolio'!$B$24+'2.b Portfolios Daily Value'!F309*'Price weighted Portfolio'!$B$25)</f>
        <v>2176.2452002827094</v>
      </c>
      <c r="I309" s="6">
        <f t="shared" si="4"/>
        <v>0.20424393820311337</v>
      </c>
      <c r="J309" s="78">
        <f t="shared" si="3"/>
        <v>1383.8310996143989</v>
      </c>
      <c r="K309" s="6">
        <f t="shared" si="5"/>
        <v>0.16743673172813911</v>
      </c>
      <c r="L309" s="2"/>
    </row>
    <row r="310" spans="1:12" ht="28.5" customHeight="1">
      <c r="A310" s="4">
        <v>44741</v>
      </c>
      <c r="B310" s="78">
        <v>2676.4499510000001</v>
      </c>
      <c r="C310" s="78">
        <v>2381.477539</v>
      </c>
      <c r="D310" s="78">
        <v>1331.25</v>
      </c>
      <c r="E310" s="78">
        <v>838.70001200000002</v>
      </c>
      <c r="F310" s="78">
        <v>1531.25</v>
      </c>
      <c r="G310" s="5"/>
      <c r="H310" s="78">
        <f>(B310*0.3+C310*'Price weighted Portfolio'!$B$22+'2.b Portfolios Daily Value'!D310*'Price weighted Portfolio'!$B$23+'2.b Portfolios Daily Value'!E310*'Price weighted Portfolio'!$B$24+'2.b Portfolios Daily Value'!F310*'Price weighted Portfolio'!$B$25)</f>
        <v>2210.6364956900029</v>
      </c>
      <c r="I310" s="6">
        <f t="shared" si="4"/>
        <v>0.22327465634820354</v>
      </c>
      <c r="J310" s="78">
        <f t="shared" si="3"/>
        <v>1400.5606388901538</v>
      </c>
      <c r="K310" s="6">
        <f t="shared" si="5"/>
        <v>0.18155021614169731</v>
      </c>
      <c r="L310" s="2"/>
    </row>
    <row r="311" spans="1:12" ht="28.5" customHeight="1">
      <c r="A311" s="4">
        <v>44742</v>
      </c>
      <c r="B311" s="78">
        <v>2728.5500489999999</v>
      </c>
      <c r="C311" s="78">
        <v>2395.7841800000001</v>
      </c>
      <c r="D311" s="78">
        <v>1336</v>
      </c>
      <c r="E311" s="78">
        <v>830.59997599999997</v>
      </c>
      <c r="F311" s="78">
        <v>1549.0500489999999</v>
      </c>
      <c r="G311" s="5"/>
      <c r="H311" s="78">
        <f>(B311*0.3+C311*'Price weighted Portfolio'!$B$22+'2.b Portfolios Daily Value'!D311*'Price weighted Portfolio'!$B$23+'2.b Portfolios Daily Value'!E311*'Price weighted Portfolio'!$B$24+'2.b Portfolios Daily Value'!F311*'Price weighted Portfolio'!$B$25)</f>
        <v>2233.9097325997777</v>
      </c>
      <c r="I311" s="6">
        <f t="shared" si="4"/>
        <v>0.23615310151022872</v>
      </c>
      <c r="J311" s="78">
        <f t="shared" si="3"/>
        <v>1419.8610779116466</v>
      </c>
      <c r="K311" s="6">
        <f t="shared" si="5"/>
        <v>0.19783257997818593</v>
      </c>
      <c r="L311" s="2"/>
    </row>
    <row r="312" spans="1:12" ht="28.5" customHeight="1">
      <c r="A312" s="4">
        <v>44743</v>
      </c>
      <c r="B312" s="78">
        <v>2735.25</v>
      </c>
      <c r="C312" s="78">
        <v>2223.2292480000001</v>
      </c>
      <c r="D312" s="78">
        <v>1343.9499510000001</v>
      </c>
      <c r="E312" s="78">
        <v>829.25</v>
      </c>
      <c r="F312" s="78">
        <v>1560.9499510000001</v>
      </c>
      <c r="G312" s="5"/>
      <c r="H312" s="78">
        <f>(B312*0.3+C312*'Price weighted Portfolio'!$B$22+'2.b Portfolios Daily Value'!D312*'Price weighted Portfolio'!$B$23+'2.b Portfolios Daily Value'!E312*'Price weighted Portfolio'!$B$24+'2.b Portfolios Daily Value'!F312*'Price weighted Portfolio'!$B$25)</f>
        <v>2165.5863681061996</v>
      </c>
      <c r="I312" s="6">
        <f t="shared" si="4"/>
        <v>0.19834578204165743</v>
      </c>
      <c r="J312" s="78">
        <f t="shared" si="3"/>
        <v>1413.9960749175225</v>
      </c>
      <c r="K312" s="6">
        <f t="shared" si="5"/>
        <v>0.19288470741704478</v>
      </c>
      <c r="L312" s="2"/>
    </row>
    <row r="313" spans="1:12" ht="28.5" customHeight="1">
      <c r="A313" s="4">
        <v>44746</v>
      </c>
      <c r="B313" s="78">
        <v>2678.25</v>
      </c>
      <c r="C313" s="78">
        <v>2227.8442380000001</v>
      </c>
      <c r="D313" s="78">
        <v>1353.6999510000001</v>
      </c>
      <c r="E313" s="78">
        <v>829.40002400000003</v>
      </c>
      <c r="F313" s="78">
        <v>1572.099976</v>
      </c>
      <c r="G313" s="5"/>
      <c r="H313" s="78">
        <f>(B313*0.3+C313*'Price weighted Portfolio'!$B$22+'2.b Portfolios Daily Value'!D313*'Price weighted Portfolio'!$B$23+'2.b Portfolios Daily Value'!E313*'Price weighted Portfolio'!$B$24+'2.b Portfolios Daily Value'!F313*'Price weighted Portfolio'!$B$25)</f>
        <v>2152.6789229143628</v>
      </c>
      <c r="I313" s="6">
        <f t="shared" si="4"/>
        <v>0.19120333659114519</v>
      </c>
      <c r="J313" s="78">
        <f t="shared" si="3"/>
        <v>1399.9684700432224</v>
      </c>
      <c r="K313" s="6">
        <f t="shared" si="5"/>
        <v>0.18105064674808746</v>
      </c>
      <c r="L313" s="2"/>
    </row>
    <row r="314" spans="1:12" ht="28.5" customHeight="1">
      <c r="A314" s="4">
        <v>44747</v>
      </c>
      <c r="B314" s="78">
        <v>2620.1000979999999</v>
      </c>
      <c r="C314" s="78">
        <v>2245.8889159999999</v>
      </c>
      <c r="D314" s="78">
        <v>1364</v>
      </c>
      <c r="E314" s="78">
        <v>835.79998799999998</v>
      </c>
      <c r="F314" s="78">
        <v>1584</v>
      </c>
      <c r="G314" s="5"/>
      <c r="H314" s="78">
        <f>(B314*0.3+C314*'Price weighted Portfolio'!$B$22+'2.b Portfolios Daily Value'!D314*'Price weighted Portfolio'!$B$23+'2.b Portfolios Daily Value'!E314*'Price weighted Portfolio'!$B$24+'2.b Portfolios Daily Value'!F314*'Price weighted Portfolio'!$B$25)</f>
        <v>2145.9614023824756</v>
      </c>
      <c r="I314" s="6">
        <f t="shared" si="4"/>
        <v>0.18748613901652034</v>
      </c>
      <c r="J314" s="78">
        <f t="shared" si="3"/>
        <v>1387.1256530588619</v>
      </c>
      <c r="K314" s="6">
        <f t="shared" si="5"/>
        <v>0.1702161046637376</v>
      </c>
      <c r="L314" s="2"/>
    </row>
    <row r="315" spans="1:12" ht="28.5" customHeight="1">
      <c r="A315" s="4">
        <v>44748</v>
      </c>
      <c r="B315" s="78">
        <v>2609.8500979999999</v>
      </c>
      <c r="C315" s="78">
        <v>2226.1367190000001</v>
      </c>
      <c r="D315" s="78">
        <v>1348</v>
      </c>
      <c r="E315" s="78">
        <v>837.70001200000002</v>
      </c>
      <c r="F315" s="78">
        <v>1565.5500489999999</v>
      </c>
      <c r="G315" s="5"/>
      <c r="H315" s="78">
        <f>(B315*0.3+C315*'Price weighted Portfolio'!$B$22+'2.b Portfolios Daily Value'!D315*'Price weighted Portfolio'!$B$23+'2.b Portfolios Daily Value'!E315*'Price weighted Portfolio'!$B$24+'2.b Portfolios Daily Value'!F315*'Price weighted Portfolio'!$B$25)</f>
        <v>2131.1432186517791</v>
      </c>
      <c r="I315" s="6">
        <f t="shared" si="4"/>
        <v>0.17928637001505243</v>
      </c>
      <c r="J315" s="78">
        <f t="shared" si="3"/>
        <v>1378.4239974510476</v>
      </c>
      <c r="K315" s="6">
        <f t="shared" si="5"/>
        <v>0.16287515649004702</v>
      </c>
      <c r="L315" s="2"/>
    </row>
    <row r="316" spans="1:12" ht="28.5" customHeight="1">
      <c r="A316" s="4">
        <v>44749</v>
      </c>
      <c r="B316" s="78">
        <v>2694.6999510000001</v>
      </c>
      <c r="C316" s="78">
        <v>2204.2155760000001</v>
      </c>
      <c r="D316" s="78">
        <v>1380</v>
      </c>
      <c r="E316" s="78">
        <v>849.45001200000002</v>
      </c>
      <c r="F316" s="78">
        <v>1565.900024</v>
      </c>
      <c r="G316" s="5"/>
      <c r="H316" s="78">
        <f>(B316*0.3+C316*'Price weighted Portfolio'!$B$22+'2.b Portfolios Daily Value'!D316*'Price weighted Portfolio'!$B$23+'2.b Portfolios Daily Value'!E316*'Price weighted Portfolio'!$B$24+'2.b Portfolios Daily Value'!F316*'Price weighted Portfolio'!$B$25)</f>
        <v>2151.6701697898875</v>
      </c>
      <c r="I316" s="6">
        <f t="shared" si="4"/>
        <v>0.19064513440182607</v>
      </c>
      <c r="J316" s="78">
        <f t="shared" si="3"/>
        <v>1406.402699371818</v>
      </c>
      <c r="K316" s="6">
        <f t="shared" si="5"/>
        <v>0.18647873378895397</v>
      </c>
      <c r="L316" s="2"/>
    </row>
    <row r="317" spans="1:12" ht="28.5" customHeight="1">
      <c r="A317" s="4">
        <v>44750</v>
      </c>
      <c r="B317" s="78">
        <v>2671.8500979999999</v>
      </c>
      <c r="C317" s="78">
        <v>2207.2614749999998</v>
      </c>
      <c r="D317" s="78">
        <v>1410</v>
      </c>
      <c r="E317" s="78">
        <v>857.70001200000002</v>
      </c>
      <c r="F317" s="78">
        <v>1621</v>
      </c>
      <c r="G317" s="5"/>
      <c r="H317" s="78">
        <f>(B317*0.3+C317*'Price weighted Portfolio'!$B$22+'2.b Portfolios Daily Value'!D317*'Price weighted Portfolio'!$B$23+'2.b Portfolios Daily Value'!E317*'Price weighted Portfolio'!$B$24+'2.b Portfolios Daily Value'!F317*'Price weighted Portfolio'!$B$25)</f>
        <v>2156.5835894111106</v>
      </c>
      <c r="I317" s="6">
        <f t="shared" si="4"/>
        <v>0.19336401727124608</v>
      </c>
      <c r="J317" s="78">
        <f t="shared" si="3"/>
        <v>1412.5809146773408</v>
      </c>
      <c r="K317" s="6">
        <f t="shared" si="5"/>
        <v>0.1916908405888389</v>
      </c>
      <c r="L317" s="2"/>
    </row>
    <row r="318" spans="1:12" ht="28.5" customHeight="1">
      <c r="A318" s="4">
        <v>44753</v>
      </c>
      <c r="B318" s="78">
        <v>2653.8000489999999</v>
      </c>
      <c r="C318" s="78">
        <v>2237.2590329999998</v>
      </c>
      <c r="D318" s="78">
        <v>1394</v>
      </c>
      <c r="E318" s="78">
        <v>857.25</v>
      </c>
      <c r="F318" s="78">
        <v>1684.9499510000001</v>
      </c>
      <c r="G318" s="5"/>
      <c r="H318" s="78">
        <f>(B318*0.3+C318*'Price weighted Portfolio'!$B$22+'2.b Portfolios Daily Value'!D318*'Price weighted Portfolio'!$B$23+'2.b Portfolios Daily Value'!E318*'Price weighted Portfolio'!$B$24+'2.b Portfolios Daily Value'!F318*'Price weighted Portfolio'!$B$25)</f>
        <v>2170.2758454656605</v>
      </c>
      <c r="I318" s="6">
        <f t="shared" si="4"/>
        <v>0.20094074454070765</v>
      </c>
      <c r="J318" s="78">
        <f t="shared" si="3"/>
        <v>1418.6098414120927</v>
      </c>
      <c r="K318" s="6">
        <f t="shared" si="5"/>
        <v>0.196777003578678</v>
      </c>
      <c r="L318" s="2"/>
    </row>
    <row r="319" spans="1:12" ht="28.5" customHeight="1">
      <c r="A319" s="4">
        <v>44754</v>
      </c>
      <c r="B319" s="78">
        <v>2654.1000979999999</v>
      </c>
      <c r="C319" s="78">
        <v>2234.0744629999999</v>
      </c>
      <c r="D319" s="78">
        <v>1405.25</v>
      </c>
      <c r="E319" s="78">
        <v>851.59997599999997</v>
      </c>
      <c r="F319" s="78">
        <v>1655</v>
      </c>
      <c r="G319" s="5"/>
      <c r="H319" s="78">
        <f>(B319*0.3+C319*'Price weighted Portfolio'!$B$22+'2.b Portfolios Daily Value'!D319*'Price weighted Portfolio'!$B$23+'2.b Portfolios Daily Value'!E319*'Price weighted Portfolio'!$B$24+'2.b Portfolios Daily Value'!F319*'Price weighted Portfolio'!$B$25)</f>
        <v>2165.5836240064809</v>
      </c>
      <c r="I319" s="6">
        <f t="shared" si="4"/>
        <v>0.19834426357055346</v>
      </c>
      <c r="J319" s="78">
        <f t="shared" si="3"/>
        <v>1413.8292431490181</v>
      </c>
      <c r="K319" s="6">
        <f t="shared" si="5"/>
        <v>0.19274396369866365</v>
      </c>
      <c r="L319" s="2"/>
    </row>
    <row r="320" spans="1:12" ht="28.5" customHeight="1">
      <c r="A320" s="4">
        <v>44755</v>
      </c>
      <c r="B320" s="78">
        <v>2767.4499510000001</v>
      </c>
      <c r="C320" s="78">
        <v>2194.4777829999998</v>
      </c>
      <c r="D320" s="78">
        <v>1390</v>
      </c>
      <c r="E320" s="78">
        <v>860.15002400000003</v>
      </c>
      <c r="F320" s="78">
        <v>1664</v>
      </c>
      <c r="G320" s="5"/>
      <c r="H320" s="78">
        <f>(B320*0.3+C320*'Price weighted Portfolio'!$B$22+'2.b Portfolios Daily Value'!D320*'Price weighted Portfolio'!$B$23+'2.b Portfolios Daily Value'!E320*'Price weighted Portfolio'!$B$24+'2.b Portfolios Daily Value'!F320*'Price weighted Portfolio'!$B$25)</f>
        <v>2183.8269365749288</v>
      </c>
      <c r="I320" s="6">
        <f t="shared" si="4"/>
        <v>0.20843935697751137</v>
      </c>
      <c r="J320" s="78">
        <f t="shared" si="3"/>
        <v>1446.3767165623935</v>
      </c>
      <c r="K320" s="6">
        <f t="shared" si="5"/>
        <v>0.22020187817847781</v>
      </c>
      <c r="L320" s="2"/>
    </row>
    <row r="321" spans="1:12" ht="28.5" customHeight="1">
      <c r="A321" s="4">
        <v>44756</v>
      </c>
      <c r="B321" s="78">
        <v>2744.3500979999999</v>
      </c>
      <c r="C321" s="78">
        <v>2212.5686040000001</v>
      </c>
      <c r="D321" s="78">
        <v>1362</v>
      </c>
      <c r="E321" s="78">
        <v>879.90002400000003</v>
      </c>
      <c r="F321" s="78">
        <v>1651.849976</v>
      </c>
      <c r="G321" s="5"/>
      <c r="H321" s="78">
        <f>(B321*0.3+C321*'Price weighted Portfolio'!$B$22+'2.b Portfolios Daily Value'!D321*'Price weighted Portfolio'!$B$23+'2.b Portfolios Daily Value'!E321*'Price weighted Portfolio'!$B$24+'2.b Portfolios Daily Value'!F321*'Price weighted Portfolio'!$B$25)</f>
        <v>2182.940561180822</v>
      </c>
      <c r="I321" s="6">
        <f t="shared" si="4"/>
        <v>0.20794887355441793</v>
      </c>
      <c r="J321" s="78">
        <f t="shared" si="3"/>
        <v>1437.691436856381</v>
      </c>
      <c r="K321" s="6">
        <f t="shared" si="5"/>
        <v>0.2128747451512194</v>
      </c>
      <c r="L321" s="2"/>
    </row>
    <row r="322" spans="1:12" ht="28.5" customHeight="1">
      <c r="A322" s="4">
        <v>44757</v>
      </c>
      <c r="B322" s="78">
        <v>2738.8999020000001</v>
      </c>
      <c r="C322" s="78">
        <v>2216.860596</v>
      </c>
      <c r="D322" s="78">
        <v>1353</v>
      </c>
      <c r="E322" s="78">
        <v>878.40002400000003</v>
      </c>
      <c r="F322" s="78">
        <v>1653.900024</v>
      </c>
      <c r="G322" s="5"/>
      <c r="H322" s="78">
        <f>(B322*0.3+C322*'Price weighted Portfolio'!$B$22+'2.b Portfolios Daily Value'!D322*'Price weighted Portfolio'!$B$23+'2.b Portfolios Daily Value'!E322*'Price weighted Portfolio'!$B$24+'2.b Portfolios Daily Value'!F322*'Price weighted Portfolio'!$B$25)</f>
        <v>2182.394433877545</v>
      </c>
      <c r="I322" s="6">
        <f t="shared" si="4"/>
        <v>0.20764666932928133</v>
      </c>
      <c r="J322" s="78">
        <f t="shared" si="3"/>
        <v>1435.7580067447557</v>
      </c>
      <c r="K322" s="6">
        <f t="shared" si="5"/>
        <v>0.21124365207116824</v>
      </c>
      <c r="L322" s="2"/>
    </row>
    <row r="323" spans="1:12" ht="28.5" customHeight="1">
      <c r="A323" s="4">
        <v>44760</v>
      </c>
      <c r="B323" s="78">
        <v>2781.6999510000001</v>
      </c>
      <c r="C323" s="78">
        <v>2235.7360840000001</v>
      </c>
      <c r="D323" s="78">
        <v>1348</v>
      </c>
      <c r="E323" s="78">
        <v>882.79998799999998</v>
      </c>
      <c r="F323" s="78">
        <v>1696.0500489999999</v>
      </c>
      <c r="G323" s="5"/>
      <c r="H323" s="78">
        <f>(B323*0.3+C323*'Price weighted Portfolio'!$B$22+'2.b Portfolios Daily Value'!D323*'Price weighted Portfolio'!$B$23+'2.b Portfolios Daily Value'!E323*'Price weighted Portfolio'!$B$24+'2.b Portfolios Daily Value'!F323*'Price weighted Portfolio'!$B$25)</f>
        <v>2208.5084170531154</v>
      </c>
      <c r="I323" s="6">
        <f t="shared" si="4"/>
        <v>0.22209706579077992</v>
      </c>
      <c r="J323" s="78">
        <f t="shared" si="3"/>
        <v>1456.9718732978072</v>
      </c>
      <c r="K323" s="6">
        <f t="shared" si="5"/>
        <v>0.22914023427900587</v>
      </c>
      <c r="L323" s="2"/>
    </row>
    <row r="324" spans="1:12" ht="28.5" customHeight="1">
      <c r="A324" s="4">
        <v>44761</v>
      </c>
      <c r="B324" s="78">
        <v>2717.3500979999999</v>
      </c>
      <c r="C324" s="78">
        <v>2249.4426269999999</v>
      </c>
      <c r="D324" s="78">
        <v>1337</v>
      </c>
      <c r="E324" s="78">
        <v>875.29998799999998</v>
      </c>
      <c r="F324" s="78">
        <v>1719.9499510000001</v>
      </c>
      <c r="G324" s="5"/>
      <c r="H324" s="78">
        <f>(B324*0.3+C324*'Price weighted Portfolio'!$B$22+'2.b Portfolios Daily Value'!D324*'Price weighted Portfolio'!$B$23+'2.b Portfolios Daily Value'!E324*'Price weighted Portfolio'!$B$24+'2.b Portfolios Daily Value'!F324*'Price weighted Portfolio'!$B$25)</f>
        <v>2196.0587841759552</v>
      </c>
      <c r="I324" s="6">
        <f t="shared" si="4"/>
        <v>0.21520795470935106</v>
      </c>
      <c r="J324" s="78">
        <f t="shared" si="3"/>
        <v>1441.030910151959</v>
      </c>
      <c r="K324" s="6">
        <f t="shared" si="5"/>
        <v>0.21569201366828716</v>
      </c>
      <c r="L324" s="2"/>
    </row>
    <row r="325" spans="1:12" ht="28.5" customHeight="1">
      <c r="A325" s="4">
        <v>44762</v>
      </c>
      <c r="B325" s="78">
        <v>2681.1000979999999</v>
      </c>
      <c r="C325" s="78">
        <v>2310.2680660000001</v>
      </c>
      <c r="D325" s="78">
        <v>1359.900024</v>
      </c>
      <c r="E325" s="78">
        <v>867.5</v>
      </c>
      <c r="F325" s="78">
        <v>1740.349976</v>
      </c>
      <c r="G325" s="5"/>
      <c r="H325" s="78">
        <f>(B325*0.3+C325*'Price weighted Portfolio'!$B$22+'2.b Portfolios Daily Value'!D325*'Price weighted Portfolio'!$B$23+'2.b Portfolios Daily Value'!E325*'Price weighted Portfolio'!$B$24+'2.b Portfolios Daily Value'!F325*'Price weighted Portfolio'!$B$25)</f>
        <v>2214.2706328017048</v>
      </c>
      <c r="I325" s="6">
        <f t="shared" si="4"/>
        <v>0.22528563727388118</v>
      </c>
      <c r="J325" s="78">
        <f t="shared" si="3"/>
        <v>1438.7197778758712</v>
      </c>
      <c r="K325" s="6">
        <f t="shared" si="5"/>
        <v>0.21374228099372949</v>
      </c>
      <c r="L325" s="2"/>
    </row>
    <row r="326" spans="1:12" ht="28.5" customHeight="1">
      <c r="A326" s="4">
        <v>44763</v>
      </c>
      <c r="B326" s="78">
        <v>2678.3999020000001</v>
      </c>
      <c r="C326" s="78">
        <v>2294.8540039999998</v>
      </c>
      <c r="D326" s="78">
        <v>1360.5500489999999</v>
      </c>
      <c r="E326" s="78">
        <v>869.65002400000003</v>
      </c>
      <c r="F326" s="78">
        <v>1726.900024</v>
      </c>
      <c r="G326" s="5"/>
      <c r="H326" s="78">
        <f>(B326*0.3+C326*'Price weighted Portfolio'!$B$22+'2.b Portfolios Daily Value'!D326*'Price weighted Portfolio'!$B$23+'2.b Portfolios Daily Value'!E326*'Price weighted Portfolio'!$B$24+'2.b Portfolios Daily Value'!F326*'Price weighted Portfolio'!$B$25)</f>
        <v>2205.6392701077916</v>
      </c>
      <c r="I326" s="6">
        <f t="shared" si="4"/>
        <v>0.22050939873181474</v>
      </c>
      <c r="J326" s="78">
        <f t="shared" si="3"/>
        <v>1434.886780969787</v>
      </c>
      <c r="K326" s="6">
        <f t="shared" si="5"/>
        <v>0.21050866282890435</v>
      </c>
      <c r="L326" s="2"/>
    </row>
    <row r="327" spans="1:12" ht="28.5" customHeight="1">
      <c r="A327" s="4">
        <v>44764</v>
      </c>
      <c r="B327" s="78">
        <v>2682.5500489999999</v>
      </c>
      <c r="C327" s="78">
        <v>2310.360596</v>
      </c>
      <c r="D327" s="78">
        <v>1366</v>
      </c>
      <c r="E327" s="78">
        <v>874.5</v>
      </c>
      <c r="F327" s="78">
        <v>1765.5</v>
      </c>
      <c r="G327" s="5"/>
      <c r="H327" s="78">
        <f>(B327*0.3+C327*'Price weighted Portfolio'!$B$22+'2.b Portfolios Daily Value'!D327*'Price weighted Portfolio'!$B$23+'2.b Portfolios Daily Value'!E327*'Price weighted Portfolio'!$B$24+'2.b Portfolios Daily Value'!F327*'Price weighted Portfolio'!$B$25)</f>
        <v>2219.2672279536355</v>
      </c>
      <c r="I327" s="6">
        <f t="shared" si="4"/>
        <v>0.22805054603626962</v>
      </c>
      <c r="J327" s="78">
        <f t="shared" si="3"/>
        <v>1444.637922005229</v>
      </c>
      <c r="K327" s="6">
        <f t="shared" si="5"/>
        <v>0.2187349848303457</v>
      </c>
      <c r="L327" s="2"/>
    </row>
    <row r="328" spans="1:12" ht="28.5" customHeight="1">
      <c r="A328" s="4">
        <v>44767</v>
      </c>
      <c r="B328" s="78">
        <v>2664.3000489999999</v>
      </c>
      <c r="C328" s="78">
        <v>2234.0283199999999</v>
      </c>
      <c r="D328" s="78">
        <v>1395</v>
      </c>
      <c r="E328" s="78">
        <v>868.34997599999997</v>
      </c>
      <c r="F328" s="78">
        <v>1765</v>
      </c>
      <c r="G328" s="5"/>
      <c r="H328" s="78">
        <f>(B328*0.3+C328*'Price weighted Portfolio'!$B$22+'2.b Portfolios Daily Value'!D328*'Price weighted Portfolio'!$B$23+'2.b Portfolios Daily Value'!E328*'Price weighted Portfolio'!$B$24+'2.b Portfolios Daily Value'!F328*'Price weighted Portfolio'!$B$25)</f>
        <v>2183.4996995313686</v>
      </c>
      <c r="I328" s="6">
        <f t="shared" si="4"/>
        <v>0.20825827755410287</v>
      </c>
      <c r="J328" s="78">
        <f t="shared" si="3"/>
        <v>1436.4339094605411</v>
      </c>
      <c r="K328" s="6">
        <f t="shared" si="5"/>
        <v>0.21181386158423865</v>
      </c>
      <c r="L328" s="2"/>
    </row>
    <row r="329" spans="1:12" ht="28.5" customHeight="1">
      <c r="A329" s="4">
        <v>44768</v>
      </c>
      <c r="B329" s="78">
        <v>2693.3000489999999</v>
      </c>
      <c r="C329" s="78">
        <v>2235.0437010000001</v>
      </c>
      <c r="D329" s="78">
        <v>1396</v>
      </c>
      <c r="E329" s="78">
        <v>867.65002400000003</v>
      </c>
      <c r="F329" s="78">
        <v>1780.75</v>
      </c>
      <c r="G329" s="5"/>
      <c r="H329" s="78">
        <f>(B329*0.3+C329*'Price weighted Portfolio'!$B$22+'2.b Portfolios Daily Value'!D329*'Price weighted Portfolio'!$B$23+'2.b Portfolios Daily Value'!E329*'Price weighted Portfolio'!$B$24+'2.b Portfolios Daily Value'!F329*'Price weighted Portfolio'!$B$25)</f>
        <v>2194.5917901089897</v>
      </c>
      <c r="I329" s="6">
        <f t="shared" si="4"/>
        <v>0.21439618096607349</v>
      </c>
      <c r="J329" s="78">
        <f t="shared" si="3"/>
        <v>1447.9453279891466</v>
      </c>
      <c r="K329" s="6">
        <f t="shared" si="5"/>
        <v>0.22152520051016289</v>
      </c>
      <c r="L329" s="2"/>
    </row>
    <row r="330" spans="1:12" ht="28.5" customHeight="1">
      <c r="A330" s="4">
        <v>44769</v>
      </c>
      <c r="B330" s="78">
        <v>2675.4499510000001</v>
      </c>
      <c r="C330" s="78">
        <v>2232.9208979999999</v>
      </c>
      <c r="D330" s="78">
        <v>1388.900024</v>
      </c>
      <c r="E330" s="78">
        <v>894</v>
      </c>
      <c r="F330" s="78">
        <v>1754</v>
      </c>
      <c r="G330" s="5"/>
      <c r="H330" s="78">
        <f>(B330*0.3+C330*'Price weighted Portfolio'!$B$22+'2.b Portfolios Daily Value'!D330*'Price weighted Portfolio'!$B$23+'2.b Portfolios Daily Value'!E330*'Price weighted Portfolio'!$B$24+'2.b Portfolios Daily Value'!F330*'Price weighted Portfolio'!$B$25)</f>
        <v>2187.6086346750949</v>
      </c>
      <c r="I330" s="6">
        <f t="shared" si="4"/>
        <v>0.21053199204117412</v>
      </c>
      <c r="J330" s="78">
        <f t="shared" si="3"/>
        <v>1439.469538001249</v>
      </c>
      <c r="K330" s="6">
        <f t="shared" si="5"/>
        <v>0.21437479858246933</v>
      </c>
      <c r="L330" s="2"/>
    </row>
    <row r="331" spans="1:12" ht="28.5" customHeight="1">
      <c r="A331" s="4">
        <v>44770</v>
      </c>
      <c r="B331" s="78">
        <v>2673.5500489999999</v>
      </c>
      <c r="C331" s="78">
        <v>2267.9025879999999</v>
      </c>
      <c r="D331" s="78">
        <v>1415.0500489999999</v>
      </c>
      <c r="E331" s="78">
        <v>894.84997599999997</v>
      </c>
      <c r="F331" s="78">
        <v>1805</v>
      </c>
      <c r="G331" s="5"/>
      <c r="H331" s="78">
        <f>(B331*0.3+C331*'Price weighted Portfolio'!$B$22+'2.b Portfolios Daily Value'!D331*'Price weighted Portfolio'!$B$23+'2.b Portfolios Daily Value'!E331*'Price weighted Portfolio'!$B$24+'2.b Portfolios Daily Value'!F331*'Price weighted Portfolio'!$B$25)</f>
        <v>2210.4464750403981</v>
      </c>
      <c r="I331" s="6">
        <f t="shared" si="4"/>
        <v>0.22316950679272596</v>
      </c>
      <c r="J331" s="78">
        <f t="shared" si="3"/>
        <v>1452.2008199767322</v>
      </c>
      <c r="K331" s="6">
        <f t="shared" si="5"/>
        <v>0.22511524676600048</v>
      </c>
      <c r="L331" s="2"/>
    </row>
    <row r="332" spans="1:12" ht="28.5" customHeight="1">
      <c r="A332" s="4">
        <v>44771</v>
      </c>
      <c r="B332" s="78">
        <v>2691.8999020000001</v>
      </c>
      <c r="C332" s="78">
        <v>2316.2214359999998</v>
      </c>
      <c r="D332" s="78">
        <v>1438</v>
      </c>
      <c r="E332" s="78">
        <v>943.20001200000002</v>
      </c>
      <c r="F332" s="78">
        <v>1814.9499510000001</v>
      </c>
      <c r="G332" s="5"/>
      <c r="H332" s="78">
        <f>(B332*0.3+C332*'Price weighted Portfolio'!$B$22+'2.b Portfolios Daily Value'!D332*'Price weighted Portfolio'!$B$23+'2.b Portfolios Daily Value'!E332*'Price weighted Portfolio'!$B$24+'2.b Portfolios Daily Value'!F332*'Price weighted Portfolio'!$B$25)</f>
        <v>2245.3501902378443</v>
      </c>
      <c r="I332" s="6">
        <f t="shared" si="4"/>
        <v>0.24248377682159594</v>
      </c>
      <c r="J332" s="78">
        <f t="shared" si="3"/>
        <v>1468.5044191801792</v>
      </c>
      <c r="K332" s="6">
        <f t="shared" si="5"/>
        <v>0.23886939680264963</v>
      </c>
      <c r="L332" s="2"/>
    </row>
    <row r="333" spans="1:12" ht="28.5" customHeight="1">
      <c r="A333" s="4">
        <v>44774</v>
      </c>
      <c r="B333" s="78">
        <v>2758.6999510000001</v>
      </c>
      <c r="C333" s="78">
        <v>2376.585693</v>
      </c>
      <c r="D333" s="78">
        <v>1439</v>
      </c>
      <c r="E333" s="78">
        <v>918.70001200000002</v>
      </c>
      <c r="F333" s="78">
        <v>1808</v>
      </c>
      <c r="G333" s="5"/>
      <c r="H333" s="78">
        <f>(B333*0.3+C333*'Price weighted Portfolio'!$B$22+'2.b Portfolios Daily Value'!D333*'Price weighted Portfolio'!$B$23+'2.b Portfolios Daily Value'!E333*'Price weighted Portfolio'!$B$24+'2.b Portfolios Daily Value'!F333*'Price weighted Portfolio'!$B$25)</f>
        <v>2286.9274252101291</v>
      </c>
      <c r="I333" s="6">
        <f t="shared" si="4"/>
        <v>0.26549089622896616</v>
      </c>
      <c r="J333" s="78">
        <f t="shared" si="3"/>
        <v>1489.0138171292831</v>
      </c>
      <c r="K333" s="6">
        <f t="shared" si="5"/>
        <v>0.256171670554183</v>
      </c>
      <c r="L333" s="2"/>
    </row>
    <row r="334" spans="1:12" ht="28.5" customHeight="1">
      <c r="A334" s="4">
        <v>44775</v>
      </c>
      <c r="B334" s="78">
        <v>2787.1499020000001</v>
      </c>
      <c r="C334" s="78">
        <v>2385.6311040000001</v>
      </c>
      <c r="D334" s="78">
        <v>1442</v>
      </c>
      <c r="E334" s="78">
        <v>917.25</v>
      </c>
      <c r="F334" s="78">
        <v>1809</v>
      </c>
      <c r="G334" s="5"/>
      <c r="H334" s="78">
        <f>(B334*0.3+C334*'Price weighted Portfolio'!$B$22+'2.b Portfolios Daily Value'!D334*'Price weighted Portfolio'!$B$23+'2.b Portfolios Daily Value'!E334*'Price weighted Portfolio'!$B$24+'2.b Portfolios Daily Value'!F334*'Price weighted Portfolio'!$B$25)</f>
        <v>2299.4635440612246</v>
      </c>
      <c r="I334" s="6">
        <f t="shared" si="4"/>
        <v>0.27242786506550365</v>
      </c>
      <c r="J334" s="78">
        <f t="shared" si="3"/>
        <v>1498.4106628212257</v>
      </c>
      <c r="K334" s="6">
        <f t="shared" si="5"/>
        <v>0.26409909957800815</v>
      </c>
      <c r="L334" s="2"/>
    </row>
    <row r="335" spans="1:12" ht="28.5" customHeight="1">
      <c r="A335" s="4">
        <v>44776</v>
      </c>
      <c r="B335" s="78">
        <v>2869.3999020000001</v>
      </c>
      <c r="C335" s="78">
        <v>2405.6601559999999</v>
      </c>
      <c r="D335" s="78">
        <v>1424.9499510000001</v>
      </c>
      <c r="E335" s="78">
        <v>897</v>
      </c>
      <c r="F335" s="78">
        <v>1793.0500489999999</v>
      </c>
      <c r="G335" s="5"/>
      <c r="H335" s="78">
        <f>(B335*0.3+C335*'Price weighted Portfolio'!$B$22+'2.b Portfolios Daily Value'!D335*'Price weighted Portfolio'!$B$23+'2.b Portfolios Daily Value'!E335*'Price weighted Portfolio'!$B$24+'2.b Portfolios Daily Value'!F335*'Price weighted Portfolio'!$B$25)</f>
        <v>2326.5903924141121</v>
      </c>
      <c r="I335" s="6">
        <f t="shared" si="4"/>
        <v>0.28743873915601337</v>
      </c>
      <c r="J335" s="78">
        <f t="shared" si="3"/>
        <v>1518.3296797856192</v>
      </c>
      <c r="K335" s="6">
        <f t="shared" si="5"/>
        <v>0.28090331222406628</v>
      </c>
      <c r="L335" s="2"/>
    </row>
    <row r="336" spans="1:12" ht="28.5" customHeight="1">
      <c r="A336" s="4">
        <v>44777</v>
      </c>
      <c r="B336" s="78">
        <v>2913.6999510000001</v>
      </c>
      <c r="C336" s="78">
        <v>2373.8627929999998</v>
      </c>
      <c r="D336" s="78">
        <v>1440</v>
      </c>
      <c r="E336" s="78">
        <v>918.5</v>
      </c>
      <c r="F336" s="78">
        <v>1793.8000489999999</v>
      </c>
      <c r="G336" s="5"/>
      <c r="H336" s="78">
        <f>(B336*0.3+C336*'Price weighted Portfolio'!$B$22+'2.b Portfolios Daily Value'!D336*'Price weighted Portfolio'!$B$23+'2.b Portfolios Daily Value'!E336*'Price weighted Portfolio'!$B$24+'2.b Portfolios Daily Value'!F336*'Price weighted Portfolio'!$B$25)</f>
        <v>2330.5769805175746</v>
      </c>
      <c r="I336" s="6">
        <f t="shared" si="4"/>
        <v>0.28964475185949179</v>
      </c>
      <c r="J336" s="78">
        <f t="shared" si="3"/>
        <v>1532.9640298042361</v>
      </c>
      <c r="K336" s="6">
        <f t="shared" si="5"/>
        <v>0.29324923923890234</v>
      </c>
      <c r="L336" s="2"/>
    </row>
    <row r="337" spans="1:12" ht="28.5" customHeight="1">
      <c r="A337" s="4">
        <v>44778</v>
      </c>
      <c r="B337" s="78">
        <v>2929.6000979999999</v>
      </c>
      <c r="C337" s="78">
        <v>2338.8811040000001</v>
      </c>
      <c r="D337" s="78">
        <v>1433</v>
      </c>
      <c r="E337" s="78">
        <v>915.95001200000002</v>
      </c>
      <c r="F337" s="78">
        <v>1782.9499510000001</v>
      </c>
      <c r="G337" s="5"/>
      <c r="H337" s="78">
        <f>(B337*0.3+C337*'Price weighted Portfolio'!$B$22+'2.b Portfolios Daily Value'!D337*'Price weighted Portfolio'!$B$23+'2.b Portfolios Daily Value'!E337*'Price weighted Portfolio'!$B$24+'2.b Portfolios Daily Value'!F337*'Price weighted Portfolio'!$B$25)</f>
        <v>2318.4067498828276</v>
      </c>
      <c r="I337" s="6">
        <f t="shared" si="4"/>
        <v>0.28291025040417583</v>
      </c>
      <c r="J337" s="78">
        <f t="shared" si="3"/>
        <v>1532.8989025553135</v>
      </c>
      <c r="K337" s="6">
        <f t="shared" si="5"/>
        <v>0.29319429615903525</v>
      </c>
      <c r="L337" s="2"/>
    </row>
    <row r="338" spans="1:12" ht="28.5" customHeight="1">
      <c r="A338" s="4">
        <v>44781</v>
      </c>
      <c r="B338" s="78">
        <v>3089.1000979999999</v>
      </c>
      <c r="C338" s="78">
        <v>2369.4785160000001</v>
      </c>
      <c r="D338" s="78">
        <v>1428</v>
      </c>
      <c r="E338" s="78">
        <v>910.40002400000003</v>
      </c>
      <c r="F338" s="78">
        <v>1796.400024</v>
      </c>
      <c r="G338" s="5"/>
      <c r="H338" s="78">
        <f>(B338*0.3+C338*'Price weighted Portfolio'!$B$22+'2.b Portfolios Daily Value'!D338*'Price weighted Portfolio'!$B$23+'2.b Portfolios Daily Value'!E338*'Price weighted Portfolio'!$B$24+'2.b Portfolios Daily Value'!F338*'Price weighted Portfolio'!$B$25)</f>
        <v>2379.6502142493709</v>
      </c>
      <c r="I338" s="6">
        <f t="shared" si="4"/>
        <v>0.31679984644252079</v>
      </c>
      <c r="J338" s="78">
        <f t="shared" si="3"/>
        <v>1584.0262903447328</v>
      </c>
      <c r="K338" s="6">
        <f t="shared" si="5"/>
        <v>0.33632672071526093</v>
      </c>
      <c r="L338" s="2"/>
    </row>
    <row r="339" spans="1:12" ht="28.5" customHeight="1">
      <c r="A339" s="4">
        <v>44783</v>
      </c>
      <c r="B339" s="78">
        <v>3137.5</v>
      </c>
      <c r="C339" s="78">
        <v>2383.6467290000001</v>
      </c>
      <c r="D339" s="78">
        <v>1461.349976</v>
      </c>
      <c r="E339" s="78">
        <v>919.70001200000002</v>
      </c>
      <c r="F339" s="78">
        <v>1830</v>
      </c>
      <c r="G339" s="5"/>
      <c r="H339" s="78">
        <f>(B339*0.3+C339*'Price weighted Portfolio'!$B$22+'2.b Portfolios Daily Value'!D339*'Price weighted Portfolio'!$B$23+'2.b Portfolios Daily Value'!E339*'Price weighted Portfolio'!$B$24+'2.b Portfolios Daily Value'!F339*'Price weighted Portfolio'!$B$25)</f>
        <v>2408.3392154533203</v>
      </c>
      <c r="I339" s="6">
        <f t="shared" si="4"/>
        <v>0.33267515120526991</v>
      </c>
      <c r="J339" s="78">
        <f t="shared" si="3"/>
        <v>1608.9233410104089</v>
      </c>
      <c r="K339" s="6">
        <f t="shared" si="5"/>
        <v>0.35733053502967116</v>
      </c>
      <c r="L339" s="2"/>
    </row>
    <row r="340" spans="1:12" ht="28.5" customHeight="1">
      <c r="A340" s="4">
        <v>44784</v>
      </c>
      <c r="B340" s="78">
        <v>3111.5</v>
      </c>
      <c r="C340" s="78">
        <v>2391.5844729999999</v>
      </c>
      <c r="D340" s="78">
        <v>1486.5</v>
      </c>
      <c r="E340" s="78">
        <v>921.04998799999998</v>
      </c>
      <c r="F340" s="78">
        <v>1870.0500489999999</v>
      </c>
      <c r="G340" s="5"/>
      <c r="H340" s="78">
        <f>(B340*0.3+C340*'Price weighted Portfolio'!$B$22+'2.b Portfolios Daily Value'!D340*'Price weighted Portfolio'!$B$23+'2.b Portfolios Daily Value'!E340*'Price weighted Portfolio'!$B$24+'2.b Portfolios Daily Value'!F340*'Price weighted Portfolio'!$B$25)</f>
        <v>2411.2166798486683</v>
      </c>
      <c r="I340" s="6">
        <f t="shared" si="4"/>
        <v>0.33426742079651039</v>
      </c>
      <c r="J340" s="78">
        <f t="shared" si="3"/>
        <v>1610.8402484928722</v>
      </c>
      <c r="K340" s="6">
        <f t="shared" si="5"/>
        <v>0.35894768918018549</v>
      </c>
      <c r="L340" s="2"/>
    </row>
    <row r="341" spans="1:12" ht="28.5" customHeight="1">
      <c r="A341" s="4">
        <v>44785</v>
      </c>
      <c r="B341" s="78">
        <v>3071.6999510000001</v>
      </c>
      <c r="C341" s="78">
        <v>2430.258057</v>
      </c>
      <c r="D341" s="78">
        <v>1485</v>
      </c>
      <c r="E341" s="78">
        <v>913.45001200000002</v>
      </c>
      <c r="F341" s="78">
        <v>1865</v>
      </c>
      <c r="G341" s="5"/>
      <c r="H341" s="78">
        <f>(B341*0.3+C341*'Price weighted Portfolio'!$B$22+'2.b Portfolios Daily Value'!D341*'Price weighted Portfolio'!$B$23+'2.b Portfolios Daily Value'!E341*'Price weighted Portfolio'!$B$24+'2.b Portfolios Daily Value'!F341*'Price weighted Portfolio'!$B$25)</f>
        <v>2413.8025197340526</v>
      </c>
      <c r="I341" s="6">
        <f t="shared" si="4"/>
        <v>0.3356983174651087</v>
      </c>
      <c r="J341" s="78">
        <f t="shared" si="3"/>
        <v>1599.6026464343324</v>
      </c>
      <c r="K341" s="6">
        <f t="shared" si="5"/>
        <v>0.34946734911315058</v>
      </c>
      <c r="L341" s="2"/>
    </row>
    <row r="342" spans="1:12" ht="28.5" customHeight="1">
      <c r="A342" s="4">
        <v>44789</v>
      </c>
      <c r="B342" s="78">
        <v>3268.6999510000001</v>
      </c>
      <c r="C342" s="78">
        <v>2447.1489259999998</v>
      </c>
      <c r="D342" s="78">
        <v>1494.8000489999999</v>
      </c>
      <c r="E342" s="78">
        <v>914.59997599999997</v>
      </c>
      <c r="F342" s="78">
        <v>1860</v>
      </c>
      <c r="G342" s="5"/>
      <c r="H342" s="78">
        <f>(B342*0.3+C342*'Price weighted Portfolio'!$B$22+'2.b Portfolios Daily Value'!D342*'Price weighted Portfolio'!$B$23+'2.b Portfolios Daily Value'!E342*'Price weighted Portfolio'!$B$24+'2.b Portfolios Daily Value'!F342*'Price weighted Portfolio'!$B$25)</f>
        <v>2480.3535252693819</v>
      </c>
      <c r="I342" s="6">
        <f t="shared" si="4"/>
        <v>0.3725248869099631</v>
      </c>
      <c r="J342" s="78">
        <f t="shared" si="3"/>
        <v>1659.8214032914827</v>
      </c>
      <c r="K342" s="6">
        <f t="shared" si="5"/>
        <v>0.40026949448597282</v>
      </c>
      <c r="L342" s="2"/>
    </row>
    <row r="343" spans="1:12" ht="28.5" customHeight="1">
      <c r="A343" s="4">
        <v>44790</v>
      </c>
      <c r="B343" s="78">
        <v>3269.4499510000001</v>
      </c>
      <c r="C343" s="78">
        <v>2459.9326169999999</v>
      </c>
      <c r="D343" s="78">
        <v>1500</v>
      </c>
      <c r="E343" s="78">
        <v>920.79998799999998</v>
      </c>
      <c r="F343" s="78">
        <v>1861.4499510000001</v>
      </c>
      <c r="G343" s="5"/>
      <c r="H343" s="78">
        <f>(B343*0.3+C343*'Price weighted Portfolio'!$B$22+'2.b Portfolios Daily Value'!D343*'Price weighted Portfolio'!$B$23+'2.b Portfolios Daily Value'!E343*'Price weighted Portfolio'!$B$24+'2.b Portfolios Daily Value'!F343*'Price weighted Portfolio'!$B$25)</f>
        <v>2487.3284211243081</v>
      </c>
      <c r="I343" s="6">
        <f t="shared" si="4"/>
        <v>0.37638450532603218</v>
      </c>
      <c r="J343" s="78">
        <f t="shared" si="3"/>
        <v>1662.059572806917</v>
      </c>
      <c r="K343" s="6">
        <f t="shared" si="5"/>
        <v>0.40215767383450762</v>
      </c>
      <c r="L343" s="2"/>
    </row>
    <row r="344" spans="1:12" ht="28.5" customHeight="1">
      <c r="A344" s="4">
        <v>44791</v>
      </c>
      <c r="B344" s="78">
        <v>3287</v>
      </c>
      <c r="C344" s="78">
        <v>2456.3791500000002</v>
      </c>
      <c r="D344" s="78">
        <v>1500</v>
      </c>
      <c r="E344" s="78">
        <v>916.75</v>
      </c>
      <c r="F344" s="78">
        <v>1857</v>
      </c>
      <c r="G344" s="5"/>
      <c r="H344" s="78">
        <f>(B344*0.3+C344*'Price weighted Portfolio'!$B$22+'2.b Portfolios Daily Value'!D344*'Price weighted Portfolio'!$B$23+'2.b Portfolios Daily Value'!E344*'Price weighted Portfolio'!$B$24+'2.b Portfolios Daily Value'!F344*'Price weighted Portfolio'!$B$25)</f>
        <v>2490.05407248038</v>
      </c>
      <c r="I344" s="6">
        <f t="shared" si="4"/>
        <v>0.37789276787051862</v>
      </c>
      <c r="J344" s="78">
        <f t="shared" si="3"/>
        <v>1665.9929701096312</v>
      </c>
      <c r="K344" s="6">
        <f t="shared" si="5"/>
        <v>0.40547599244502908</v>
      </c>
      <c r="L344" s="2"/>
    </row>
    <row r="345" spans="1:12" ht="28.5" customHeight="1">
      <c r="A345" s="4">
        <v>44792</v>
      </c>
      <c r="B345" s="78">
        <v>3283.4499510000001</v>
      </c>
      <c r="C345" s="78">
        <v>2412.5827640000002</v>
      </c>
      <c r="D345" s="78">
        <v>1510</v>
      </c>
      <c r="E345" s="78">
        <v>901.34997599999997</v>
      </c>
      <c r="F345" s="78">
        <v>1894.099976</v>
      </c>
      <c r="G345" s="5"/>
      <c r="H345" s="78">
        <f>(B345*0.3+C345*'Price weighted Portfolio'!$B$22+'2.b Portfolios Daily Value'!D345*'Price weighted Portfolio'!$B$23+'2.b Portfolios Daily Value'!E345*'Price weighted Portfolio'!$B$24+'2.b Portfolios Daily Value'!F345*'Price weighted Portfolio'!$B$25)</f>
        <v>2474.2455106528732</v>
      </c>
      <c r="I345" s="6">
        <f t="shared" si="4"/>
        <v>0.36914496465881652</v>
      </c>
      <c r="J345" s="78">
        <f t="shared" si="3"/>
        <v>1668.2294763390651</v>
      </c>
      <c r="K345" s="6">
        <f t="shared" si="5"/>
        <v>0.40736276860124332</v>
      </c>
      <c r="L345" s="2"/>
    </row>
    <row r="346" spans="1:12" ht="28.5" customHeight="1">
      <c r="A346" s="4">
        <v>44795</v>
      </c>
      <c r="B346" s="78">
        <v>3245.25</v>
      </c>
      <c r="C346" s="78">
        <v>2405.8908689999998</v>
      </c>
      <c r="D346" s="78">
        <v>1484.8000489999999</v>
      </c>
      <c r="E346" s="78">
        <v>880.54998799999998</v>
      </c>
      <c r="F346" s="78">
        <v>1937.099976</v>
      </c>
      <c r="G346" s="5"/>
      <c r="H346" s="78">
        <f>(B346*0.3+C346*'Price weighted Portfolio'!$B$22+'2.b Portfolios Daily Value'!D346*'Price weighted Portfolio'!$B$23+'2.b Portfolios Daily Value'!E346*'Price weighted Portfolio'!$B$24+'2.b Portfolios Daily Value'!F346*'Price weighted Portfolio'!$B$25)</f>
        <v>2460.6121493208766</v>
      </c>
      <c r="I346" s="6">
        <f t="shared" si="4"/>
        <v>0.36160082728897569</v>
      </c>
      <c r="J346" s="78">
        <f t="shared" si="3"/>
        <v>1659.8154862163806</v>
      </c>
      <c r="K346" s="6">
        <f t="shared" si="5"/>
        <v>0.40026450268399594</v>
      </c>
      <c r="L346" s="2"/>
    </row>
    <row r="347" spans="1:12" ht="28.5" customHeight="1">
      <c r="A347" s="4">
        <v>44796</v>
      </c>
      <c r="B347" s="78">
        <v>3217.6999510000001</v>
      </c>
      <c r="C347" s="78">
        <v>2442.9956050000001</v>
      </c>
      <c r="D347" s="78">
        <v>1453.3000489999999</v>
      </c>
      <c r="E347" s="78">
        <v>888.40002400000003</v>
      </c>
      <c r="F347" s="78">
        <v>1870</v>
      </c>
      <c r="G347" s="5"/>
      <c r="H347" s="78">
        <f>(B347*0.3+C347*'Price weighted Portfolio'!$B$22+'2.b Portfolios Daily Value'!D347*'Price weighted Portfolio'!$B$23+'2.b Portfolios Daily Value'!E347*'Price weighted Portfolio'!$B$24+'2.b Portfolios Daily Value'!F347*'Price weighted Portfolio'!$B$25)</f>
        <v>2457.7501219562546</v>
      </c>
      <c r="I347" s="6">
        <f t="shared" si="4"/>
        <v>0.36001709991102682</v>
      </c>
      <c r="J347" s="78">
        <f t="shared" si="3"/>
        <v>1640.1338048234945</v>
      </c>
      <c r="K347" s="6">
        <f t="shared" si="5"/>
        <v>0.38366051264024859</v>
      </c>
      <c r="L347" s="2"/>
    </row>
    <row r="348" spans="1:12" ht="28.5" customHeight="1">
      <c r="A348" s="4">
        <v>44797</v>
      </c>
      <c r="B348" s="78">
        <v>3337.8500979999999</v>
      </c>
      <c r="C348" s="78">
        <v>2436.4882809999999</v>
      </c>
      <c r="D348" s="78">
        <v>1461.900024</v>
      </c>
      <c r="E348" s="78">
        <v>881</v>
      </c>
      <c r="F348" s="78">
        <v>1876</v>
      </c>
      <c r="G348" s="5"/>
      <c r="H348" s="78">
        <f>(B348*0.3+C348*'Price weighted Portfolio'!$B$22+'2.b Portfolios Daily Value'!D348*'Price weighted Portfolio'!$B$23+'2.b Portfolios Daily Value'!E348*'Price weighted Portfolio'!$B$24+'2.b Portfolios Daily Value'!F348*'Price weighted Portfolio'!$B$25)</f>
        <v>2491.6603809386065</v>
      </c>
      <c r="I348" s="6">
        <f t="shared" si="4"/>
        <v>0.37878163242652185</v>
      </c>
      <c r="J348" s="78">
        <f t="shared" si="3"/>
        <v>1676.9380839582248</v>
      </c>
      <c r="K348" s="6">
        <f t="shared" si="5"/>
        <v>0.41470958167665928</v>
      </c>
      <c r="L348" s="2"/>
    </row>
    <row r="349" spans="1:12" ht="28.5" customHeight="1">
      <c r="A349" s="4">
        <v>44798</v>
      </c>
      <c r="B349" s="78">
        <v>3365.1499020000001</v>
      </c>
      <c r="C349" s="78">
        <v>2429.3813479999999</v>
      </c>
      <c r="D349" s="78">
        <v>1479.900024</v>
      </c>
      <c r="E349" s="78">
        <v>877.29998799999998</v>
      </c>
      <c r="F349" s="78">
        <v>1900</v>
      </c>
      <c r="G349" s="5"/>
      <c r="H349" s="78">
        <f>(B349*0.3+C349*'Price weighted Portfolio'!$B$22+'2.b Portfolios Daily Value'!D349*'Price weighted Portfolio'!$B$23+'2.b Portfolios Daily Value'!E349*'Price weighted Portfolio'!$B$24+'2.b Portfolios Daily Value'!F349*'Price weighted Portfolio'!$B$25)</f>
        <v>2500.9792949257289</v>
      </c>
      <c r="I349" s="6">
        <f t="shared" si="4"/>
        <v>0.38393833337096073</v>
      </c>
      <c r="J349" s="78">
        <f t="shared" si="3"/>
        <v>1690.09870546199</v>
      </c>
      <c r="K349" s="6">
        <f t="shared" si="5"/>
        <v>0.42581223210859998</v>
      </c>
      <c r="L349" s="2"/>
    </row>
    <row r="350" spans="1:12" ht="28.5" customHeight="1">
      <c r="A350" s="4">
        <v>44799</v>
      </c>
      <c r="B350" s="78">
        <v>3362.8999020000001</v>
      </c>
      <c r="C350" s="78">
        <v>2416.413086</v>
      </c>
      <c r="D350" s="78">
        <v>1472.0500489999999</v>
      </c>
      <c r="E350" s="78">
        <v>880.15002400000003</v>
      </c>
      <c r="F350" s="78">
        <v>1890.1999510000001</v>
      </c>
      <c r="G350" s="5"/>
      <c r="H350" s="78">
        <f>(B350*0.3+C350*'Price weighted Portfolio'!$B$22+'2.b Portfolios Daily Value'!D350*'Price weighted Portfolio'!$B$23+'2.b Portfolios Daily Value'!E350*'Price weighted Portfolio'!$B$24+'2.b Portfolios Daily Value'!F350*'Price weighted Portfolio'!$B$25)</f>
        <v>2493.3095576793089</v>
      </c>
      <c r="I350" s="6">
        <f t="shared" si="4"/>
        <v>0.37969421851413654</v>
      </c>
      <c r="J350" s="78">
        <f t="shared" si="3"/>
        <v>1686.4981080938244</v>
      </c>
      <c r="K350" s="6">
        <f t="shared" si="5"/>
        <v>0.42277467237682975</v>
      </c>
      <c r="L350" s="2"/>
    </row>
    <row r="351" spans="1:12" ht="28.5" customHeight="1">
      <c r="A351" s="4">
        <v>44802</v>
      </c>
      <c r="B351" s="78">
        <v>3288.8500979999999</v>
      </c>
      <c r="C351" s="78">
        <v>2397.6301269999999</v>
      </c>
      <c r="D351" s="78">
        <v>1437</v>
      </c>
      <c r="E351" s="78">
        <v>879.25</v>
      </c>
      <c r="F351" s="78">
        <v>1870</v>
      </c>
      <c r="G351" s="5"/>
      <c r="H351" s="78">
        <f>(B351*0.3+C351*'Price weighted Portfolio'!$B$22+'2.b Portfolios Daily Value'!D351*'Price weighted Portfolio'!$B$23+'2.b Portfolios Daily Value'!E351*'Price weighted Portfolio'!$B$24+'2.b Portfolios Daily Value'!F351*'Price weighted Portfolio'!$B$25)</f>
        <v>2457.5399986817356</v>
      </c>
      <c r="I351" s="6">
        <f t="shared" si="4"/>
        <v>0.35990082639571619</v>
      </c>
      <c r="J351" s="78">
        <f t="shared" si="3"/>
        <v>1656.5102699983559</v>
      </c>
      <c r="K351" s="6">
        <f t="shared" si="5"/>
        <v>0.39747613434894347</v>
      </c>
      <c r="L351" s="2"/>
    </row>
    <row r="352" spans="1:12" ht="28.5" customHeight="1">
      <c r="A352" s="4">
        <v>44803</v>
      </c>
      <c r="B352" s="78">
        <v>3320.1999510000001</v>
      </c>
      <c r="C352" s="78">
        <v>2434.826904</v>
      </c>
      <c r="D352" s="78">
        <v>1446.4499510000001</v>
      </c>
      <c r="E352" s="78">
        <v>893.04998799999998</v>
      </c>
      <c r="F352" s="78">
        <v>1893.900024</v>
      </c>
      <c r="G352" s="5"/>
      <c r="H352" s="78">
        <f>(B352*0.3+C352*'Price weighted Portfolio'!$B$22+'2.b Portfolios Daily Value'!D352*'Price weighted Portfolio'!$B$23+'2.b Portfolios Daily Value'!E352*'Price weighted Portfolio'!$B$24+'2.b Portfolios Daily Value'!F352*'Price weighted Portfolio'!$B$25)</f>
        <v>2488.0284666900734</v>
      </c>
      <c r="I352" s="6">
        <f t="shared" si="4"/>
        <v>0.37677188154123487</v>
      </c>
      <c r="J352" s="78">
        <f t="shared" si="3"/>
        <v>1674.3160365546005</v>
      </c>
      <c r="K352" s="6">
        <f t="shared" si="5"/>
        <v>0.41249755272877953</v>
      </c>
      <c r="L352" s="2"/>
    </row>
    <row r="353" spans="1:12" ht="28.5" customHeight="1">
      <c r="A353" s="4">
        <v>44805</v>
      </c>
      <c r="B353" s="78">
        <v>3273.6000979999999</v>
      </c>
      <c r="C353" s="78">
        <v>2363.2482909999999</v>
      </c>
      <c r="D353" s="78">
        <v>1464.75</v>
      </c>
      <c r="E353" s="78">
        <v>871.84997599999997</v>
      </c>
      <c r="F353" s="78">
        <v>1905</v>
      </c>
      <c r="G353" s="5"/>
      <c r="H353" s="78">
        <f>(B353*0.3+C353*'Price weighted Portfolio'!$B$22+'2.b Portfolios Daily Value'!D353*'Price weighted Portfolio'!$B$23+'2.b Portfolios Daily Value'!E353*'Price weighted Portfolio'!$B$24+'2.b Portfolios Daily Value'!F353*'Price weighted Portfolio'!$B$25)</f>
        <v>2444.4277495258757</v>
      </c>
      <c r="I353" s="6">
        <f t="shared" si="4"/>
        <v>0.35264505091595777</v>
      </c>
      <c r="J353" s="78">
        <f t="shared" si="3"/>
        <v>1657.6809650652119</v>
      </c>
      <c r="K353" s="6">
        <f t="shared" si="5"/>
        <v>0.39846376385306548</v>
      </c>
      <c r="L353" s="2"/>
    </row>
    <row r="354" spans="1:12" ht="28.5" customHeight="1">
      <c r="A354" s="4">
        <v>44806</v>
      </c>
      <c r="B354" s="78">
        <v>3210.25</v>
      </c>
      <c r="C354" s="78">
        <v>2335.650635</v>
      </c>
      <c r="D354" s="78">
        <v>1472.150024</v>
      </c>
      <c r="E354" s="78">
        <v>869.54998799999998</v>
      </c>
      <c r="F354" s="78">
        <v>1900.5</v>
      </c>
      <c r="G354" s="5"/>
      <c r="H354" s="78">
        <f>(B354*0.3+C354*'Price weighted Portfolio'!$B$22+'2.b Portfolios Daily Value'!D354*'Price weighted Portfolio'!$B$23+'2.b Portfolios Daily Value'!E354*'Price weighted Portfolio'!$B$24+'2.b Portfolios Daily Value'!F354*'Price weighted Portfolio'!$B$25)</f>
        <v>2413.6539784208317</v>
      </c>
      <c r="I354" s="6">
        <f t="shared" si="4"/>
        <v>0.33561612085601533</v>
      </c>
      <c r="J354" s="78">
        <f t="shared" si="3"/>
        <v>1636.6668653656084</v>
      </c>
      <c r="K354" s="6">
        <f t="shared" si="5"/>
        <v>0.38073571027748798</v>
      </c>
      <c r="L354" s="2"/>
    </row>
    <row r="355" spans="1:12" ht="28.5" customHeight="1">
      <c r="A355" s="4">
        <v>44809</v>
      </c>
      <c r="B355" s="78">
        <v>3179.75</v>
      </c>
      <c r="C355" s="78">
        <v>2371.9245609999998</v>
      </c>
      <c r="D355" s="78">
        <v>1486.099976</v>
      </c>
      <c r="E355" s="78">
        <v>884.59997599999997</v>
      </c>
      <c r="F355" s="78">
        <v>1947.9499510000001</v>
      </c>
      <c r="G355" s="5"/>
      <c r="H355" s="78">
        <f>(B355*0.3+C355*'Price weighted Portfolio'!$B$22+'2.b Portfolios Daily Value'!D355*'Price weighted Portfolio'!$B$23+'2.b Portfolios Daily Value'!E355*'Price weighted Portfolio'!$B$24+'2.b Portfolios Daily Value'!F355*'Price weighted Portfolio'!$B$25)</f>
        <v>2428.6826097996118</v>
      </c>
      <c r="I355" s="6">
        <f t="shared" si="4"/>
        <v>0.34393234286768659</v>
      </c>
      <c r="J355" s="78">
        <f t="shared" si="3"/>
        <v>1640.4313607107874</v>
      </c>
      <c r="K355" s="6">
        <f t="shared" si="5"/>
        <v>0.38391153870308581</v>
      </c>
      <c r="L355" s="2"/>
    </row>
    <row r="356" spans="1:12" ht="28.5" customHeight="1">
      <c r="A356" s="4">
        <v>44810</v>
      </c>
      <c r="B356" s="78">
        <v>3196.25</v>
      </c>
      <c r="C356" s="78">
        <v>2396.8916020000001</v>
      </c>
      <c r="D356" s="78">
        <v>1498.900024</v>
      </c>
      <c r="E356" s="78">
        <v>887.75</v>
      </c>
      <c r="F356" s="78">
        <v>1973.8000489999999</v>
      </c>
      <c r="G356" s="5"/>
      <c r="H356" s="78">
        <f>(B356*0.3+C356*'Price weighted Portfolio'!$B$22+'2.b Portfolios Daily Value'!D356*'Price weighted Portfolio'!$B$23+'2.b Portfolios Daily Value'!E356*'Price weighted Portfolio'!$B$24+'2.b Portfolios Daily Value'!F356*'Price weighted Portfolio'!$B$25)</f>
        <v>2448.8233775243734</v>
      </c>
      <c r="I356" s="6">
        <f t="shared" si="4"/>
        <v>0.35507740935199195</v>
      </c>
      <c r="J356" s="78">
        <f t="shared" si="3"/>
        <v>1652.7567331475107</v>
      </c>
      <c r="K356" s="6">
        <f t="shared" si="5"/>
        <v>0.39430955080071084</v>
      </c>
      <c r="L356" s="2"/>
    </row>
    <row r="357" spans="1:12" ht="28.5" customHeight="1">
      <c r="A357" s="4">
        <v>44811</v>
      </c>
      <c r="B357" s="78">
        <v>3231.9499510000001</v>
      </c>
      <c r="C357" s="78">
        <v>2382.954346</v>
      </c>
      <c r="D357" s="78">
        <v>1471.3000489999999</v>
      </c>
      <c r="E357" s="78">
        <v>893.75</v>
      </c>
      <c r="F357" s="78">
        <v>1941.099976</v>
      </c>
      <c r="G357" s="5"/>
      <c r="H357" s="78">
        <f>(B357*0.3+C357*'Price weighted Portfolio'!$B$22+'2.b Portfolios Daily Value'!D357*'Price weighted Portfolio'!$B$23+'2.b Portfolios Daily Value'!E357*'Price weighted Portfolio'!$B$24+'2.b Portfolios Daily Value'!F357*'Price weighted Portfolio'!$B$25)</f>
        <v>2447.941560987646</v>
      </c>
      <c r="I357" s="6">
        <f t="shared" si="4"/>
        <v>0.35458944861171182</v>
      </c>
      <c r="J357" s="78">
        <f t="shared" si="3"/>
        <v>1655.0688118647715</v>
      </c>
      <c r="K357" s="6">
        <f t="shared" si="5"/>
        <v>0.3962600819182216</v>
      </c>
      <c r="L357" s="2"/>
    </row>
    <row r="358" spans="1:12" ht="28.5" customHeight="1">
      <c r="A358" s="4">
        <v>44812</v>
      </c>
      <c r="B358" s="78">
        <v>3189.6499020000001</v>
      </c>
      <c r="C358" s="78">
        <v>2386.3232419999999</v>
      </c>
      <c r="D358" s="78">
        <v>1490.099976</v>
      </c>
      <c r="E358" s="78">
        <v>894.29998799999998</v>
      </c>
      <c r="F358" s="78">
        <v>1967.900024</v>
      </c>
      <c r="G358" s="5"/>
      <c r="H358" s="78">
        <f>(B358*0.3+C358*'Price weighted Portfolio'!$B$22+'2.b Portfolios Daily Value'!D358*'Price weighted Portfolio'!$B$23+'2.b Portfolios Daily Value'!E358*'Price weighted Portfolio'!$B$24+'2.b Portfolios Daily Value'!F358*'Price weighted Portfolio'!$B$25)</f>
        <v>2441.7103274711426</v>
      </c>
      <c r="I358" s="6">
        <f t="shared" si="4"/>
        <v>0.35114134212591575</v>
      </c>
      <c r="J358" s="78">
        <f t="shared" si="3"/>
        <v>1648.904537866375</v>
      </c>
      <c r="K358" s="6">
        <f t="shared" si="5"/>
        <v>0.39105973637592961</v>
      </c>
      <c r="L358" s="2"/>
    </row>
    <row r="359" spans="1:12" ht="28.5" customHeight="1">
      <c r="A359" s="4">
        <v>44813</v>
      </c>
      <c r="B359" s="78">
        <v>3179.3000489999999</v>
      </c>
      <c r="C359" s="78">
        <v>2371.463135</v>
      </c>
      <c r="D359" s="78">
        <v>1496.1999510000001</v>
      </c>
      <c r="E359" s="78">
        <v>890</v>
      </c>
      <c r="F359" s="78">
        <v>1977.349976</v>
      </c>
      <c r="G359" s="5"/>
      <c r="H359" s="78">
        <f>(B359*0.3+C359*'Price weighted Portfolio'!$B$22+'2.b Portfolios Daily Value'!D359*'Price weighted Portfolio'!$B$23+'2.b Portfolios Daily Value'!E359*'Price weighted Portfolio'!$B$24+'2.b Portfolios Daily Value'!F359*'Price weighted Portfolio'!$B$25)</f>
        <v>2433.5599148196452</v>
      </c>
      <c r="I359" s="6">
        <f t="shared" si="4"/>
        <v>0.34663124141293333</v>
      </c>
      <c r="J359" s="78">
        <f t="shared" si="3"/>
        <v>1646.692891794969</v>
      </c>
      <c r="K359" s="6">
        <f t="shared" si="5"/>
        <v>0.38919393291041926</v>
      </c>
      <c r="L359" s="2"/>
    </row>
    <row r="360" spans="1:12" ht="28.5" customHeight="1">
      <c r="A360" s="4">
        <v>44816</v>
      </c>
      <c r="B360" s="78">
        <v>3168.6000979999999</v>
      </c>
      <c r="C360" s="78">
        <v>2397.999268</v>
      </c>
      <c r="D360" s="78">
        <v>1500</v>
      </c>
      <c r="E360" s="78">
        <v>887.70001200000002</v>
      </c>
      <c r="F360" s="78">
        <v>1949.75</v>
      </c>
      <c r="G360" s="5"/>
      <c r="H360" s="78">
        <f>(B360*0.3+C360*'Price weighted Portfolio'!$B$22+'2.b Portfolios Daily Value'!D360*'Price weighted Portfolio'!$B$23+'2.b Portfolios Daily Value'!E360*'Price weighted Portfolio'!$B$24+'2.b Portfolios Daily Value'!F360*'Price weighted Portfolio'!$B$25)</f>
        <v>2438.0821641253242</v>
      </c>
      <c r="I360" s="6">
        <f t="shared" si="4"/>
        <v>0.34913366683480196</v>
      </c>
      <c r="J360" s="78">
        <f t="shared" si="3"/>
        <v>1640.46446552969</v>
      </c>
      <c r="K360" s="6">
        <f t="shared" si="5"/>
        <v>0.38393946680904811</v>
      </c>
      <c r="L360" s="2"/>
    </row>
    <row r="361" spans="1:12" ht="28.5" customHeight="1">
      <c r="A361" s="4">
        <v>44817</v>
      </c>
      <c r="B361" s="78">
        <v>3228.3000489999999</v>
      </c>
      <c r="C361" s="78">
        <v>2418.0283199999999</v>
      </c>
      <c r="D361" s="78">
        <v>1498.900024</v>
      </c>
      <c r="E361" s="78">
        <v>890.15002400000003</v>
      </c>
      <c r="F361" s="78">
        <v>1968.900024</v>
      </c>
      <c r="G361" s="5"/>
      <c r="H361" s="78">
        <f>(B361*0.3+C361*'Price weighted Portfolio'!$B$22+'2.b Portfolios Daily Value'!D361*'Price weighted Portfolio'!$B$23+'2.b Portfolios Daily Value'!E361*'Price weighted Portfolio'!$B$24+'2.b Portfolios Daily Value'!F361*'Price weighted Portfolio'!$B$25)</f>
        <v>2466.9818164620888</v>
      </c>
      <c r="I361" s="6">
        <f t="shared" si="4"/>
        <v>0.36512553720777507</v>
      </c>
      <c r="J361" s="78">
        <f t="shared" si="3"/>
        <v>1663.0174343344968</v>
      </c>
      <c r="K361" s="6">
        <f t="shared" si="5"/>
        <v>0.40296575130257262</v>
      </c>
      <c r="L361" s="2"/>
    </row>
    <row r="362" spans="1:12" ht="28.5" customHeight="1">
      <c r="A362" s="4">
        <v>44818</v>
      </c>
      <c r="B362" s="78">
        <v>3171.5500489999999</v>
      </c>
      <c r="C362" s="78">
        <v>2389.046143</v>
      </c>
      <c r="D362" s="78">
        <v>1494.0500489999999</v>
      </c>
      <c r="E362" s="78">
        <v>883.75</v>
      </c>
      <c r="F362" s="78">
        <v>1964.650024</v>
      </c>
      <c r="G362" s="5"/>
      <c r="H362" s="78">
        <f>(B362*0.3+C362*'Price weighted Portfolio'!$B$22+'2.b Portfolios Daily Value'!D362*'Price weighted Portfolio'!$B$23+'2.b Portfolios Daily Value'!E362*'Price weighted Portfolio'!$B$24+'2.b Portfolios Daily Value'!F362*'Price weighted Portfolio'!$B$25)</f>
        <v>2436.0723237612497</v>
      </c>
      <c r="I362" s="6">
        <f t="shared" si="4"/>
        <v>0.34802150443927848</v>
      </c>
      <c r="J362" s="78">
        <f t="shared" si="3"/>
        <v>1642.5221370718559</v>
      </c>
      <c r="K362" s="6">
        <f t="shared" si="5"/>
        <v>0.38567537326528067</v>
      </c>
      <c r="L362" s="2"/>
    </row>
    <row r="363" spans="1:12" ht="28.5" customHeight="1">
      <c r="A363" s="4">
        <v>44819</v>
      </c>
      <c r="B363" s="78">
        <v>3163.75</v>
      </c>
      <c r="C363" s="78">
        <v>2365.3713379999999</v>
      </c>
      <c r="D363" s="78">
        <v>1530</v>
      </c>
      <c r="E363" s="78">
        <v>874.29998799999998</v>
      </c>
      <c r="F363" s="78">
        <v>1959.099976</v>
      </c>
      <c r="G363" s="5"/>
      <c r="H363" s="78">
        <f>(B363*0.3+C363*'Price weighted Portfolio'!$B$22+'2.b Portfolios Daily Value'!D363*'Price weighted Portfolio'!$B$23+'2.b Portfolios Daily Value'!E363*'Price weighted Portfolio'!$B$24+'2.b Portfolios Daily Value'!F363*'Price weighted Portfolio'!$B$25)</f>
        <v>2425.0886897519058</v>
      </c>
      <c r="I363" s="6">
        <f t="shared" si="4"/>
        <v>0.34194361639914606</v>
      </c>
      <c r="J363" s="78">
        <f t="shared" si="3"/>
        <v>1640.1126446500548</v>
      </c>
      <c r="K363" s="6">
        <f t="shared" si="5"/>
        <v>0.38364266135497971</v>
      </c>
      <c r="L363" s="2"/>
    </row>
    <row r="364" spans="1:12" ht="28.5" customHeight="1">
      <c r="A364" s="4">
        <v>44820</v>
      </c>
      <c r="B364" s="78">
        <v>2995.5</v>
      </c>
      <c r="C364" s="78">
        <v>2306.7607419999999</v>
      </c>
      <c r="D364" s="78">
        <v>1503.099976</v>
      </c>
      <c r="E364" s="78">
        <v>868.04998799999998</v>
      </c>
      <c r="F364" s="78">
        <v>1947</v>
      </c>
      <c r="G364" s="5"/>
      <c r="H364" s="78">
        <f>(B364*0.3+C364*'Price weighted Portfolio'!$B$22+'2.b Portfolios Daily Value'!D364*'Price weighted Portfolio'!$B$23+'2.b Portfolios Daily Value'!E364*'Price weighted Portfolio'!$B$24+'2.b Portfolios Daily Value'!F364*'Price weighted Portfolio'!$B$25)</f>
        <v>2345.4276035325588</v>
      </c>
      <c r="I364" s="6">
        <f t="shared" si="4"/>
        <v>0.29786247141701727</v>
      </c>
      <c r="J364" s="78">
        <f t="shared" si="3"/>
        <v>1581.0932375404323</v>
      </c>
      <c r="K364" s="6">
        <f t="shared" si="5"/>
        <v>0.33385231933723669</v>
      </c>
      <c r="L364" s="2"/>
    </row>
    <row r="365" spans="1:12" ht="28.5" customHeight="1">
      <c r="A365" s="4">
        <v>44823</v>
      </c>
      <c r="B365" s="78">
        <v>2981.3999020000001</v>
      </c>
      <c r="C365" s="78">
        <v>2309.7604980000001</v>
      </c>
      <c r="D365" s="78">
        <v>1489</v>
      </c>
      <c r="E365" s="78">
        <v>874.84997599999997</v>
      </c>
      <c r="F365" s="78">
        <v>1921.099976</v>
      </c>
      <c r="G365" s="5"/>
      <c r="H365" s="78">
        <f>(B365*0.3+C365*'Price weighted Portfolio'!$B$22+'2.b Portfolios Daily Value'!D365*'Price weighted Portfolio'!$B$23+'2.b Portfolios Daily Value'!E365*'Price weighted Portfolio'!$B$24+'2.b Portfolios Daily Value'!F365*'Price weighted Portfolio'!$B$25)</f>
        <v>2338.8274137686872</v>
      </c>
      <c r="I365" s="6">
        <f t="shared" si="4"/>
        <v>0.29421019982873298</v>
      </c>
      <c r="J365" s="78">
        <f t="shared" si="3"/>
        <v>1571.9194537374676</v>
      </c>
      <c r="K365" s="6">
        <f t="shared" si="5"/>
        <v>0.32611307125739675</v>
      </c>
      <c r="L365" s="2"/>
    </row>
    <row r="366" spans="1:12" ht="28.5" customHeight="1">
      <c r="A366" s="4">
        <v>44824</v>
      </c>
      <c r="B366" s="78">
        <v>2983.5500489999999</v>
      </c>
      <c r="C366" s="78">
        <v>2310.1296390000002</v>
      </c>
      <c r="D366" s="78">
        <v>1514</v>
      </c>
      <c r="E366" s="78">
        <v>911.95001200000002</v>
      </c>
      <c r="F366" s="78">
        <v>1931</v>
      </c>
      <c r="G366" s="5"/>
      <c r="H366" s="78">
        <f>(B366*0.3+C366*'Price weighted Portfolio'!$B$22+'2.b Portfolios Daily Value'!D366*'Price weighted Portfolio'!$B$23+'2.b Portfolios Daily Value'!E366*'Price weighted Portfolio'!$B$24+'2.b Portfolios Daily Value'!F366*'Price weighted Portfolio'!$B$25)</f>
        <v>2347.566753648975</v>
      </c>
      <c r="I366" s="6">
        <f t="shared" si="4"/>
        <v>0.29904618847255215</v>
      </c>
      <c r="J366" s="78">
        <f t="shared" si="3"/>
        <v>1579.6514992778896</v>
      </c>
      <c r="K366" s="6">
        <f t="shared" si="5"/>
        <v>0.33263603058227287</v>
      </c>
      <c r="L366" s="2"/>
    </row>
    <row r="367" spans="1:12" ht="28.5" customHeight="1">
      <c r="A367" s="4">
        <v>44825</v>
      </c>
      <c r="B367" s="78">
        <v>2933.25</v>
      </c>
      <c r="C367" s="78">
        <v>2316.4985350000002</v>
      </c>
      <c r="D367" s="78">
        <v>1508</v>
      </c>
      <c r="E367" s="78">
        <v>905.29998799999998</v>
      </c>
      <c r="F367" s="78">
        <v>1921.099976</v>
      </c>
      <c r="G367" s="5"/>
      <c r="H367" s="78">
        <f>(B367*0.3+C367*'Price weighted Portfolio'!$B$22+'2.b Portfolios Daily Value'!D367*'Price weighted Portfolio'!$B$23+'2.b Portfolios Daily Value'!E367*'Price weighted Portfolio'!$B$24+'2.b Portfolios Daily Value'!F367*'Price weighted Portfolio'!$B$25)</f>
        <v>2332.5779930425306</v>
      </c>
      <c r="I367" s="6">
        <f t="shared" si="4"/>
        <v>0.29075202929455912</v>
      </c>
      <c r="J367" s="78">
        <f t="shared" si="3"/>
        <v>1562.1461806615214</v>
      </c>
      <c r="K367" s="6">
        <f t="shared" si="5"/>
        <v>0.31786807807777495</v>
      </c>
      <c r="L367" s="2"/>
    </row>
    <row r="368" spans="1:12" ht="28.5" customHeight="1">
      <c r="A368" s="4">
        <v>44826</v>
      </c>
      <c r="B368" s="78">
        <v>2916.0500489999999</v>
      </c>
      <c r="C368" s="78">
        <v>2294.6694339999999</v>
      </c>
      <c r="D368" s="78">
        <v>1502</v>
      </c>
      <c r="E368" s="78">
        <v>908</v>
      </c>
      <c r="F368" s="78">
        <v>1882</v>
      </c>
      <c r="G368" s="5"/>
      <c r="H368" s="78">
        <f>(B368*0.3+C368*'Price weighted Portfolio'!$B$22+'2.b Portfolios Daily Value'!D368*'Price weighted Portfolio'!$B$23+'2.b Portfolios Daily Value'!E368*'Price weighted Portfolio'!$B$24+'2.b Portfolios Daily Value'!F368*'Price weighted Portfolio'!$B$25)</f>
        <v>2313.1957891865122</v>
      </c>
      <c r="I368" s="6">
        <f t="shared" si="4"/>
        <v>0.28002672063007816</v>
      </c>
      <c r="J368" s="78">
        <f t="shared" si="3"/>
        <v>1548.6057217365194</v>
      </c>
      <c r="K368" s="6">
        <f t="shared" si="5"/>
        <v>0.30644498669190545</v>
      </c>
      <c r="L368" s="2"/>
    </row>
    <row r="369" spans="1:12" ht="28.5" customHeight="1">
      <c r="A369" s="4">
        <v>44827</v>
      </c>
      <c r="B369" s="78">
        <v>2854.8000489999999</v>
      </c>
      <c r="C369" s="78">
        <v>2251.6577149999998</v>
      </c>
      <c r="D369" s="78">
        <v>1472.349976</v>
      </c>
      <c r="E369" s="78">
        <v>921.09997599999997</v>
      </c>
      <c r="F369" s="78">
        <v>1890</v>
      </c>
      <c r="G369" s="5"/>
      <c r="H369" s="78">
        <f>(B369*0.3+C369*'Price weighted Portfolio'!$B$22+'2.b Portfolios Daily Value'!D369*'Price weighted Portfolio'!$B$23+'2.b Portfolios Daily Value'!E369*'Price weighted Portfolio'!$B$24+'2.b Portfolios Daily Value'!F369*'Price weighted Portfolio'!$B$25)</f>
        <v>2276.8050336494248</v>
      </c>
      <c r="I369" s="6">
        <f t="shared" si="4"/>
        <v>0.25988958408109197</v>
      </c>
      <c r="J369" s="78">
        <f t="shared" si="3"/>
        <v>1527.5237233587368</v>
      </c>
      <c r="K369" s="6">
        <f t="shared" si="5"/>
        <v>0.28865965198500776</v>
      </c>
      <c r="L369" s="2"/>
    </row>
    <row r="370" spans="1:12" ht="28.5" customHeight="1">
      <c r="A370" s="4">
        <v>44830</v>
      </c>
      <c r="B370" s="78">
        <v>2881.9499510000001</v>
      </c>
      <c r="C370" s="78">
        <v>2194.2932129999999</v>
      </c>
      <c r="D370" s="78">
        <v>1425.349976</v>
      </c>
      <c r="E370" s="78">
        <v>900.70001200000002</v>
      </c>
      <c r="F370" s="78">
        <v>1849</v>
      </c>
      <c r="G370" s="5"/>
      <c r="H370" s="78">
        <f>(B370*0.3+C370*'Price weighted Portfolio'!$B$22+'2.b Portfolios Daily Value'!D370*'Price weighted Portfolio'!$B$23+'2.b Portfolios Daily Value'!E370*'Price weighted Portfolio'!$B$24+'2.b Portfolios Daily Value'!F370*'Price weighted Portfolio'!$B$25)</f>
        <v>2249.2046455796267</v>
      </c>
      <c r="I370" s="6">
        <f t="shared" si="4"/>
        <v>0.24461667272864407</v>
      </c>
      <c r="J370" s="78">
        <f t="shared" si="3"/>
        <v>1519.2410041191288</v>
      </c>
      <c r="K370" s="6">
        <f t="shared" si="5"/>
        <v>0.2816721296771163</v>
      </c>
      <c r="L370" s="2"/>
    </row>
    <row r="371" spans="1:12" ht="28.5" customHeight="1">
      <c r="A371" s="4">
        <v>44831</v>
      </c>
      <c r="B371" s="78">
        <v>2907.25</v>
      </c>
      <c r="C371" s="78">
        <v>2211.7380370000001</v>
      </c>
      <c r="D371" s="78">
        <v>1432.400024</v>
      </c>
      <c r="E371" s="78">
        <v>897.15002400000003</v>
      </c>
      <c r="F371" s="78">
        <v>1856</v>
      </c>
      <c r="G371" s="5"/>
      <c r="H371" s="78">
        <f>(B371*0.3+C371*'Price weighted Portfolio'!$B$22+'2.b Portfolios Daily Value'!D371*'Price weighted Portfolio'!$B$23+'2.b Portfolios Daily Value'!E371*'Price weighted Portfolio'!$B$24+'2.b Portfolios Daily Value'!F371*'Price weighted Portfolio'!$B$25)</f>
        <v>2265.1618645013923</v>
      </c>
      <c r="I371" s="6">
        <f t="shared" si="4"/>
        <v>0.25344673661786943</v>
      </c>
      <c r="J371" s="78">
        <f t="shared" si="3"/>
        <v>1529.4156902658619</v>
      </c>
      <c r="K371" s="6">
        <f t="shared" si="5"/>
        <v>0.29025576560263611</v>
      </c>
      <c r="L371" s="2"/>
    </row>
    <row r="372" spans="1:12" ht="28.5" customHeight="1">
      <c r="A372" s="4">
        <v>44832</v>
      </c>
      <c r="B372" s="78">
        <v>2937.3500979999999</v>
      </c>
      <c r="C372" s="78">
        <v>2152.850586</v>
      </c>
      <c r="D372" s="78">
        <v>1406</v>
      </c>
      <c r="E372" s="78">
        <v>917.84997599999997</v>
      </c>
      <c r="F372" s="78">
        <v>1829.6999510000001</v>
      </c>
      <c r="G372" s="5"/>
      <c r="H372" s="78">
        <f>(B372*0.3+C372*'Price weighted Portfolio'!$B$22+'2.b Portfolios Daily Value'!D372*'Price weighted Portfolio'!$B$23+'2.b Portfolios Daily Value'!E372*'Price weighted Portfolio'!$B$24+'2.b Portfolios Daily Value'!F372*'Price weighted Portfolio'!$B$25)</f>
        <v>2246.4517780949736</v>
      </c>
      <c r="I372" s="6">
        <f t="shared" si="4"/>
        <v>0.24309334990608744</v>
      </c>
      <c r="J372" s="78">
        <f t="shared" si="3"/>
        <v>1529.7769247749104</v>
      </c>
      <c r="K372" s="6">
        <f t="shared" si="5"/>
        <v>0.290560512644922</v>
      </c>
      <c r="L372" s="2"/>
    </row>
    <row r="373" spans="1:12" ht="28.5" customHeight="1">
      <c r="A373" s="4">
        <v>44833</v>
      </c>
      <c r="B373" s="78">
        <v>2990.3500979999999</v>
      </c>
      <c r="C373" s="78">
        <v>2146.251221</v>
      </c>
      <c r="D373" s="78">
        <v>1396.3000489999999</v>
      </c>
      <c r="E373" s="78">
        <v>930.70001200000002</v>
      </c>
      <c r="F373" s="78">
        <v>1844.650024</v>
      </c>
      <c r="G373" s="5"/>
      <c r="H373" s="78">
        <f>(B373*0.3+C373*'Price weighted Portfolio'!$B$22+'2.b Portfolios Daily Value'!D373*'Price weighted Portfolio'!$B$23+'2.b Portfolios Daily Value'!E373*'Price weighted Portfolio'!$B$24+'2.b Portfolios Daily Value'!F373*'Price weighted Portfolio'!$B$25)</f>
        <v>2262.1746352931254</v>
      </c>
      <c r="I373" s="6">
        <f t="shared" si="4"/>
        <v>0.25179372772640285</v>
      </c>
      <c r="J373" s="78">
        <f t="shared" si="3"/>
        <v>1548.1098043726572</v>
      </c>
      <c r="K373" s="6">
        <f t="shared" si="5"/>
        <v>0.3060266176101325</v>
      </c>
      <c r="L373" s="2"/>
    </row>
    <row r="374" spans="1:12" ht="28.5" customHeight="1">
      <c r="A374" s="4">
        <v>44834</v>
      </c>
      <c r="B374" s="78">
        <v>2980.75</v>
      </c>
      <c r="C374" s="78">
        <v>2194.6625979999999</v>
      </c>
      <c r="D374" s="78">
        <v>1378.8000489999999</v>
      </c>
      <c r="E374" s="78">
        <v>948.65002400000003</v>
      </c>
      <c r="F374" s="78">
        <v>1823.9499510000001</v>
      </c>
      <c r="G374" s="5"/>
      <c r="H374" s="78">
        <f>(B374*0.3+C374*'Price weighted Portfolio'!$B$22+'2.b Portfolios Daily Value'!D374*'Price weighted Portfolio'!$B$23+'2.b Portfolios Daily Value'!E374*'Price weighted Portfolio'!$B$24+'2.b Portfolios Daily Value'!F374*'Price weighted Portfolio'!$B$25)</f>
        <v>2277.6775923776127</v>
      </c>
      <c r="I374" s="6">
        <f t="shared" si="4"/>
        <v>0.26037242193365095</v>
      </c>
      <c r="J374" s="78">
        <f t="shared" si="3"/>
        <v>1544.6067089337387</v>
      </c>
      <c r="K374" s="6">
        <f t="shared" si="5"/>
        <v>0.30307131309986235</v>
      </c>
      <c r="L374" s="2"/>
    </row>
    <row r="375" spans="1:12" ht="28.5" customHeight="1">
      <c r="A375" s="4">
        <v>44837</v>
      </c>
      <c r="B375" s="78">
        <v>2992.0500489999999</v>
      </c>
      <c r="C375" s="78">
        <v>2187.0478520000001</v>
      </c>
      <c r="D375" s="78">
        <v>1409.9499510000001</v>
      </c>
      <c r="E375" s="78">
        <v>944.5</v>
      </c>
      <c r="F375" s="78">
        <v>1852</v>
      </c>
      <c r="G375" s="5"/>
      <c r="H375" s="78">
        <f>(B375*0.3+C375*'Price weighted Portfolio'!$B$22+'2.b Portfolios Daily Value'!D375*'Price weighted Portfolio'!$B$23+'2.b Portfolios Daily Value'!E375*'Price weighted Portfolio'!$B$24+'2.b Portfolios Daily Value'!F375*'Price weighted Portfolio'!$B$25)</f>
        <v>2283.5782339477992</v>
      </c>
      <c r="I375" s="6">
        <f t="shared" si="4"/>
        <v>0.26363759253183683</v>
      </c>
      <c r="J375" s="78">
        <f t="shared" si="3"/>
        <v>1554.7463019772326</v>
      </c>
      <c r="K375" s="6">
        <f t="shared" si="5"/>
        <v>0.31162534354985616</v>
      </c>
      <c r="L375" s="2"/>
    </row>
    <row r="376" spans="1:12" ht="28.5" customHeight="1">
      <c r="A376" s="4">
        <v>44838</v>
      </c>
      <c r="B376" s="78">
        <v>2951.25</v>
      </c>
      <c r="C376" s="78">
        <v>2227.3828130000002</v>
      </c>
      <c r="D376" s="78">
        <v>1429.5</v>
      </c>
      <c r="E376" s="78">
        <v>944.54998799999998</v>
      </c>
      <c r="F376" s="78">
        <v>1835.3000489999999</v>
      </c>
      <c r="G376" s="5"/>
      <c r="H376" s="78">
        <f>(B376*0.3+C376*'Price weighted Portfolio'!$B$22+'2.b Portfolios Daily Value'!D376*'Price weighted Portfolio'!$B$23+'2.b Portfolios Daily Value'!E376*'Price weighted Portfolio'!$B$24+'2.b Portfolios Daily Value'!F376*'Price weighted Portfolio'!$B$25)</f>
        <v>2287.8728690613484</v>
      </c>
      <c r="I376" s="6">
        <f t="shared" si="4"/>
        <v>0.26601406568918784</v>
      </c>
      <c r="J376" s="78">
        <f t="shared" si="3"/>
        <v>1543.7883794273887</v>
      </c>
      <c r="K376" s="6">
        <f t="shared" si="5"/>
        <v>0.30238094855708231</v>
      </c>
      <c r="L376" s="2"/>
    </row>
    <row r="377" spans="1:12" ht="28.5" customHeight="1">
      <c r="A377" s="4">
        <v>44840</v>
      </c>
      <c r="B377" s="78">
        <v>2963.3500979999999</v>
      </c>
      <c r="C377" s="78">
        <v>2235.5974120000001</v>
      </c>
      <c r="D377" s="78">
        <v>1459.9499510000001</v>
      </c>
      <c r="E377" s="78">
        <v>953.90002400000003</v>
      </c>
      <c r="F377" s="78">
        <v>1882</v>
      </c>
      <c r="G377" s="5"/>
      <c r="H377" s="78">
        <f>(B377*0.3+C377*'Price weighted Portfolio'!$B$22+'2.b Portfolios Daily Value'!D377*'Price weighted Portfolio'!$B$23+'2.b Portfolios Daily Value'!E377*'Price weighted Portfolio'!$B$24+'2.b Portfolios Daily Value'!F377*'Price weighted Portfolio'!$B$25)</f>
        <v>2304.5638239047535</v>
      </c>
      <c r="I377" s="6">
        <f t="shared" si="4"/>
        <v>0.27525014864086139</v>
      </c>
      <c r="J377" s="78">
        <f t="shared" si="3"/>
        <v>1559.447937098993</v>
      </c>
      <c r="K377" s="6">
        <f t="shared" si="5"/>
        <v>0.31559176802308508</v>
      </c>
      <c r="L377" s="2"/>
    </row>
    <row r="378" spans="1:12" ht="28.5" customHeight="1">
      <c r="A378" s="4">
        <v>44841</v>
      </c>
      <c r="B378" s="78">
        <v>2945</v>
      </c>
      <c r="C378" s="78">
        <v>2245.0583499999998</v>
      </c>
      <c r="D378" s="78">
        <v>1430.25</v>
      </c>
      <c r="E378" s="78">
        <v>955.15002400000003</v>
      </c>
      <c r="F378" s="78">
        <v>1905</v>
      </c>
      <c r="G378" s="5"/>
      <c r="H378" s="78">
        <f>(B378*0.3+C378*'Price weighted Portfolio'!$B$22+'2.b Portfolios Daily Value'!D378*'Price weighted Portfolio'!$B$23+'2.b Portfolios Daily Value'!E378*'Price weighted Portfolio'!$B$24+'2.b Portfolios Daily Value'!F378*'Price weighted Portfolio'!$B$25)</f>
        <v>2303.4628473435346</v>
      </c>
      <c r="I378" s="6">
        <f t="shared" si="4"/>
        <v>0.27464091382220257</v>
      </c>
      <c r="J378" s="78">
        <f t="shared" si="3"/>
        <v>1556.0075174234057</v>
      </c>
      <c r="K378" s="6">
        <f t="shared" si="5"/>
        <v>0.31268933845421665</v>
      </c>
      <c r="L378" s="2"/>
    </row>
    <row r="379" spans="1:12" ht="28.5" customHeight="1">
      <c r="A379" s="4">
        <v>44844</v>
      </c>
      <c r="B379" s="78">
        <v>2917.1999510000001</v>
      </c>
      <c r="C379" s="78">
        <v>2220.5527339999999</v>
      </c>
      <c r="D379" s="78">
        <v>1408</v>
      </c>
      <c r="E379" s="78">
        <v>946.04998799999998</v>
      </c>
      <c r="F379" s="78">
        <v>1905</v>
      </c>
      <c r="G379" s="5"/>
      <c r="H379" s="78">
        <f>(B379*0.3+C379*'Price weighted Portfolio'!$B$22+'2.b Portfolios Daily Value'!D379*'Price weighted Portfolio'!$B$23+'2.b Portfolios Daily Value'!E379*'Price weighted Portfolio'!$B$24+'2.b Portfolios Daily Value'!F379*'Price weighted Portfolio'!$B$25)</f>
        <v>2281.8016676208908</v>
      </c>
      <c r="I379" s="6">
        <f t="shared" si="4"/>
        <v>0.26265451432460307</v>
      </c>
      <c r="J379" s="78">
        <f t="shared" si="3"/>
        <v>1543.4542113804</v>
      </c>
      <c r="K379" s="6">
        <f t="shared" si="5"/>
        <v>0.30209903550227879</v>
      </c>
      <c r="L379" s="2"/>
    </row>
    <row r="380" spans="1:12" ht="28.5" customHeight="1">
      <c r="A380" s="4">
        <v>44845</v>
      </c>
      <c r="B380" s="78">
        <v>2853.6999510000001</v>
      </c>
      <c r="C380" s="78">
        <v>2176.3408199999999</v>
      </c>
      <c r="D380" s="78">
        <v>1401.099976</v>
      </c>
      <c r="E380" s="78">
        <v>944.75</v>
      </c>
      <c r="F380" s="78">
        <v>1923.8000489999999</v>
      </c>
      <c r="G380" s="5"/>
      <c r="H380" s="78">
        <f>(B380*0.3+C380*'Price weighted Portfolio'!$B$22+'2.b Portfolios Daily Value'!D380*'Price weighted Portfolio'!$B$23+'2.b Portfolios Daily Value'!E380*'Price weighted Portfolio'!$B$24+'2.b Portfolios Daily Value'!F380*'Price weighted Portfolio'!$B$25)</f>
        <v>2245.8017215428904</v>
      </c>
      <c r="I380" s="6">
        <f t="shared" si="4"/>
        <v>0.24273363554015392</v>
      </c>
      <c r="J380" s="78">
        <f t="shared" si="3"/>
        <v>1524.2467762546635</v>
      </c>
      <c r="K380" s="6">
        <f t="shared" si="5"/>
        <v>0.28589513222656948</v>
      </c>
      <c r="L380" s="2"/>
    </row>
    <row r="381" spans="1:12" ht="28.5" customHeight="1">
      <c r="A381" s="4">
        <v>44846</v>
      </c>
      <c r="B381" s="78">
        <v>2878.4499510000001</v>
      </c>
      <c r="C381" s="78">
        <v>2192.3549800000001</v>
      </c>
      <c r="D381" s="78">
        <v>1403.1999510000001</v>
      </c>
      <c r="E381" s="78">
        <v>955.54998799999998</v>
      </c>
      <c r="F381" s="78">
        <v>1880</v>
      </c>
      <c r="G381" s="5"/>
      <c r="H381" s="78">
        <f>(B381*0.3+C381*'Price weighted Portfolio'!$B$22+'2.b Portfolios Daily Value'!D381*'Price weighted Portfolio'!$B$23+'2.b Portfolios Daily Value'!E381*'Price weighted Portfolio'!$B$24+'2.b Portfolios Daily Value'!F381*'Price weighted Portfolio'!$B$25)</f>
        <v>2255.9778694168604</v>
      </c>
      <c r="I381" s="6">
        <f t="shared" si="4"/>
        <v>0.24836469420481855</v>
      </c>
      <c r="J381" s="78">
        <f t="shared" si="3"/>
        <v>1526.1835803568056</v>
      </c>
      <c r="K381" s="6">
        <f t="shared" si="5"/>
        <v>0.28752907169478381</v>
      </c>
      <c r="L381" s="2"/>
    </row>
    <row r="382" spans="1:12" ht="28.5" customHeight="1">
      <c r="A382" s="4">
        <v>44847</v>
      </c>
      <c r="B382" s="78">
        <v>2874.5</v>
      </c>
      <c r="C382" s="78">
        <v>2199.3237300000001</v>
      </c>
      <c r="D382" s="78">
        <v>1402.0500489999999</v>
      </c>
      <c r="E382" s="78">
        <v>968.40002400000003</v>
      </c>
      <c r="F382" s="78">
        <v>1901</v>
      </c>
      <c r="G382" s="5"/>
      <c r="H382" s="78">
        <f>(B382*0.3+C382*'Price weighted Portfolio'!$B$22+'2.b Portfolios Daily Value'!D382*'Price weighted Portfolio'!$B$23+'2.b Portfolios Daily Value'!E382*'Price weighted Portfolio'!$B$24+'2.b Portfolios Daily Value'!F382*'Price weighted Portfolio'!$B$25)</f>
        <v>2261.8029865936683</v>
      </c>
      <c r="I382" s="6">
        <f t="shared" si="4"/>
        <v>0.25158807273246908</v>
      </c>
      <c r="J382" s="78">
        <f t="shared" si="3"/>
        <v>1530.0501623347022</v>
      </c>
      <c r="K382" s="6">
        <f t="shared" si="5"/>
        <v>0.29079102311970306</v>
      </c>
      <c r="L382" s="2"/>
    </row>
    <row r="383" spans="1:12" ht="28.5" customHeight="1">
      <c r="A383" s="4">
        <v>44848</v>
      </c>
      <c r="B383" s="78">
        <v>2878.6000979999999</v>
      </c>
      <c r="C383" s="78">
        <v>2188.1552729999999</v>
      </c>
      <c r="D383" s="78">
        <v>1417</v>
      </c>
      <c r="E383" s="78">
        <v>976.29998799999998</v>
      </c>
      <c r="F383" s="78">
        <v>1900</v>
      </c>
      <c r="G383" s="5"/>
      <c r="H383" s="78">
        <f>(B383*0.3+C383*'Price weighted Portfolio'!$B$22+'2.b Portfolios Daily Value'!D383*'Price weighted Portfolio'!$B$23+'2.b Portfolios Daily Value'!E383*'Price weighted Portfolio'!$B$24+'2.b Portfolios Daily Value'!F383*'Price weighted Portfolio'!$B$25)</f>
        <v>2260.4911090316559</v>
      </c>
      <c r="I383" s="6">
        <f t="shared" si="4"/>
        <v>0.25086213403699831</v>
      </c>
      <c r="J383" s="78">
        <f t="shared" si="3"/>
        <v>1532.4076769897119</v>
      </c>
      <c r="K383" s="6">
        <f t="shared" si="5"/>
        <v>0.29277988520309783</v>
      </c>
      <c r="L383" s="2"/>
    </row>
    <row r="384" spans="1:12" ht="28.5" customHeight="1">
      <c r="A384" s="4">
        <v>44851</v>
      </c>
      <c r="B384" s="78">
        <v>2856.1000979999999</v>
      </c>
      <c r="C384" s="78">
        <v>2223.2753910000001</v>
      </c>
      <c r="D384" s="78">
        <v>1435</v>
      </c>
      <c r="E384" s="78">
        <v>980</v>
      </c>
      <c r="F384" s="78">
        <v>1902.900024</v>
      </c>
      <c r="G384" s="5"/>
      <c r="H384" s="78">
        <f>(B384*0.3+C384*'Price weighted Portfolio'!$B$22+'2.b Portfolios Daily Value'!D384*'Price weighted Portfolio'!$B$23+'2.b Portfolios Daily Value'!E384*'Price weighted Portfolio'!$B$24+'2.b Portfolios Daily Value'!F384*'Price weighted Portfolio'!$B$25)</f>
        <v>2270.8452134818822</v>
      </c>
      <c r="I384" s="6">
        <f t="shared" si="4"/>
        <v>0.25659166649872955</v>
      </c>
      <c r="J384" s="78">
        <f t="shared" si="3"/>
        <v>1530.1861281849274</v>
      </c>
      <c r="K384" s="6">
        <f t="shared" si="5"/>
        <v>0.29090572752825228</v>
      </c>
      <c r="L384" s="2"/>
    </row>
    <row r="385" spans="1:12" ht="28.5" customHeight="1">
      <c r="A385" s="4">
        <v>44852</v>
      </c>
      <c r="B385" s="78">
        <v>2884.3000489999999</v>
      </c>
      <c r="C385" s="78">
        <v>2262.5029300000001</v>
      </c>
      <c r="D385" s="78">
        <v>1458.0500489999999</v>
      </c>
      <c r="E385" s="78">
        <v>978.34997599999997</v>
      </c>
      <c r="F385" s="78">
        <v>1893.099976</v>
      </c>
      <c r="G385" s="5"/>
      <c r="H385" s="78">
        <f>(B385*0.3+C385*'Price weighted Portfolio'!$B$22+'2.b Portfolios Daily Value'!D385*'Price weighted Portfolio'!$B$23+'2.b Portfolios Daily Value'!E385*'Price weighted Portfolio'!$B$24+'2.b Portfolios Daily Value'!F385*'Price weighted Portfolio'!$B$25)</f>
        <v>2296.3333408407975</v>
      </c>
      <c r="I385" s="6">
        <f t="shared" si="4"/>
        <v>0.27069574027871335</v>
      </c>
      <c r="J385" s="78">
        <f t="shared" si="3"/>
        <v>1541.2136202670727</v>
      </c>
      <c r="K385" s="6">
        <f t="shared" si="5"/>
        <v>0.30020881322933612</v>
      </c>
      <c r="L385" s="2"/>
    </row>
    <row r="386" spans="1:12" ht="28.5" customHeight="1">
      <c r="A386" s="4">
        <v>44853</v>
      </c>
      <c r="B386" s="78">
        <v>2847.8000489999999</v>
      </c>
      <c r="C386" s="78">
        <v>2301.8688959999999</v>
      </c>
      <c r="D386" s="78">
        <v>1464</v>
      </c>
      <c r="E386" s="78">
        <v>976.90002400000003</v>
      </c>
      <c r="F386" s="78">
        <v>1920</v>
      </c>
      <c r="G386" s="5"/>
      <c r="H386" s="78">
        <f>(B386*0.3+C386*'Price weighted Portfolio'!$B$22+'2.b Portfolios Daily Value'!D386*'Price weighted Portfolio'!$B$23+'2.b Portfolios Daily Value'!E386*'Price weighted Portfolio'!$B$24+'2.b Portfolios Daily Value'!F386*'Price weighted Portfolio'!$B$25)</f>
        <v>2305.5843115985399</v>
      </c>
      <c r="I386" s="6">
        <f t="shared" si="4"/>
        <v>0.27581484425470748</v>
      </c>
      <c r="J386" s="78">
        <f t="shared" si="3"/>
        <v>1537.7062286955334</v>
      </c>
      <c r="K386" s="6">
        <f t="shared" si="5"/>
        <v>0.29724988438729039</v>
      </c>
      <c r="L386" s="2"/>
    </row>
    <row r="387" spans="1:12" ht="28.5" customHeight="1">
      <c r="A387" s="4">
        <v>44854</v>
      </c>
      <c r="B387" s="78">
        <v>2811.5500489999999</v>
      </c>
      <c r="C387" s="78">
        <v>2308.0529790000001</v>
      </c>
      <c r="D387" s="78">
        <v>1444</v>
      </c>
      <c r="E387" s="78">
        <v>980.34997599999997</v>
      </c>
      <c r="F387" s="78">
        <v>1898.650024</v>
      </c>
      <c r="G387" s="5"/>
      <c r="H387" s="78">
        <f>(B387*0.3+C387*'Price weighted Portfolio'!$B$22+'2.b Portfolios Daily Value'!D387*'Price weighted Portfolio'!$B$23+'2.b Portfolios Daily Value'!E387*'Price weighted Portfolio'!$B$24+'2.b Portfolios Daily Value'!F387*'Price weighted Portfolio'!$B$25)</f>
        <v>2293.3194605461085</v>
      </c>
      <c r="I387" s="6">
        <f t="shared" si="4"/>
        <v>0.26902798378009929</v>
      </c>
      <c r="J387" s="78">
        <f t="shared" si="3"/>
        <v>1522.0663187540506</v>
      </c>
      <c r="K387" s="6">
        <f t="shared" si="5"/>
        <v>0.28405564026913566</v>
      </c>
      <c r="L387" s="2"/>
    </row>
    <row r="388" spans="1:12" ht="28.5" customHeight="1">
      <c r="A388" s="4">
        <v>44855</v>
      </c>
      <c r="B388" s="78">
        <v>2815</v>
      </c>
      <c r="C388" s="78">
        <v>2281.2858890000002</v>
      </c>
      <c r="D388" s="78">
        <v>1452</v>
      </c>
      <c r="E388" s="78">
        <v>977.70001200000002</v>
      </c>
      <c r="F388" s="78">
        <v>1913.6999510000001</v>
      </c>
      <c r="G388" s="5"/>
      <c r="H388" s="78">
        <f>(B388*0.3+C388*'Price weighted Portfolio'!$B$22+'2.b Portfolios Daily Value'!D388*'Price weighted Portfolio'!$B$23+'2.b Portfolios Daily Value'!E388*'Price weighted Portfolio'!$B$24+'2.b Portfolios Daily Value'!F388*'Price weighted Portfolio'!$B$25)</f>
        <v>2285.3822680180583</v>
      </c>
      <c r="I388" s="6">
        <f t="shared" si="4"/>
        <v>0.26463587025033086</v>
      </c>
      <c r="J388" s="78">
        <f t="shared" si="3"/>
        <v>1524.5441081466852</v>
      </c>
      <c r="K388" s="6">
        <f t="shared" si="5"/>
        <v>0.28614596932103664</v>
      </c>
      <c r="L388" s="2"/>
    </row>
    <row r="389" spans="1:12" ht="28.5" customHeight="1">
      <c r="A389" s="4">
        <v>44858</v>
      </c>
      <c r="B389" s="78">
        <v>2879.3500979999999</v>
      </c>
      <c r="C389" s="78">
        <v>2288.900635</v>
      </c>
      <c r="D389" s="78">
        <v>1454.3000489999999</v>
      </c>
      <c r="E389" s="78">
        <v>987</v>
      </c>
      <c r="F389" s="78">
        <v>1906</v>
      </c>
      <c r="G389" s="5"/>
      <c r="H389" s="78">
        <f>(B389*0.3+C389*'Price weighted Portfolio'!$B$22+'2.b Portfolios Daily Value'!D389*'Price weighted Portfolio'!$B$23+'2.b Portfolios Daily Value'!E389*'Price weighted Portfolio'!$B$24+'2.b Portfolios Daily Value'!F389*'Price weighted Portfolio'!$B$25)</f>
        <v>2308.2547260683496</v>
      </c>
      <c r="I389" s="6">
        <f t="shared" si="4"/>
        <v>0.27729254099464296</v>
      </c>
      <c r="J389" s="78">
        <f t="shared" si="3"/>
        <v>1543.9777638429482</v>
      </c>
      <c r="K389" s="6">
        <f t="shared" si="5"/>
        <v>0.30254071828852047</v>
      </c>
      <c r="L389" s="2"/>
    </row>
    <row r="390" spans="1:12" ht="28.5" customHeight="1">
      <c r="A390" s="4">
        <v>44859</v>
      </c>
      <c r="B390" s="78">
        <v>2833.6000979999999</v>
      </c>
      <c r="C390" s="78">
        <v>2253.5498050000001</v>
      </c>
      <c r="D390" s="78">
        <v>1461.099976</v>
      </c>
      <c r="E390" s="78">
        <v>991.54998799999998</v>
      </c>
      <c r="F390" s="78">
        <v>1915</v>
      </c>
      <c r="G390" s="5"/>
      <c r="H390" s="78">
        <f>(B390*0.3+C390*'Price weighted Portfolio'!$B$22+'2.b Portfolios Daily Value'!D390*'Price weighted Portfolio'!$B$23+'2.b Portfolios Daily Value'!E390*'Price weighted Portfolio'!$B$24+'2.b Portfolios Daily Value'!F390*'Price weighted Portfolio'!$B$25)</f>
        <v>2281.9785573514218</v>
      </c>
      <c r="I390" s="6">
        <f t="shared" si="4"/>
        <v>0.26275239777344184</v>
      </c>
      <c r="J390" s="78">
        <f t="shared" si="3"/>
        <v>1530.637592176666</v>
      </c>
      <c r="K390" s="6">
        <f t="shared" si="5"/>
        <v>0.2912865945626435</v>
      </c>
      <c r="L390" s="2"/>
    </row>
    <row r="391" spans="1:12" ht="28.5" customHeight="1">
      <c r="A391" s="4">
        <v>44861</v>
      </c>
      <c r="B391" s="78">
        <v>2813.8000489999999</v>
      </c>
      <c r="C391" s="78">
        <v>2262.4106449999999</v>
      </c>
      <c r="D391" s="78">
        <v>1464.5</v>
      </c>
      <c r="E391" s="78">
        <v>1011.650024</v>
      </c>
      <c r="F391" s="78">
        <v>1952.099976</v>
      </c>
      <c r="G391" s="5"/>
      <c r="H391" s="78">
        <f>(B391*0.3+C391*'Price weighted Portfolio'!$B$22+'2.b Portfolios Daily Value'!D391*'Price weighted Portfolio'!$B$23+'2.b Portfolios Daily Value'!E391*'Price weighted Portfolio'!$B$24+'2.b Portfolios Daily Value'!F391*'Price weighted Portfolio'!$B$25)</f>
        <v>2287.1313767276506</v>
      </c>
      <c r="I391" s="6">
        <f t="shared" si="4"/>
        <v>0.26560375454963259</v>
      </c>
      <c r="J391" s="78">
        <f t="shared" si="3"/>
        <v>1533.6638095768037</v>
      </c>
      <c r="K391" s="6">
        <f t="shared" si="5"/>
        <v>0.2938395920723107</v>
      </c>
      <c r="L391" s="2"/>
    </row>
    <row r="392" spans="1:12" ht="28.5" customHeight="1">
      <c r="A392" s="4">
        <v>44862</v>
      </c>
      <c r="B392" s="78">
        <v>2758.8999020000001</v>
      </c>
      <c r="C392" s="78">
        <v>2331.6357419999999</v>
      </c>
      <c r="D392" s="78">
        <v>1450</v>
      </c>
      <c r="E392" s="78">
        <v>990</v>
      </c>
      <c r="F392" s="78">
        <v>1972</v>
      </c>
      <c r="G392" s="5"/>
      <c r="H392" s="78">
        <f>(B392*0.3+C392*'Price weighted Portfolio'!$B$22+'2.b Portfolios Daily Value'!D392*'Price weighted Portfolio'!$B$23+'2.b Portfolios Daily Value'!E392*'Price weighted Portfolio'!$B$24+'2.b Portfolios Daily Value'!F392*'Price weighted Portfolio'!$B$25)</f>
        <v>2298.2622390174847</v>
      </c>
      <c r="I392" s="6">
        <f t="shared" si="4"/>
        <v>0.27176311262094055</v>
      </c>
      <c r="J392" s="78">
        <f t="shared" si="3"/>
        <v>1521.7333335859612</v>
      </c>
      <c r="K392" s="6">
        <f t="shared" si="5"/>
        <v>0.2837747251224414</v>
      </c>
      <c r="L392" s="2"/>
    </row>
    <row r="393" spans="1:12" ht="28.5" customHeight="1">
      <c r="A393" s="4">
        <v>44865</v>
      </c>
      <c r="B393" s="78">
        <v>2868.8000489999999</v>
      </c>
      <c r="C393" s="78">
        <v>2353.280029</v>
      </c>
      <c r="D393" s="78">
        <v>1472</v>
      </c>
      <c r="E393" s="78">
        <v>1016.900024</v>
      </c>
      <c r="F393" s="78">
        <v>1986</v>
      </c>
      <c r="G393" s="5"/>
      <c r="H393" s="78">
        <f>(B393*0.3+C393*'Price weighted Portfolio'!$B$22+'2.b Portfolios Daily Value'!D393*'Price weighted Portfolio'!$B$23+'2.b Portfolios Daily Value'!E393*'Price weighted Portfolio'!$B$24+'2.b Portfolios Daily Value'!F393*'Price weighted Portfolio'!$B$25)</f>
        <v>2347.2515568902336</v>
      </c>
      <c r="I393" s="6">
        <f t="shared" si="4"/>
        <v>0.29887177164396772</v>
      </c>
      <c r="J393" s="78">
        <f t="shared" si="3"/>
        <v>1562.6612521253905</v>
      </c>
      <c r="K393" s="6">
        <f t="shared" si="5"/>
        <v>0.3183026060678984</v>
      </c>
      <c r="L393" s="2"/>
    </row>
    <row r="394" spans="1:12" ht="28.5" customHeight="1">
      <c r="A394" s="4">
        <v>44866</v>
      </c>
      <c r="B394" s="78">
        <v>2943.5500489999999</v>
      </c>
      <c r="C394" s="78">
        <v>2335.0507809999999</v>
      </c>
      <c r="D394" s="78">
        <v>1503.5</v>
      </c>
      <c r="E394" s="78">
        <v>1036.599976</v>
      </c>
      <c r="F394" s="78">
        <v>2032</v>
      </c>
      <c r="G394" s="5"/>
      <c r="H394" s="78">
        <f>(B394*0.3+C394*'Price weighted Portfolio'!$B$22+'2.b Portfolios Daily Value'!D394*'Price weighted Portfolio'!$B$23+'2.b Portfolios Daily Value'!E394*'Price weighted Portfolio'!$B$24+'2.b Portfolios Daily Value'!F394*'Price weighted Portfolio'!$B$25)</f>
        <v>2372.9182688038227</v>
      </c>
      <c r="I394" s="6">
        <f t="shared" si="4"/>
        <v>0.3130746667182589</v>
      </c>
      <c r="J394" s="78">
        <f t="shared" si="3"/>
        <v>1596.3602297658056</v>
      </c>
      <c r="K394" s="6">
        <f t="shared" si="5"/>
        <v>0.34673196014880348</v>
      </c>
      <c r="L394" s="2"/>
    </row>
    <row r="395" spans="1:12" ht="28.5" customHeight="1">
      <c r="A395" s="4">
        <v>44867</v>
      </c>
      <c r="B395" s="78">
        <v>2887.8500979999999</v>
      </c>
      <c r="C395" s="78">
        <v>2349.6340329999998</v>
      </c>
      <c r="D395" s="78">
        <v>1517</v>
      </c>
      <c r="E395" s="78">
        <v>1051.9499510000001</v>
      </c>
      <c r="F395" s="78">
        <v>2036.5</v>
      </c>
      <c r="G395" s="5"/>
      <c r="H395" s="78">
        <f>(B395*0.3+C395*'Price weighted Portfolio'!$B$22+'2.b Portfolios Daily Value'!D395*'Price weighted Portfolio'!$B$23+'2.b Portfolios Daily Value'!E395*'Price weighted Portfolio'!$B$24+'2.b Portfolios Daily Value'!F395*'Price weighted Portfolio'!$B$25)</f>
        <v>2365.9323985093079</v>
      </c>
      <c r="I395" s="6">
        <f t="shared" si="4"/>
        <v>0.30920897550196136</v>
      </c>
      <c r="J395" s="78">
        <f t="shared" si="3"/>
        <v>1583.8068758430775</v>
      </c>
      <c r="K395" s="6">
        <f t="shared" si="5"/>
        <v>0.33614161680425791</v>
      </c>
      <c r="L395" s="2"/>
    </row>
    <row r="396" spans="1:12" ht="28.5" customHeight="1">
      <c r="A396" s="4">
        <v>44868</v>
      </c>
      <c r="B396" s="78">
        <v>2846.8000489999999</v>
      </c>
      <c r="C396" s="78">
        <v>2358.4025879999999</v>
      </c>
      <c r="D396" s="78">
        <v>1497.6999510000001</v>
      </c>
      <c r="E396" s="78">
        <v>1044.1999510000001</v>
      </c>
      <c r="F396" s="78">
        <v>2006</v>
      </c>
      <c r="G396" s="5"/>
      <c r="H396" s="78">
        <f>(B396*0.3+C396*'Price weighted Portfolio'!$B$22+'2.b Portfolios Daily Value'!D396*'Price weighted Portfolio'!$B$23+'2.b Portfolios Daily Value'!E396*'Price weighted Portfolio'!$B$24+'2.b Portfolios Daily Value'!F396*'Price weighted Portfolio'!$B$25)</f>
        <v>2350.8632590503275</v>
      </c>
      <c r="I396" s="6">
        <f t="shared" si="4"/>
        <v>0.3008703379968416</v>
      </c>
      <c r="J396" s="78">
        <f t="shared" si="3"/>
        <v>1564.4070179686028</v>
      </c>
      <c r="K396" s="6">
        <f t="shared" si="5"/>
        <v>0.31977538057840782</v>
      </c>
      <c r="L396" s="2"/>
    </row>
    <row r="397" spans="1:12" ht="28.5" customHeight="1">
      <c r="A397" s="4">
        <v>44869</v>
      </c>
      <c r="B397" s="78">
        <v>2747.6000979999999</v>
      </c>
      <c r="C397" s="78">
        <v>2393.107422</v>
      </c>
      <c r="D397" s="78">
        <v>1503.1999510000001</v>
      </c>
      <c r="E397" s="78">
        <v>1039.900024</v>
      </c>
      <c r="F397" s="78">
        <v>2010</v>
      </c>
      <c r="G397" s="5"/>
      <c r="H397" s="78">
        <f>(B397*0.3+C397*'Price weighted Portfolio'!$B$22+'2.b Portfolios Daily Value'!D397*'Price weighted Portfolio'!$B$23+'2.b Portfolios Daily Value'!E397*'Price weighted Portfolio'!$B$24+'2.b Portfolios Daily Value'!F397*'Price weighted Portfolio'!$B$25)</f>
        <v>2336.1061743041796</v>
      </c>
      <c r="I397" s="6">
        <f t="shared" si="4"/>
        <v>0.29270437864226606</v>
      </c>
      <c r="J397" s="78">
        <f t="shared" si="3"/>
        <v>1537.565098392754</v>
      </c>
      <c r="K397" s="6">
        <f t="shared" si="5"/>
        <v>0.29713082310916872</v>
      </c>
      <c r="L397" s="2"/>
    </row>
    <row r="398" spans="1:12" ht="28.5" customHeight="1">
      <c r="A398" s="4">
        <v>44872</v>
      </c>
      <c r="B398" s="78">
        <v>2736.1999510000001</v>
      </c>
      <c r="C398" s="78">
        <v>2405.8908689999998</v>
      </c>
      <c r="D398" s="78">
        <v>1510</v>
      </c>
      <c r="E398" s="78">
        <v>1028.349976</v>
      </c>
      <c r="F398" s="78">
        <v>2021.400024</v>
      </c>
      <c r="G398" s="5"/>
      <c r="H398" s="78">
        <f>(B398*0.3+C398*'Price weighted Portfolio'!$B$22+'2.b Portfolios Daily Value'!D398*'Price weighted Portfolio'!$B$23+'2.b Portfolios Daily Value'!E398*'Price weighted Portfolio'!$B$24+'2.b Portfolios Daily Value'!F398*'Price weighted Portfolio'!$B$25)</f>
        <v>2338.6495384693903</v>
      </c>
      <c r="I398" s="6">
        <f t="shared" si="4"/>
        <v>0.2941117710069685</v>
      </c>
      <c r="J398" s="78">
        <f t="shared" si="3"/>
        <v>1536.5007747806349</v>
      </c>
      <c r="K398" s="6">
        <f t="shared" si="5"/>
        <v>0.29623293139421913</v>
      </c>
      <c r="L398" s="2"/>
    </row>
    <row r="399" spans="1:12" ht="28.5" customHeight="1">
      <c r="A399" s="4">
        <v>44874</v>
      </c>
      <c r="B399" s="78">
        <v>2781.4499510000001</v>
      </c>
      <c r="C399" s="78">
        <v>2403.491211</v>
      </c>
      <c r="D399" s="78">
        <v>1515.0500489999999</v>
      </c>
      <c r="E399" s="78">
        <v>1013.549988</v>
      </c>
      <c r="F399" s="78">
        <v>2025.0500489999999</v>
      </c>
      <c r="G399" s="5"/>
      <c r="H399" s="78">
        <f>(B399*0.3+C399*'Price weighted Portfolio'!$B$22+'2.b Portfolios Daily Value'!D399*'Price weighted Portfolio'!$B$23+'2.b Portfolios Daily Value'!E399*'Price weighted Portfolio'!$B$24+'2.b Portfolios Daily Value'!F399*'Price weighted Portfolio'!$B$25)</f>
        <v>2350.3064865734241</v>
      </c>
      <c r="I399" s="6">
        <f t="shared" si="4"/>
        <v>0.30056224317361924</v>
      </c>
      <c r="J399" s="78">
        <f t="shared" si="3"/>
        <v>1549.7367080952154</v>
      </c>
      <c r="K399" s="6">
        <f t="shared" si="5"/>
        <v>0.3073991168733945</v>
      </c>
      <c r="L399" s="2"/>
    </row>
    <row r="400" spans="1:12" ht="28.5" customHeight="1">
      <c r="A400" s="4">
        <v>44875</v>
      </c>
      <c r="B400" s="78">
        <v>2655.1499020000001</v>
      </c>
      <c r="C400" s="78">
        <v>2374.4167480000001</v>
      </c>
      <c r="D400" s="78">
        <v>1497.099976</v>
      </c>
      <c r="E400" s="78">
        <v>1010.650024</v>
      </c>
      <c r="F400" s="78">
        <v>1995</v>
      </c>
      <c r="G400" s="5"/>
      <c r="H400" s="78">
        <f>(B400*0.3+C400*'Price weighted Portfolio'!$B$22+'2.b Portfolios Daily Value'!D400*'Price weighted Portfolio'!$B$23+'2.b Portfolios Daily Value'!E400*'Price weighted Portfolio'!$B$24+'2.b Portfolios Daily Value'!F400*'Price weighted Portfolio'!$B$25)</f>
        <v>2294.5620871046272</v>
      </c>
      <c r="I400" s="6">
        <f t="shared" si="4"/>
        <v>0.26971560183910848</v>
      </c>
      <c r="J400" s="78">
        <f t="shared" si="3"/>
        <v>1503.0669009355913</v>
      </c>
      <c r="K400" s="6">
        <f t="shared" si="5"/>
        <v>0.26802722592803563</v>
      </c>
      <c r="L400" s="2"/>
    </row>
    <row r="401" spans="1:12" ht="28.5" customHeight="1">
      <c r="A401" s="4">
        <v>44876</v>
      </c>
      <c r="B401" s="78">
        <v>2666.1999510000001</v>
      </c>
      <c r="C401" s="78">
        <v>2429.150635</v>
      </c>
      <c r="D401" s="78">
        <v>1545</v>
      </c>
      <c r="E401" s="78">
        <v>1013.549988</v>
      </c>
      <c r="F401" s="78">
        <v>2003.599976</v>
      </c>
      <c r="G401" s="5"/>
      <c r="H401" s="78">
        <f>(B401*0.3+C401*'Price weighted Portfolio'!$B$22+'2.b Portfolios Daily Value'!D401*'Price weighted Portfolio'!$B$23+'2.b Portfolios Daily Value'!E401*'Price weighted Portfolio'!$B$24+'2.b Portfolios Daily Value'!F401*'Price weighted Portfolio'!$B$25)</f>
        <v>2326.41959139139</v>
      </c>
      <c r="I401" s="6">
        <f t="shared" si="4"/>
        <v>0.28734422494583822</v>
      </c>
      <c r="J401" s="78">
        <f t="shared" si="3"/>
        <v>1515.63284003384</v>
      </c>
      <c r="K401" s="6">
        <f t="shared" si="5"/>
        <v>0.27862818646147214</v>
      </c>
      <c r="L401" s="2"/>
    </row>
    <row r="402" spans="1:12" ht="28.5" customHeight="1">
      <c r="A402" s="4">
        <v>44879</v>
      </c>
      <c r="B402" s="78">
        <v>2696.8999020000001</v>
      </c>
      <c r="C402" s="78">
        <v>2417.3823240000002</v>
      </c>
      <c r="D402" s="78">
        <v>1612</v>
      </c>
      <c r="E402" s="78">
        <v>1016.900024</v>
      </c>
      <c r="F402" s="78">
        <v>2013.0500489999999</v>
      </c>
      <c r="G402" s="5"/>
      <c r="H402" s="78">
        <f>(B402*0.3+C402*'Price weighted Portfolio'!$B$22+'2.b Portfolios Daily Value'!D402*'Price weighted Portfolio'!$B$23+'2.b Portfolios Daily Value'!E402*'Price weighted Portfolio'!$B$24+'2.b Portfolios Daily Value'!F402*'Price weighted Portfolio'!$B$25)</f>
        <v>2338.1135589855589</v>
      </c>
      <c r="I402" s="6">
        <f t="shared" si="4"/>
        <v>0.29381518216471791</v>
      </c>
      <c r="J402" s="78">
        <f t="shared" si="3"/>
        <v>1531.8963211945279</v>
      </c>
      <c r="K402" s="6">
        <f t="shared" si="5"/>
        <v>0.29234849184993061</v>
      </c>
      <c r="L402" s="2"/>
    </row>
    <row r="403" spans="1:12" ht="28.5" customHeight="1">
      <c r="A403" s="4">
        <v>44880</v>
      </c>
      <c r="B403" s="78">
        <v>2654.3999020000001</v>
      </c>
      <c r="C403" s="78">
        <v>2406.5371089999999</v>
      </c>
      <c r="D403" s="78">
        <v>1623.150024</v>
      </c>
      <c r="E403" s="78">
        <v>1016.049988</v>
      </c>
      <c r="F403" s="78">
        <v>2003</v>
      </c>
      <c r="G403" s="5"/>
      <c r="H403" s="78">
        <f>(B403*0.3+C403*'Price weighted Portfolio'!$B$22+'2.b Portfolios Daily Value'!D403*'Price weighted Portfolio'!$B$23+'2.b Portfolios Daily Value'!E403*'Price weighted Portfolio'!$B$24+'2.b Portfolios Daily Value'!F403*'Price weighted Portfolio'!$B$25)</f>
        <v>2320.4293390230823</v>
      </c>
      <c r="I403" s="6">
        <f t="shared" si="4"/>
        <v>0.28402946744429203</v>
      </c>
      <c r="J403" s="78">
        <f t="shared" si="3"/>
        <v>1517.6498247738928</v>
      </c>
      <c r="K403" s="6">
        <f t="shared" si="5"/>
        <v>0.28032976844899138</v>
      </c>
      <c r="L403" s="2"/>
    </row>
    <row r="404" spans="1:12" ht="28.5" customHeight="1">
      <c r="A404" s="4">
        <v>44881</v>
      </c>
      <c r="B404" s="78">
        <v>2654.8000489999999</v>
      </c>
      <c r="C404" s="78">
        <v>2392.7382809999999</v>
      </c>
      <c r="D404" s="78">
        <v>1618.650024</v>
      </c>
      <c r="E404" s="78">
        <v>1018.650024</v>
      </c>
      <c r="F404" s="78">
        <v>1986</v>
      </c>
      <c r="G404" s="5"/>
      <c r="H404" s="78">
        <f>(B404*0.3+C404*'Price weighted Portfolio'!$B$22+'2.b Portfolios Daily Value'!D404*'Price weighted Portfolio'!$B$23+'2.b Portfolios Daily Value'!E404*'Price weighted Portfolio'!$B$24+'2.b Portfolios Daily Value'!F404*'Price weighted Portfolio'!$B$25)</f>
        <v>2312.5692102699977</v>
      </c>
      <c r="I404" s="6">
        <f t="shared" si="4"/>
        <v>0.27967999781505681</v>
      </c>
      <c r="J404" s="78">
        <f t="shared" si="3"/>
        <v>1513.8204929709757</v>
      </c>
      <c r="K404" s="6">
        <f t="shared" si="5"/>
        <v>0.27709924226270632</v>
      </c>
      <c r="L404" s="2"/>
    </row>
    <row r="405" spans="1:12" ht="28.5" customHeight="1">
      <c r="A405" s="4">
        <v>44882</v>
      </c>
      <c r="B405" s="78">
        <v>2602.1000979999999</v>
      </c>
      <c r="C405" s="78">
        <v>2398.9223630000001</v>
      </c>
      <c r="D405" s="78">
        <v>1618.099976</v>
      </c>
      <c r="E405" s="78">
        <v>1013.349976</v>
      </c>
      <c r="F405" s="78">
        <v>2002</v>
      </c>
      <c r="G405" s="5"/>
      <c r="H405" s="78">
        <f>(B405*0.3+C405*'Price weighted Portfolio'!$B$22+'2.b Portfolios Daily Value'!D405*'Price weighted Portfolio'!$B$23+'2.b Portfolios Daily Value'!E405*'Price weighted Portfolio'!$B$24+'2.b Portfolios Daily Value'!F405*'Price weighted Portfolio'!$B$25)</f>
        <v>2300.6530665047508</v>
      </c>
      <c r="I405" s="6">
        <f t="shared" si="4"/>
        <v>0.27308609750722801</v>
      </c>
      <c r="J405" s="78">
        <f t="shared" si="3"/>
        <v>1500.6515065325236</v>
      </c>
      <c r="K405" s="6">
        <f t="shared" si="5"/>
        <v>0.2659895349493191</v>
      </c>
      <c r="L405" s="2"/>
    </row>
    <row r="406" spans="1:12" ht="28.5" customHeight="1">
      <c r="A406" s="4">
        <v>44883</v>
      </c>
      <c r="B406" s="78">
        <v>2636.8500979999999</v>
      </c>
      <c r="C406" s="78">
        <v>2397.6301269999999</v>
      </c>
      <c r="D406" s="78">
        <v>1621</v>
      </c>
      <c r="E406" s="78">
        <v>1009.599976</v>
      </c>
      <c r="F406" s="78">
        <v>2039</v>
      </c>
      <c r="G406" s="5"/>
      <c r="H406" s="78">
        <f>(B406*0.3+C406*'Price weighted Portfolio'!$B$22+'2.b Portfolios Daily Value'!D406*'Price weighted Portfolio'!$B$23+'2.b Portfolios Daily Value'!E406*'Price weighted Portfolio'!$B$24+'2.b Portfolios Daily Value'!F406*'Price weighted Portfolio'!$B$25)</f>
        <v>2314.9466059737952</v>
      </c>
      <c r="I406" s="6">
        <f t="shared" si="4"/>
        <v>0.28099555010881327</v>
      </c>
      <c r="J406" s="78">
        <f t="shared" si="3"/>
        <v>1517.3252647126537</v>
      </c>
      <c r="K406" s="6">
        <f t="shared" si="5"/>
        <v>0.28005596094658158</v>
      </c>
      <c r="L406" s="2"/>
    </row>
    <row r="407" spans="1:12" ht="28.5" customHeight="1">
      <c r="A407" s="4">
        <v>44886</v>
      </c>
      <c r="B407" s="78">
        <v>2723.5</v>
      </c>
      <c r="C407" s="78">
        <v>2354.4799800000001</v>
      </c>
      <c r="D407" s="78">
        <v>1607.650024</v>
      </c>
      <c r="E407" s="78">
        <v>1003.150024</v>
      </c>
      <c r="F407" s="78">
        <v>2019</v>
      </c>
      <c r="G407" s="5"/>
      <c r="H407" s="78">
        <f>(B407*0.3+C407*'Price weighted Portfolio'!$B$22+'2.b Portfolios Daily Value'!D407*'Price weighted Portfolio'!$B$23+'2.b Portfolios Daily Value'!E407*'Price weighted Portfolio'!$B$24+'2.b Portfolios Daily Value'!F407*'Price weighted Portfolio'!$B$25)</f>
        <v>2318.4065175467354</v>
      </c>
      <c r="I407" s="6">
        <f t="shared" si="4"/>
        <v>0.28291012183900754</v>
      </c>
      <c r="J407" s="78">
        <f t="shared" si="3"/>
        <v>1535.5183608087254</v>
      </c>
      <c r="K407" s="6">
        <f t="shared" si="5"/>
        <v>0.29540414083091315</v>
      </c>
      <c r="L407" s="2"/>
    </row>
    <row r="408" spans="1:12" ht="28.5" customHeight="1">
      <c r="A408" s="4">
        <v>44887</v>
      </c>
      <c r="B408" s="78">
        <v>2715.1499020000001</v>
      </c>
      <c r="C408" s="78">
        <v>2367.5402829999998</v>
      </c>
      <c r="D408" s="78">
        <v>1600</v>
      </c>
      <c r="E408" s="78">
        <v>1010.099976</v>
      </c>
      <c r="F408" s="78">
        <v>2021.5500489999999</v>
      </c>
      <c r="G408" s="5"/>
      <c r="H408" s="78">
        <f>(B408*0.3+C408*'Price weighted Portfolio'!$B$22+'2.b Portfolios Daily Value'!D408*'Price weighted Portfolio'!$B$23+'2.b Portfolios Daily Value'!E408*'Price weighted Portfolio'!$B$24+'2.b Portfolios Daily Value'!F408*'Price weighted Portfolio'!$B$25)</f>
        <v>2321.877993054221</v>
      </c>
      <c r="I408" s="6">
        <f t="shared" si="4"/>
        <v>0.28483109257151829</v>
      </c>
      <c r="J408" s="78">
        <f t="shared" si="3"/>
        <v>1534.1754372951307</v>
      </c>
      <c r="K408" s="6">
        <f t="shared" si="5"/>
        <v>0.29427121482707563</v>
      </c>
      <c r="L408" s="2"/>
    </row>
    <row r="409" spans="1:12" ht="28.5" customHeight="1">
      <c r="A409" s="4">
        <v>44888</v>
      </c>
      <c r="B409" s="78">
        <v>2701.8999020000001</v>
      </c>
      <c r="C409" s="78">
        <v>2360.15625</v>
      </c>
      <c r="D409" s="78">
        <v>1605</v>
      </c>
      <c r="E409" s="78">
        <v>1017.650024</v>
      </c>
      <c r="F409" s="78">
        <v>2038.9499510000001</v>
      </c>
      <c r="G409" s="5"/>
      <c r="H409" s="78">
        <f>(B409*0.3+C409*'Price weighted Portfolio'!$B$22+'2.b Portfolios Daily Value'!D409*'Price weighted Portfolio'!$B$23+'2.b Portfolios Daily Value'!E409*'Price weighted Portfolio'!$B$24+'2.b Portfolios Daily Value'!F409*'Price weighted Portfolio'!$B$25)</f>
        <v>2318.3346057184212</v>
      </c>
      <c r="I409" s="6">
        <f t="shared" si="4"/>
        <v>0.28287032881232044</v>
      </c>
      <c r="J409" s="78">
        <f t="shared" si="3"/>
        <v>1533.8396918710262</v>
      </c>
      <c r="K409" s="6">
        <f t="shared" si="5"/>
        <v>0.29398797105497199</v>
      </c>
      <c r="L409" s="2"/>
    </row>
    <row r="410" spans="1:12" ht="28.5" customHeight="1">
      <c r="A410" s="4">
        <v>44889</v>
      </c>
      <c r="B410" s="78">
        <v>2663.0500489999999</v>
      </c>
      <c r="C410" s="78">
        <v>2380.5085450000001</v>
      </c>
      <c r="D410" s="78">
        <v>1605.9499510000001</v>
      </c>
      <c r="E410" s="78">
        <v>1035.099976</v>
      </c>
      <c r="F410" s="78">
        <v>2030.5</v>
      </c>
      <c r="G410" s="5"/>
      <c r="H410" s="78">
        <f>(B410*0.3+C410*'Price weighted Portfolio'!$B$22+'2.b Portfolios Daily Value'!D410*'Price weighted Portfolio'!$B$23+'2.b Portfolios Daily Value'!E410*'Price weighted Portfolio'!$B$24+'2.b Portfolios Daily Value'!F410*'Price weighted Portfolio'!$B$25)</f>
        <v>2316.3712728216706</v>
      </c>
      <c r="I410" s="6">
        <f t="shared" si="4"/>
        <v>0.28178390172254231</v>
      </c>
      <c r="J410" s="78">
        <f t="shared" si="3"/>
        <v>1523.5381533947693</v>
      </c>
      <c r="K410" s="6">
        <f t="shared" si="5"/>
        <v>0.28529731912942702</v>
      </c>
      <c r="L410" s="2"/>
    </row>
    <row r="411" spans="1:12" ht="28.5" customHeight="1">
      <c r="A411" s="4">
        <v>44890</v>
      </c>
      <c r="B411" s="78">
        <v>2658.6000979999999</v>
      </c>
      <c r="C411" s="78">
        <v>2416.0439449999999</v>
      </c>
      <c r="D411" s="78">
        <v>1629.6999510000001</v>
      </c>
      <c r="E411" s="78">
        <v>1033.849976</v>
      </c>
      <c r="F411" s="78">
        <v>2061</v>
      </c>
      <c r="G411" s="5"/>
      <c r="H411" s="78">
        <f>(B411*0.3+C411*'Price weighted Portfolio'!$B$22+'2.b Portfolios Daily Value'!D411*'Price weighted Portfolio'!$B$23+'2.b Portfolios Daily Value'!E411*'Price weighted Portfolio'!$B$24+'2.b Portfolios Daily Value'!F411*'Price weighted Portfolio'!$B$25)</f>
        <v>2335.6536614914603</v>
      </c>
      <c r="I411" s="6">
        <f t="shared" si="4"/>
        <v>0.29245397679802276</v>
      </c>
      <c r="J411" s="78">
        <f t="shared" si="3"/>
        <v>1531.6061140577522</v>
      </c>
      <c r="K411" s="6">
        <f t="shared" si="5"/>
        <v>0.29210366538853938</v>
      </c>
      <c r="L411" s="2"/>
    </row>
    <row r="412" spans="1:12" ht="28.5" customHeight="1">
      <c r="A412" s="4">
        <v>44893</v>
      </c>
      <c r="B412" s="78">
        <v>2639.9499510000001</v>
      </c>
      <c r="C412" s="78">
        <v>2499.0678710000002</v>
      </c>
      <c r="D412" s="78">
        <v>1602.900024</v>
      </c>
      <c r="E412" s="78">
        <v>1034.75</v>
      </c>
      <c r="F412" s="78">
        <v>2064.3500979999999</v>
      </c>
      <c r="G412" s="5"/>
      <c r="H412" s="78">
        <f>(B412*0.3+C412*'Price weighted Portfolio'!$B$22+'2.b Portfolios Daily Value'!D412*'Price weighted Portfolio'!$B$23+'2.b Portfolios Daily Value'!E412*'Price weighted Portfolio'!$B$24+'2.b Portfolios Daily Value'!F412*'Price weighted Portfolio'!$B$25)</f>
        <v>2363.062747560668</v>
      </c>
      <c r="I412" s="6">
        <f t="shared" si="4"/>
        <v>0.30762102954844028</v>
      </c>
      <c r="J412" s="78">
        <f t="shared" si="3"/>
        <v>1529.3837430114977</v>
      </c>
      <c r="K412" s="6">
        <f t="shared" si="5"/>
        <v>0.29022881404891465</v>
      </c>
      <c r="L412" s="2"/>
    </row>
    <row r="413" spans="1:12" ht="28.5" customHeight="1">
      <c r="A413" s="4">
        <v>44894</v>
      </c>
      <c r="B413" s="78">
        <v>2623.4499510000001</v>
      </c>
      <c r="C413" s="78">
        <v>2503.3596189999998</v>
      </c>
      <c r="D413" s="78">
        <v>1597.25</v>
      </c>
      <c r="E413" s="78">
        <v>1049.849976</v>
      </c>
      <c r="F413" s="78">
        <v>2070</v>
      </c>
      <c r="G413" s="5"/>
      <c r="H413" s="78">
        <f>(B413*0.3+C413*'Price weighted Portfolio'!$B$22+'2.b Portfolios Daily Value'!D413*'Price weighted Portfolio'!$B$23+'2.b Portfolios Daily Value'!E413*'Price weighted Portfolio'!$B$24+'2.b Portfolios Daily Value'!F413*'Price weighted Portfolio'!$B$25)</f>
        <v>2361.9686550149163</v>
      </c>
      <c r="I413" s="6">
        <f t="shared" si="4"/>
        <v>0.30701560405875594</v>
      </c>
      <c r="J413" s="78">
        <f t="shared" si="3"/>
        <v>1526.4686000802187</v>
      </c>
      <c r="K413" s="6">
        <f t="shared" si="5"/>
        <v>0.28776952191625393</v>
      </c>
      <c r="L413" s="2"/>
    </row>
    <row r="414" spans="1:12" ht="28.5" customHeight="1">
      <c r="A414" s="4">
        <v>44895</v>
      </c>
      <c r="B414" s="78">
        <v>2661.25</v>
      </c>
      <c r="C414" s="78">
        <v>2521.0351559999999</v>
      </c>
      <c r="D414" s="78">
        <v>1597.099976</v>
      </c>
      <c r="E414" s="78">
        <v>1046.0500489999999</v>
      </c>
      <c r="F414" s="78">
        <v>2053</v>
      </c>
      <c r="G414" s="5"/>
      <c r="H414" s="78">
        <f>(B414*0.3+C414*'Price weighted Portfolio'!$B$22+'2.b Portfolios Daily Value'!D414*'Price weighted Portfolio'!$B$23+'2.b Portfolios Daily Value'!E414*'Price weighted Portfolio'!$B$24+'2.b Portfolios Daily Value'!F414*'Price weighted Portfolio'!$B$25)</f>
        <v>2378.1215609573856</v>
      </c>
      <c r="I414" s="6">
        <f t="shared" si="4"/>
        <v>0.31595395303848317</v>
      </c>
      <c r="J414" s="78">
        <f t="shared" si="3"/>
        <v>1535.6093324495571</v>
      </c>
      <c r="K414" s="6">
        <f t="shared" si="5"/>
        <v>0.29548088692737084</v>
      </c>
      <c r="L414" s="2"/>
    </row>
    <row r="415" spans="1:12" ht="28.5" customHeight="1">
      <c r="A415" s="4">
        <v>44896</v>
      </c>
      <c r="B415" s="78">
        <v>2666.4499510000001</v>
      </c>
      <c r="C415" s="78">
        <v>2513.6049800000001</v>
      </c>
      <c r="D415" s="78">
        <v>1622</v>
      </c>
      <c r="E415" s="78">
        <v>1046.4499510000001</v>
      </c>
      <c r="F415" s="78">
        <v>2085.25</v>
      </c>
      <c r="G415" s="5"/>
      <c r="H415" s="78">
        <f>(B415*0.3+C415*'Price weighted Portfolio'!$B$22+'2.b Portfolios Daily Value'!D415*'Price weighted Portfolio'!$B$23+'2.b Portfolios Daily Value'!E415*'Price weighted Portfolio'!$B$24+'2.b Portfolios Daily Value'!F415*'Price weighted Portfolio'!$B$25)</f>
        <v>2382.8051089038363</v>
      </c>
      <c r="I415" s="6">
        <f t="shared" si="4"/>
        <v>0.31854563444601225</v>
      </c>
      <c r="J415" s="78">
        <f t="shared" si="3"/>
        <v>1544.499052909322</v>
      </c>
      <c r="K415" s="6">
        <f t="shared" si="5"/>
        <v>0.3029804916135328</v>
      </c>
      <c r="L415" s="2"/>
    </row>
    <row r="416" spans="1:12" ht="28.5" customHeight="1">
      <c r="A416" s="4">
        <v>44897</v>
      </c>
      <c r="B416" s="78">
        <v>2664</v>
      </c>
      <c r="C416" s="78">
        <v>2512.5434570000002</v>
      </c>
      <c r="D416" s="78">
        <v>1610</v>
      </c>
      <c r="E416" s="78">
        <v>1040</v>
      </c>
      <c r="F416" s="78">
        <v>2096.1000979999999</v>
      </c>
      <c r="G416" s="5"/>
      <c r="H416" s="78">
        <f>(B416*0.3+C416*'Price weighted Portfolio'!$B$22+'2.b Portfolios Daily Value'!D416*'Price weighted Portfolio'!$B$23+'2.b Portfolios Daily Value'!E416*'Price weighted Portfolio'!$B$24+'2.b Portfolios Daily Value'!F416*'Price weighted Portfolio'!$B$25)</f>
        <v>2381.1470383734631</v>
      </c>
      <c r="I416" s="6">
        <f t="shared" si="4"/>
        <v>0.31762812690363806</v>
      </c>
      <c r="J416" s="78">
        <f t="shared" si="3"/>
        <v>1543.975540943916</v>
      </c>
      <c r="K416" s="6">
        <f t="shared" si="5"/>
        <v>0.30253884299175771</v>
      </c>
      <c r="L416" s="2"/>
    </row>
    <row r="417" spans="1:12" ht="28.5" customHeight="1">
      <c r="A417" s="4">
        <v>44900</v>
      </c>
      <c r="B417" s="78">
        <v>2651.75</v>
      </c>
      <c r="C417" s="78">
        <v>2475.9003910000001</v>
      </c>
      <c r="D417" s="78">
        <v>1609.9499510000001</v>
      </c>
      <c r="E417" s="78">
        <v>1039.400024</v>
      </c>
      <c r="F417" s="78">
        <v>2095.9499510000001</v>
      </c>
      <c r="G417" s="5"/>
      <c r="H417" s="78">
        <f>(B417*0.3+C417*'Price weighted Portfolio'!$B$22+'2.b Portfolios Daily Value'!D417*'Price weighted Portfolio'!$B$23+'2.b Portfolios Daily Value'!E417*'Price weighted Portfolio'!$B$24+'2.b Portfolios Daily Value'!F417*'Price weighted Portfolio'!$B$25)</f>
        <v>2362.0128523281628</v>
      </c>
      <c r="I417" s="6">
        <f t="shared" si="4"/>
        <v>0.30704006102093784</v>
      </c>
      <c r="J417" s="78">
        <f t="shared" si="3"/>
        <v>1537.9869809263932</v>
      </c>
      <c r="K417" s="6">
        <f t="shared" si="5"/>
        <v>0.29748673443850837</v>
      </c>
      <c r="L417" s="2"/>
    </row>
    <row r="418" spans="1:12" ht="28.5" customHeight="1">
      <c r="A418" s="4">
        <v>44901</v>
      </c>
      <c r="B418" s="78">
        <v>2728.6999510000001</v>
      </c>
      <c r="C418" s="78">
        <v>2483.053711</v>
      </c>
      <c r="D418" s="78">
        <v>1601</v>
      </c>
      <c r="E418" s="78">
        <v>1033.5500489999999</v>
      </c>
      <c r="F418" s="78">
        <v>2081</v>
      </c>
      <c r="G418" s="5"/>
      <c r="H418" s="78">
        <f>(B418*0.3+C418*'Price weighted Portfolio'!$B$22+'2.b Portfolios Daily Value'!D418*'Price weighted Portfolio'!$B$23+'2.b Portfolios Daily Value'!E418*'Price weighted Portfolio'!$B$24+'2.b Portfolios Daily Value'!F418*'Price weighted Portfolio'!$B$25)</f>
        <v>2384.7389626878371</v>
      </c>
      <c r="I418" s="6">
        <f t="shared" si="4"/>
        <v>0.31961574901603029</v>
      </c>
      <c r="J418" s="78">
        <f t="shared" si="3"/>
        <v>1557.6424304449174</v>
      </c>
      <c r="K418" s="6">
        <f t="shared" si="5"/>
        <v>0.3140685945751589</v>
      </c>
      <c r="L418" s="2"/>
    </row>
    <row r="419" spans="1:12" ht="28.5" customHeight="1">
      <c r="A419" s="4">
        <v>44902</v>
      </c>
      <c r="B419" s="78">
        <v>2736</v>
      </c>
      <c r="C419" s="78">
        <v>2446.4106449999999</v>
      </c>
      <c r="D419" s="78">
        <v>1614.150024</v>
      </c>
      <c r="E419" s="78">
        <v>1017.75</v>
      </c>
      <c r="F419" s="78">
        <v>2096.3000489999999</v>
      </c>
      <c r="G419" s="5"/>
      <c r="H419" s="78">
        <f>(B419*0.3+C419*'Price weighted Portfolio'!$B$22+'2.b Portfolios Daily Value'!D419*'Price weighted Portfolio'!$B$23+'2.b Portfolios Daily Value'!E419*'Price weighted Portfolio'!$B$24+'2.b Portfolios Daily Value'!F419*'Price weighted Portfolio'!$B$25)</f>
        <v>2372.6902275683942</v>
      </c>
      <c r="I419" s="6">
        <f t="shared" si="4"/>
        <v>0.31294847814567106</v>
      </c>
      <c r="J419" s="78">
        <f t="shared" si="3"/>
        <v>1560.042911782833</v>
      </c>
      <c r="K419" s="6">
        <f t="shared" si="5"/>
        <v>0.3160937044953589</v>
      </c>
      <c r="L419" s="2"/>
    </row>
    <row r="420" spans="1:12" ht="28.5" customHeight="1">
      <c r="A420" s="4">
        <v>44903</v>
      </c>
      <c r="B420" s="78">
        <v>2717.3000489999999</v>
      </c>
      <c r="C420" s="78">
        <v>2445.256836</v>
      </c>
      <c r="D420" s="78">
        <v>1610</v>
      </c>
      <c r="E420" s="78">
        <v>980.79998799999998</v>
      </c>
      <c r="F420" s="78">
        <v>2120</v>
      </c>
      <c r="G420" s="5"/>
      <c r="H420" s="78">
        <f>(B420*0.3+C420*'Price weighted Portfolio'!$B$22+'2.b Portfolios Daily Value'!D420*'Price weighted Portfolio'!$B$23+'2.b Portfolios Daily Value'!E420*'Price weighted Portfolio'!$B$24+'2.b Portfolios Daily Value'!F420*'Price weighted Portfolio'!$B$25)</f>
        <v>2364.6811707434308</v>
      </c>
      <c r="I420" s="6">
        <f t="shared" si="4"/>
        <v>0.30851659789112351</v>
      </c>
      <c r="J420" s="78">
        <f t="shared" si="3"/>
        <v>1554.9387356659422</v>
      </c>
      <c r="K420" s="6">
        <f t="shared" si="5"/>
        <v>0.31178768572924787</v>
      </c>
      <c r="L420" s="2"/>
    </row>
    <row r="421" spans="1:12" ht="28.5" customHeight="1">
      <c r="A421" s="4">
        <v>44904</v>
      </c>
      <c r="B421" s="78">
        <v>2670.75</v>
      </c>
      <c r="C421" s="78">
        <v>2408.1984859999998</v>
      </c>
      <c r="D421" s="78">
        <v>1626</v>
      </c>
      <c r="E421" s="78">
        <v>992.84997599999997</v>
      </c>
      <c r="F421" s="78">
        <v>2168</v>
      </c>
      <c r="G421" s="5"/>
      <c r="H421" s="78">
        <f>(B421*0.3+C421*'Price weighted Portfolio'!$B$22+'2.b Portfolios Daily Value'!D421*'Price weighted Portfolio'!$B$23+'2.b Portfolios Daily Value'!E421*'Price weighted Portfolio'!$B$24+'2.b Portfolios Daily Value'!F421*'Price weighted Portfolio'!$B$25)</f>
        <v>2344.0304999766531</v>
      </c>
      <c r="I421" s="6">
        <f t="shared" si="4"/>
        <v>0.29708937218719567</v>
      </c>
      <c r="J421" s="78">
        <f t="shared" si="3"/>
        <v>1549.4391891535174</v>
      </c>
      <c r="K421" s="6">
        <f t="shared" si="5"/>
        <v>0.30714812197884434</v>
      </c>
      <c r="L421" s="2"/>
    </row>
    <row r="422" spans="1:12" ht="28.5" customHeight="1">
      <c r="A422" s="4">
        <v>44907</v>
      </c>
      <c r="B422" s="78">
        <v>2723.6999510000001</v>
      </c>
      <c r="C422" s="78">
        <v>2411.8903810000002</v>
      </c>
      <c r="D422" s="78">
        <v>1625</v>
      </c>
      <c r="E422" s="78">
        <v>987.40002400000003</v>
      </c>
      <c r="F422" s="78">
        <v>2148.8999020000001</v>
      </c>
      <c r="G422" s="5"/>
      <c r="H422" s="78">
        <f>(B422*0.3+C422*'Price weighted Portfolio'!$B$22+'2.b Portfolios Daily Value'!D422*'Price weighted Portfolio'!$B$23+'2.b Portfolios Daily Value'!E422*'Price weighted Portfolio'!$B$24+'2.b Portfolios Daily Value'!F422*'Price weighted Portfolio'!$B$25)</f>
        <v>2358.3282575943099</v>
      </c>
      <c r="I422" s="6">
        <f t="shared" si="4"/>
        <v>0.30500115893747726</v>
      </c>
      <c r="J422" s="78">
        <f t="shared" si="3"/>
        <v>1561.6949483477892</v>
      </c>
      <c r="K422" s="6">
        <f t="shared" si="5"/>
        <v>0.31748740649311391</v>
      </c>
      <c r="L422" s="2"/>
    </row>
    <row r="423" spans="1:12" ht="28.5" customHeight="1">
      <c r="A423" s="4">
        <v>44908</v>
      </c>
      <c r="B423" s="78">
        <v>2712.8000489999999</v>
      </c>
      <c r="C423" s="78">
        <v>2422.874268</v>
      </c>
      <c r="D423" s="78">
        <v>1650</v>
      </c>
      <c r="E423" s="78">
        <v>994.65002400000003</v>
      </c>
      <c r="F423" s="78">
        <v>2170</v>
      </c>
      <c r="G423" s="5"/>
      <c r="H423" s="78">
        <f>(B423*0.3+C423*'Price weighted Portfolio'!$B$22+'2.b Portfolios Daily Value'!D423*'Price weighted Portfolio'!$B$23+'2.b Portfolios Daily Value'!E423*'Price weighted Portfolio'!$B$24+'2.b Portfolios Daily Value'!F423*'Price weighted Portfolio'!$B$25)</f>
        <v>2365.3560640010041</v>
      </c>
      <c r="I423" s="6">
        <f t="shared" si="4"/>
        <v>0.3088900558609613</v>
      </c>
      <c r="J423" s="78">
        <f t="shared" si="3"/>
        <v>1565.5434086003852</v>
      </c>
      <c r="K423" s="6">
        <f t="shared" si="5"/>
        <v>0.32073406994845044</v>
      </c>
      <c r="L423" s="2"/>
    </row>
    <row r="424" spans="1:12" ht="28.5" customHeight="1">
      <c r="A424" s="4">
        <v>44909</v>
      </c>
      <c r="B424" s="78">
        <v>2707.3000489999999</v>
      </c>
      <c r="C424" s="78">
        <v>2414.1057129999999</v>
      </c>
      <c r="D424" s="78">
        <v>1653</v>
      </c>
      <c r="E424" s="78">
        <v>1000.25</v>
      </c>
      <c r="F424" s="78">
        <v>2176.9499510000001</v>
      </c>
      <c r="G424" s="5"/>
      <c r="H424" s="78">
        <f>(B424*0.3+C424*'Price weighted Portfolio'!$B$22+'2.b Portfolios Daily Value'!D424*'Price weighted Portfolio'!$B$23+'2.b Portfolios Daily Value'!E424*'Price weighted Portfolio'!$B$24+'2.b Portfolios Daily Value'!F424*'Price weighted Portfolio'!$B$25)</f>
        <v>2361.8414783705011</v>
      </c>
      <c r="I424" s="6">
        <f t="shared" si="4"/>
        <v>0.30694522977230232</v>
      </c>
      <c r="J424" s="78">
        <f t="shared" si="3"/>
        <v>1565.3009807107337</v>
      </c>
      <c r="K424" s="6">
        <f t="shared" si="5"/>
        <v>0.32052955133107486</v>
      </c>
      <c r="L424" s="2"/>
    </row>
    <row r="425" spans="1:12" ht="28.5" customHeight="1">
      <c r="A425" s="4">
        <v>44910</v>
      </c>
      <c r="B425" s="78">
        <v>2692.75</v>
      </c>
      <c r="C425" s="78">
        <v>2379.8161620000001</v>
      </c>
      <c r="D425" s="78">
        <v>1657.0500489999999</v>
      </c>
      <c r="E425" s="78">
        <v>1002.200012</v>
      </c>
      <c r="F425" s="78">
        <v>2196.6999510000001</v>
      </c>
      <c r="G425" s="5"/>
      <c r="H425" s="78">
        <f>(B425*0.3+C425*'Price weighted Portfolio'!$B$22+'2.b Portfolios Daily Value'!D425*'Price weighted Portfolio'!$B$23+'2.b Portfolios Daily Value'!E425*'Price weighted Portfolio'!$B$24+'2.b Portfolios Daily Value'!F425*'Price weighted Portfolio'!$B$25)</f>
        <v>2346.1546266196874</v>
      </c>
      <c r="I425" s="6">
        <f t="shared" si="4"/>
        <v>0.29826477587494082</v>
      </c>
      <c r="J425" s="78">
        <f t="shared" si="3"/>
        <v>1562.7810376785785</v>
      </c>
      <c r="K425" s="6">
        <f t="shared" si="5"/>
        <v>0.31840366034739898</v>
      </c>
      <c r="L425" s="2"/>
    </row>
    <row r="426" spans="1:12" ht="28.5" customHeight="1">
      <c r="A426" s="4">
        <v>44911</v>
      </c>
      <c r="B426" s="78">
        <v>2683.8000489999999</v>
      </c>
      <c r="C426" s="78">
        <v>2368.0478520000001</v>
      </c>
      <c r="D426" s="78">
        <v>1620.0500489999999</v>
      </c>
      <c r="E426" s="78">
        <v>993.65002400000003</v>
      </c>
      <c r="F426" s="78">
        <v>2161</v>
      </c>
      <c r="G426" s="5"/>
      <c r="H426" s="78">
        <f>(B426*0.3+C426*'Price weighted Portfolio'!$B$22+'2.b Portfolios Daily Value'!D426*'Price weighted Portfolio'!$B$23+'2.b Portfolios Daily Value'!E426*'Price weighted Portfolio'!$B$24+'2.b Portfolios Daily Value'!F426*'Price weighted Portfolio'!$B$25)</f>
        <v>2329.8187625496103</v>
      </c>
      <c r="I426" s="6">
        <f t="shared" si="4"/>
        <v>0.28922518544682863</v>
      </c>
      <c r="J426" s="78">
        <f t="shared" si="3"/>
        <v>1549.2475678249725</v>
      </c>
      <c r="K426" s="6">
        <f t="shared" si="5"/>
        <v>0.30698646512809979</v>
      </c>
      <c r="L426" s="2"/>
    </row>
    <row r="427" spans="1:12" ht="28.5" customHeight="1">
      <c r="A427" s="4">
        <v>44914</v>
      </c>
      <c r="B427" s="78">
        <v>2680.9499510000001</v>
      </c>
      <c r="C427" s="78">
        <v>2399.1530760000001</v>
      </c>
      <c r="D427" s="78">
        <v>1644</v>
      </c>
      <c r="E427" s="78">
        <v>987.95001200000002</v>
      </c>
      <c r="F427" s="78">
        <v>2171</v>
      </c>
      <c r="G427" s="5"/>
      <c r="H427" s="78">
        <f>(B427*0.3+C427*'Price weighted Portfolio'!$B$22+'2.b Portfolios Daily Value'!D427*'Price weighted Portfolio'!$B$23+'2.b Portfolios Daily Value'!E427*'Price weighted Portfolio'!$B$24+'2.b Portfolios Daily Value'!F427*'Price weighted Portfolio'!$B$25)</f>
        <v>2344.6404928767211</v>
      </c>
      <c r="I427" s="6">
        <f t="shared" si="4"/>
        <v>0.29742691698782675</v>
      </c>
      <c r="J427" s="78">
        <f t="shared" si="3"/>
        <v>1553.6198258074457</v>
      </c>
      <c r="K427" s="6">
        <f t="shared" si="5"/>
        <v>0.3106750182837219</v>
      </c>
      <c r="L427" s="2"/>
    </row>
    <row r="428" spans="1:12" ht="28.5" customHeight="1">
      <c r="A428" s="4">
        <v>44915</v>
      </c>
      <c r="B428" s="78">
        <v>2681.1000979999999</v>
      </c>
      <c r="C428" s="78">
        <v>2419.920654</v>
      </c>
      <c r="D428" s="78">
        <v>1620.1999510000001</v>
      </c>
      <c r="E428" s="78">
        <v>988.34997599999997</v>
      </c>
      <c r="F428" s="78">
        <v>2179.8999020000001</v>
      </c>
      <c r="G428" s="5"/>
      <c r="H428" s="78">
        <f>(B428*0.3+C428*'Price weighted Portfolio'!$B$22+'2.b Portfolios Daily Value'!D428*'Price weighted Portfolio'!$B$23+'2.b Portfolios Daily Value'!E428*'Price weighted Portfolio'!$B$24+'2.b Portfolios Daily Value'!F428*'Price weighted Portfolio'!$B$25)</f>
        <v>2352.4805978087225</v>
      </c>
      <c r="I428" s="6">
        <f t="shared" si="4"/>
        <v>0.30176530626400422</v>
      </c>
      <c r="J428" s="78">
        <f t="shared" si="3"/>
        <v>1554.4238418957186</v>
      </c>
      <c r="K428" s="6">
        <f t="shared" si="5"/>
        <v>0.31135330764621116</v>
      </c>
      <c r="L428" s="2"/>
    </row>
    <row r="429" spans="1:12" ht="28.5" customHeight="1">
      <c r="A429" s="4">
        <v>44916</v>
      </c>
      <c r="B429" s="78">
        <v>2702.1999510000001</v>
      </c>
      <c r="C429" s="78">
        <v>2385.4926759999998</v>
      </c>
      <c r="D429" s="78">
        <v>1641</v>
      </c>
      <c r="E429" s="78">
        <v>1005.599976</v>
      </c>
      <c r="F429" s="78">
        <v>2153.1000979999999</v>
      </c>
      <c r="G429" s="5"/>
      <c r="H429" s="78">
        <f>(B429*0.3+C429*'Price weighted Portfolio'!$B$22+'2.b Portfolios Daily Value'!D429*'Price weighted Portfolio'!$B$23+'2.b Portfolios Daily Value'!E429*'Price weighted Portfolio'!$B$24+'2.b Portfolios Daily Value'!F429*'Price weighted Portfolio'!$B$25)</f>
        <v>2344.9488848035298</v>
      </c>
      <c r="I429" s="6">
        <f t="shared" si="4"/>
        <v>0.2975975683043246</v>
      </c>
      <c r="J429" s="78">
        <f t="shared" si="3"/>
        <v>1557.3154273260666</v>
      </c>
      <c r="K429" s="6">
        <f t="shared" si="5"/>
        <v>0.3137927260443516</v>
      </c>
      <c r="L429" s="2"/>
    </row>
    <row r="430" spans="1:12" ht="28.5" customHeight="1">
      <c r="A430" s="4">
        <v>44917</v>
      </c>
      <c r="B430" s="78">
        <v>2706.8500979999999</v>
      </c>
      <c r="C430" s="78">
        <v>2379.3085940000001</v>
      </c>
      <c r="D430" s="78">
        <v>1622.1999510000001</v>
      </c>
      <c r="E430" s="78">
        <v>1010.650024</v>
      </c>
      <c r="F430" s="78">
        <v>2144</v>
      </c>
      <c r="G430" s="5"/>
      <c r="H430" s="78">
        <f>(B430*0.3+C430*'Price weighted Portfolio'!$B$22+'2.b Portfolios Daily Value'!D430*'Price weighted Portfolio'!$B$23+'2.b Portfolios Daily Value'!E430*'Price weighted Portfolio'!$B$24+'2.b Portfolios Daily Value'!F430*'Price weighted Portfolio'!$B$25)</f>
        <v>2341.5965682075862</v>
      </c>
      <c r="I430" s="6">
        <f t="shared" si="4"/>
        <v>0.29574253517704707</v>
      </c>
      <c r="J430" s="78">
        <f t="shared" si="3"/>
        <v>1555.5508611816322</v>
      </c>
      <c r="K430" s="6">
        <f t="shared" si="5"/>
        <v>0.31230409109955892</v>
      </c>
      <c r="L430" s="2"/>
    </row>
    <row r="431" spans="1:12" ht="28.5" customHeight="1">
      <c r="A431" s="4">
        <v>44918</v>
      </c>
      <c r="B431" s="78">
        <v>2693.75</v>
      </c>
      <c r="C431" s="78">
        <v>2309.5297850000002</v>
      </c>
      <c r="D431" s="78">
        <v>1587</v>
      </c>
      <c r="E431" s="78">
        <v>1001.549988</v>
      </c>
      <c r="F431" s="78">
        <v>2094.5</v>
      </c>
      <c r="G431" s="5"/>
      <c r="H431" s="78">
        <f>(B431*0.3+C431*'Price weighted Portfolio'!$B$22+'2.b Portfolios Daily Value'!D431*'Price weighted Portfolio'!$B$23+'2.b Portfolios Daily Value'!E431*'Price weighted Portfolio'!$B$24+'2.b Portfolios Daily Value'!F431*'Price weighted Portfolio'!$B$25)</f>
        <v>2298.0622842773764</v>
      </c>
      <c r="I431" s="6">
        <f t="shared" si="4"/>
        <v>0.27165246595131931</v>
      </c>
      <c r="J431" s="78">
        <f t="shared" si="3"/>
        <v>1534.9639992256828</v>
      </c>
      <c r="K431" s="6">
        <f t="shared" si="5"/>
        <v>0.29493646665096196</v>
      </c>
      <c r="L431" s="2"/>
    </row>
    <row r="432" spans="1:12" ht="28.5" customHeight="1">
      <c r="A432" s="4">
        <v>44921</v>
      </c>
      <c r="B432" s="78">
        <v>2697.4499510000001</v>
      </c>
      <c r="C432" s="78">
        <v>2329.6972660000001</v>
      </c>
      <c r="D432" s="78">
        <v>1599.5</v>
      </c>
      <c r="E432" s="78">
        <v>1000.049988</v>
      </c>
      <c r="F432" s="78">
        <v>2052.75</v>
      </c>
      <c r="G432" s="5"/>
      <c r="H432" s="78">
        <f>(B432*0.3+C432*'Price weighted Portfolio'!$B$22+'2.b Portfolios Daily Value'!D432*'Price weighted Portfolio'!$B$23+'2.b Portfolios Daily Value'!E432*'Price weighted Portfolio'!$B$24+'2.b Portfolios Daily Value'!F432*'Price weighted Portfolio'!$B$25)</f>
        <v>2303.3238772481873</v>
      </c>
      <c r="I432" s="6">
        <f t="shared" si="4"/>
        <v>0.27456401352857207</v>
      </c>
      <c r="J432" s="78">
        <f t="shared" si="3"/>
        <v>1531.0501732188686</v>
      </c>
      <c r="K432" s="6">
        <f t="shared" si="5"/>
        <v>0.29163465890634566</v>
      </c>
      <c r="L432" s="2"/>
    </row>
    <row r="433" spans="1:12" ht="28.5" customHeight="1">
      <c r="A433" s="4">
        <v>44922</v>
      </c>
      <c r="B433" s="78">
        <v>2729.0500489999999</v>
      </c>
      <c r="C433" s="78">
        <v>2348.7573240000002</v>
      </c>
      <c r="D433" s="78">
        <v>1633</v>
      </c>
      <c r="E433" s="78">
        <v>1000.150024</v>
      </c>
      <c r="F433" s="78">
        <v>2101.5500489999999</v>
      </c>
      <c r="G433" s="5"/>
      <c r="H433" s="78">
        <f>(B433*0.3+C433*'Price weighted Portfolio'!$B$22+'2.b Portfolios Daily Value'!D433*'Price weighted Portfolio'!$B$23+'2.b Portfolios Daily Value'!E433*'Price weighted Portfolio'!$B$24+'2.b Portfolios Daily Value'!F433*'Price weighted Portfolio'!$B$25)</f>
        <v>2329.8100327218558</v>
      </c>
      <c r="I433" s="6">
        <f t="shared" si="4"/>
        <v>0.2892203547218013</v>
      </c>
      <c r="J433" s="78">
        <f t="shared" si="3"/>
        <v>1553.059188105419</v>
      </c>
      <c r="K433" s="6">
        <f t="shared" si="5"/>
        <v>0.31020204940282325</v>
      </c>
      <c r="L433" s="2"/>
    </row>
    <row r="434" spans="1:12" ht="28.5" customHeight="1">
      <c r="A434" s="4">
        <v>44923</v>
      </c>
      <c r="B434" s="78">
        <v>2772.1000979999999</v>
      </c>
      <c r="C434" s="78">
        <v>2348.5266109999998</v>
      </c>
      <c r="D434" s="78">
        <v>1623.099976</v>
      </c>
      <c r="E434" s="78">
        <v>995</v>
      </c>
      <c r="F434" s="78">
        <v>2129</v>
      </c>
      <c r="G434" s="5"/>
      <c r="H434" s="78">
        <f>(B434*0.3+C434*'Price weighted Portfolio'!$B$22+'2.b Portfolios Daily Value'!D434*'Price weighted Portfolio'!$B$23+'2.b Portfolios Daily Value'!E434*'Price weighted Portfolio'!$B$24+'2.b Portfolios Daily Value'!F434*'Price weighted Portfolio'!$B$25)</f>
        <v>2344.5625464237401</v>
      </c>
      <c r="I434" s="6">
        <f t="shared" si="4"/>
        <v>0.29738378464984638</v>
      </c>
      <c r="J434" s="78">
        <f t="shared" si="3"/>
        <v>1569.3996863796051</v>
      </c>
      <c r="K434" s="6">
        <f t="shared" si="5"/>
        <v>0.32398732847722811</v>
      </c>
      <c r="L434" s="2"/>
    </row>
    <row r="435" spans="1:12" ht="28.5" customHeight="1">
      <c r="A435" s="4">
        <v>44924</v>
      </c>
      <c r="B435" s="78">
        <v>2791.0500489999999</v>
      </c>
      <c r="C435" s="78">
        <v>2347.4650879999999</v>
      </c>
      <c r="D435" s="78">
        <v>1620.099976</v>
      </c>
      <c r="E435" s="78">
        <v>1000.549988</v>
      </c>
      <c r="F435" s="78">
        <v>2109.6499020000001</v>
      </c>
      <c r="G435" s="5"/>
      <c r="H435" s="78">
        <f>(B435*0.3+C435*'Price weighted Portfolio'!$B$22+'2.b Portfolios Daily Value'!D435*'Price weighted Portfolio'!$B$23+'2.b Portfolios Daily Value'!E435*'Price weighted Portfolio'!$B$24+'2.b Portfolios Daily Value'!F435*'Price weighted Portfolio'!$B$25)</f>
        <v>2347.8050339873903</v>
      </c>
      <c r="I435" s="6">
        <f t="shared" si="4"/>
        <v>0.29917804294055617</v>
      </c>
      <c r="J435" s="78">
        <f t="shared" si="3"/>
        <v>1571.8880484883352</v>
      </c>
      <c r="K435" s="6">
        <f t="shared" si="5"/>
        <v>0.32608657695370868</v>
      </c>
      <c r="L435" s="2"/>
    </row>
    <row r="436" spans="1:12" ht="28.5" customHeight="1">
      <c r="A436" s="4">
        <v>44925</v>
      </c>
      <c r="B436" s="78">
        <v>2819.6999510000001</v>
      </c>
      <c r="C436" s="78">
        <v>2351.0646969999998</v>
      </c>
      <c r="D436" s="78">
        <v>1645</v>
      </c>
      <c r="E436" s="78">
        <v>1001.400024</v>
      </c>
      <c r="F436" s="78">
        <v>2115</v>
      </c>
      <c r="G436" s="5"/>
      <c r="H436" s="78">
        <f>(B436*0.3+C436*'Price weighted Portfolio'!$B$22+'2.b Portfolios Daily Value'!D436*'Price weighted Portfolio'!$B$23+'2.b Portfolios Daily Value'!E436*'Price weighted Portfolio'!$B$24+'2.b Portfolios Daily Value'!F436*'Price weighted Portfolio'!$B$25)</f>
        <v>2360.8470591641667</v>
      </c>
      <c r="I436" s="6">
        <f t="shared" si="4"/>
        <v>0.30639495937946903</v>
      </c>
      <c r="J436" s="78">
        <f t="shared" si="3"/>
        <v>1583.8739686206</v>
      </c>
      <c r="K436" s="6">
        <f t="shared" si="5"/>
        <v>0.33619821805634365</v>
      </c>
      <c r="L436" s="2"/>
    </row>
    <row r="437" spans="1:12" ht="28.5" customHeight="1">
      <c r="A437" s="4">
        <v>44928</v>
      </c>
      <c r="B437" s="78">
        <v>2805.4499510000001</v>
      </c>
      <c r="C437" s="78">
        <v>2377.554932</v>
      </c>
      <c r="D437" s="78">
        <v>1627</v>
      </c>
      <c r="E437" s="78">
        <v>997</v>
      </c>
      <c r="F437" s="78">
        <v>2092.8999020000001</v>
      </c>
      <c r="G437" s="5"/>
      <c r="H437" s="78">
        <f>(B437*0.3+C437*'Price weighted Portfolio'!$B$22+'2.b Portfolios Daily Value'!D437*'Price weighted Portfolio'!$B$23+'2.b Portfolios Daily Value'!E437*'Price weighted Portfolio'!$B$24+'2.b Portfolios Daily Value'!F437*'Price weighted Portfolio'!$B$25)</f>
        <v>2362.8178444834266</v>
      </c>
      <c r="I437" s="6">
        <f t="shared" si="4"/>
        <v>0.30748551033113114</v>
      </c>
      <c r="J437" s="78">
        <f t="shared" si="3"/>
        <v>1575.445118639791</v>
      </c>
      <c r="K437" s="6">
        <f t="shared" si="5"/>
        <v>0.32908741596744395</v>
      </c>
      <c r="L437" s="2"/>
    </row>
    <row r="438" spans="1:12" ht="28.5" customHeight="1">
      <c r="A438" s="4">
        <v>44929</v>
      </c>
      <c r="B438" s="78">
        <v>2777.75</v>
      </c>
      <c r="C438" s="78">
        <v>2360.15625</v>
      </c>
      <c r="D438" s="78">
        <v>1622.1999510000001</v>
      </c>
      <c r="E438" s="78">
        <v>1009.099976</v>
      </c>
      <c r="F438" s="78">
        <v>2088</v>
      </c>
      <c r="G438" s="5"/>
      <c r="H438" s="78">
        <f>(B438*0.3+C438*'Price weighted Portfolio'!$B$22+'2.b Portfolios Daily Value'!D438*'Price weighted Portfolio'!$B$23+'2.b Portfolios Daily Value'!E438*'Price weighted Portfolio'!$B$24+'2.b Portfolios Daily Value'!F438*'Price weighted Portfolio'!$B$25)</f>
        <v>2347.6615404773002</v>
      </c>
      <c r="I438" s="6">
        <f t="shared" si="4"/>
        <v>0.29909863957659932</v>
      </c>
      <c r="J438" s="78">
        <f t="shared" si="3"/>
        <v>1565.8433490346263</v>
      </c>
      <c r="K438" s="6">
        <f t="shared" si="5"/>
        <v>0.32098710767853245</v>
      </c>
      <c r="L438" s="2"/>
    </row>
    <row r="439" spans="1:12" ht="28.5" customHeight="1">
      <c r="A439" s="4">
        <v>44930</v>
      </c>
      <c r="B439" s="78">
        <v>2782.8000489999999</v>
      </c>
      <c r="C439" s="78">
        <v>2324.6208499999998</v>
      </c>
      <c r="D439" s="78">
        <v>1635</v>
      </c>
      <c r="E439" s="78">
        <v>1004.099976</v>
      </c>
      <c r="F439" s="78">
        <v>2090.9499510000001</v>
      </c>
      <c r="G439" s="5"/>
      <c r="H439" s="78">
        <f>(B439*0.3+C439*'Price weighted Portfolio'!$B$22+'2.b Portfolios Daily Value'!D439*'Price weighted Portfolio'!$B$23+'2.b Portfolios Daily Value'!E439*'Price weighted Portfolio'!$B$24+'2.b Portfolios Daily Value'!F439*'Price weighted Portfolio'!$B$25)</f>
        <v>2335.1495192926977</v>
      </c>
      <c r="I439" s="6">
        <f t="shared" si="4"/>
        <v>0.29217500539040153</v>
      </c>
      <c r="J439" s="78">
        <f t="shared" si="3"/>
        <v>1566.3941955430776</v>
      </c>
      <c r="K439" s="6">
        <f t="shared" si="5"/>
        <v>0.32145181644804155</v>
      </c>
      <c r="L439" s="2"/>
    </row>
    <row r="440" spans="1:12" ht="28.5" customHeight="1">
      <c r="A440" s="4">
        <v>44931</v>
      </c>
      <c r="B440" s="78">
        <v>2791.3999020000001</v>
      </c>
      <c r="C440" s="78">
        <v>2320.4672850000002</v>
      </c>
      <c r="D440" s="78">
        <v>1615</v>
      </c>
      <c r="E440" s="78">
        <v>1016.200012</v>
      </c>
      <c r="F440" s="78">
        <v>2080</v>
      </c>
      <c r="G440" s="5"/>
      <c r="H440" s="78">
        <f>(B440*0.3+C440*'Price weighted Portfolio'!$B$22+'2.b Portfolios Daily Value'!D440*'Price weighted Portfolio'!$B$23+'2.b Portfolios Daily Value'!E440*'Price weighted Portfolio'!$B$24+'2.b Portfolios Daily Value'!F440*'Price weighted Portfolio'!$B$25)</f>
        <v>2334.3588875082446</v>
      </c>
      <c r="I440" s="6">
        <f t="shared" si="4"/>
        <v>0.29173750251450548</v>
      </c>
      <c r="J440" s="78">
        <f t="shared" si="3"/>
        <v>1566.1161822047161</v>
      </c>
      <c r="K440" s="6">
        <f t="shared" si="5"/>
        <v>0.32121727699940217</v>
      </c>
      <c r="L440" s="2"/>
    </row>
    <row r="441" spans="1:12" ht="28.5" customHeight="1">
      <c r="A441" s="4">
        <v>44932</v>
      </c>
      <c r="B441" s="78">
        <v>2743.1000979999999</v>
      </c>
      <c r="C441" s="78">
        <v>2341.5578609999998</v>
      </c>
      <c r="D441" s="78">
        <v>1602</v>
      </c>
      <c r="E441" s="78">
        <v>1008.700012</v>
      </c>
      <c r="F441" s="78">
        <v>2090.1999510000001</v>
      </c>
      <c r="G441" s="5"/>
      <c r="H441" s="78">
        <f>(B441*0.3+C441*'Price weighted Portfolio'!$B$22+'2.b Portfolios Daily Value'!D441*'Price weighted Portfolio'!$B$23+'2.b Portfolios Daily Value'!E441*'Price weighted Portfolio'!$B$24+'2.b Portfolios Daily Value'!F441*'Price weighted Portfolio'!$B$25)</f>
        <v>2327.9369702165736</v>
      </c>
      <c r="I441" s="6">
        <f t="shared" si="4"/>
        <v>0.28818387952701685</v>
      </c>
      <c r="J441" s="78">
        <f t="shared" si="3"/>
        <v>1552.8976014933362</v>
      </c>
      <c r="K441" s="6">
        <f t="shared" si="5"/>
        <v>0.31006573063794374</v>
      </c>
      <c r="L441" s="2"/>
    </row>
    <row r="442" spans="1:12" ht="28.5" customHeight="1">
      <c r="A442" s="4">
        <v>44935</v>
      </c>
      <c r="B442" s="78">
        <v>2747.8000489999999</v>
      </c>
      <c r="C442" s="78">
        <v>2396.8454590000001</v>
      </c>
      <c r="D442" s="78">
        <v>1596</v>
      </c>
      <c r="E442" s="78">
        <v>1016.849976</v>
      </c>
      <c r="F442" s="78">
        <v>2108</v>
      </c>
      <c r="G442" s="5"/>
      <c r="H442" s="78">
        <f>(B442*0.3+C442*'Price weighted Portfolio'!$B$22+'2.b Portfolios Daily Value'!D442*'Price weighted Portfolio'!$B$23+'2.b Portfolios Daily Value'!E442*'Price weighted Portfolio'!$B$24+'2.b Portfolios Daily Value'!F442*'Price weighted Portfolio'!$B$25)</f>
        <v>2355.2200592060617</v>
      </c>
      <c r="I442" s="6">
        <f t="shared" si="4"/>
        <v>0.30328121071321723</v>
      </c>
      <c r="J442" s="78">
        <f t="shared" si="3"/>
        <v>1560.9240833979143</v>
      </c>
      <c r="K442" s="6">
        <f t="shared" si="5"/>
        <v>0.31683708431294555</v>
      </c>
      <c r="L442" s="2"/>
    </row>
    <row r="443" spans="1:12" ht="28.5" customHeight="1">
      <c r="A443" s="4">
        <v>44936</v>
      </c>
      <c r="B443" s="78">
        <v>2749.9499510000001</v>
      </c>
      <c r="C443" s="78">
        <v>2361.4023440000001</v>
      </c>
      <c r="D443" s="78">
        <v>1600</v>
      </c>
      <c r="E443" s="78">
        <v>1011.849976</v>
      </c>
      <c r="F443" s="78">
        <v>2131.8999020000001</v>
      </c>
      <c r="G443" s="5"/>
      <c r="H443" s="78">
        <f>(B443*0.3+C443*'Price weighted Portfolio'!$B$22+'2.b Portfolios Daily Value'!D443*'Price weighted Portfolio'!$B$23+'2.b Portfolios Daily Value'!E443*'Price weighted Portfolio'!$B$24+'2.b Portfolios Daily Value'!F443*'Price weighted Portfolio'!$B$25)</f>
        <v>2343.7244553157516</v>
      </c>
      <c r="I443" s="6">
        <f t="shared" si="4"/>
        <v>0.29692001975041049</v>
      </c>
      <c r="J443" s="78">
        <f t="shared" si="3"/>
        <v>1563.4628032451014</v>
      </c>
      <c r="K443" s="6">
        <f t="shared" si="5"/>
        <v>0.31897881591732946</v>
      </c>
      <c r="L443" s="2"/>
    </row>
    <row r="444" spans="1:12" ht="28.5" customHeight="1">
      <c r="A444" s="4">
        <v>44937</v>
      </c>
      <c r="B444" s="78">
        <v>2754.5500489999999</v>
      </c>
      <c r="C444" s="78">
        <v>2331.6357419999999</v>
      </c>
      <c r="D444" s="78">
        <v>1567.9499510000001</v>
      </c>
      <c r="E444" s="78">
        <v>1028</v>
      </c>
      <c r="F444" s="78">
        <v>2106.1000979999999</v>
      </c>
      <c r="G444" s="5"/>
      <c r="H444" s="78">
        <f>(B444*0.3+C444*'Price weighted Portfolio'!$B$22+'2.b Portfolios Daily Value'!D444*'Price weighted Portfolio'!$B$23+'2.b Portfolios Daily Value'!E444*'Price weighted Portfolio'!$B$24+'2.b Portfolios Daily Value'!F444*'Price weighted Portfolio'!$B$25)</f>
        <v>2328.5888014446346</v>
      </c>
      <c r="I444" s="6">
        <f t="shared" si="4"/>
        <v>0.28854457592511662</v>
      </c>
      <c r="J444" s="78">
        <f t="shared" si="3"/>
        <v>1557.1520746288318</v>
      </c>
      <c r="K444" s="6">
        <f t="shared" si="5"/>
        <v>0.31365491736305229</v>
      </c>
      <c r="L444" s="2"/>
    </row>
    <row r="445" spans="1:12" ht="28.5" customHeight="1">
      <c r="A445" s="4">
        <v>44938</v>
      </c>
      <c r="B445" s="78">
        <v>2749.3999020000001</v>
      </c>
      <c r="C445" s="78">
        <v>2281.2858890000002</v>
      </c>
      <c r="D445" s="78">
        <v>1587.8000489999999</v>
      </c>
      <c r="E445" s="78">
        <v>1032.849976</v>
      </c>
      <c r="F445" s="78">
        <v>2118.1000979999999</v>
      </c>
      <c r="G445" s="5"/>
      <c r="H445" s="78">
        <f>(B445*0.3+C445*'Price weighted Portfolio'!$B$22+'2.b Portfolios Daily Value'!D445*'Price weighted Portfolio'!$B$23+'2.b Portfolios Daily Value'!E445*'Price weighted Portfolio'!$B$24+'2.b Portfolios Daily Value'!F445*'Price weighted Portfolio'!$B$25)</f>
        <v>2309.7505902055386</v>
      </c>
      <c r="I445" s="6">
        <f t="shared" si="4"/>
        <v>0.2781202902387776</v>
      </c>
      <c r="J445" s="78">
        <f t="shared" si="3"/>
        <v>1556.7619844584021</v>
      </c>
      <c r="K445" s="6">
        <f t="shared" si="5"/>
        <v>0.31332582691713551</v>
      </c>
      <c r="L445" s="2"/>
    </row>
    <row r="446" spans="1:12" ht="28.5" customHeight="1">
      <c r="A446" s="4">
        <v>44939</v>
      </c>
      <c r="B446" s="78">
        <v>2756.8500979999999</v>
      </c>
      <c r="C446" s="78">
        <v>2277.5939939999998</v>
      </c>
      <c r="D446" s="78">
        <v>1598.75</v>
      </c>
      <c r="E446" s="78">
        <v>1031.599976</v>
      </c>
      <c r="F446" s="78">
        <v>2161.8999020000001</v>
      </c>
      <c r="G446" s="5"/>
      <c r="H446" s="78">
        <f>(B446*0.3+C446*'Price weighted Portfolio'!$B$22+'2.b Portfolios Daily Value'!D446*'Price weighted Portfolio'!$B$23+'2.b Portfolios Daily Value'!E446*'Price weighted Portfolio'!$B$24+'2.b Portfolios Daily Value'!F446*'Price weighted Portfolio'!$B$25)</f>
        <v>2316.7020594914179</v>
      </c>
      <c r="I446" s="6">
        <f t="shared" si="4"/>
        <v>0.28196694536203193</v>
      </c>
      <c r="J446" s="78">
        <f t="shared" si="3"/>
        <v>1567.1914387628531</v>
      </c>
      <c r="K446" s="6">
        <f t="shared" si="5"/>
        <v>0.32212439203847776</v>
      </c>
      <c r="L446" s="2"/>
    </row>
    <row r="447" spans="1:12" ht="28.5" customHeight="1">
      <c r="A447" s="4">
        <v>44942</v>
      </c>
      <c r="B447" s="78">
        <v>2748.25</v>
      </c>
      <c r="C447" s="78">
        <v>2255.9035640000002</v>
      </c>
      <c r="D447" s="78">
        <v>1615</v>
      </c>
      <c r="E447" s="78">
        <v>1035.4499510000001</v>
      </c>
      <c r="F447" s="78">
        <v>2147</v>
      </c>
      <c r="G447" s="5"/>
      <c r="H447" s="78">
        <f>(B447*0.3+C447*'Price weighted Portfolio'!$B$22+'2.b Portfolios Daily Value'!D447*'Price weighted Portfolio'!$B$23+'2.b Portfolios Daily Value'!E447*'Price weighted Portfolio'!$B$24+'2.b Portfolios Daily Value'!F447*'Price weighted Portfolio'!$B$25)</f>
        <v>2305.0534059171332</v>
      </c>
      <c r="I447" s="6">
        <f t="shared" si="4"/>
        <v>0.2755210630445255</v>
      </c>
      <c r="J447" s="78">
        <f t="shared" si="3"/>
        <v>1562.4631177407612</v>
      </c>
      <c r="K447" s="6">
        <f t="shared" si="5"/>
        <v>0.31813545462976478</v>
      </c>
      <c r="L447" s="2"/>
    </row>
    <row r="448" spans="1:12" ht="28.5" customHeight="1">
      <c r="A448" s="4">
        <v>44943</v>
      </c>
      <c r="B448" s="78">
        <v>2713.6000979999999</v>
      </c>
      <c r="C448" s="78">
        <v>2287.9316410000001</v>
      </c>
      <c r="D448" s="78">
        <v>1589.8000489999999</v>
      </c>
      <c r="E448" s="78">
        <v>1032.6999510000001</v>
      </c>
      <c r="F448" s="78">
        <v>2139.8999020000001</v>
      </c>
      <c r="G448" s="5"/>
      <c r="H448" s="78">
        <f>(B448*0.3+C448*'Price weighted Portfolio'!$B$22+'2.b Portfolios Daily Value'!D448*'Price weighted Portfolio'!$B$23+'2.b Portfolios Daily Value'!E448*'Price weighted Portfolio'!$B$24+'2.b Portfolios Daily Value'!F448*'Price weighted Portfolio'!$B$25)</f>
        <v>2304.6721762705943</v>
      </c>
      <c r="I448" s="6">
        <f t="shared" si="4"/>
        <v>0.27531010635138808</v>
      </c>
      <c r="J448" s="78">
        <f t="shared" si="3"/>
        <v>1550.3563155276884</v>
      </c>
      <c r="K448" s="6">
        <f t="shared" si="5"/>
        <v>0.30792183418775632</v>
      </c>
      <c r="L448" s="2"/>
    </row>
    <row r="449" spans="1:12" ht="28.5" customHeight="1">
      <c r="A449" s="4">
        <v>44944</v>
      </c>
      <c r="B449" s="78">
        <v>2665.3500979999999</v>
      </c>
      <c r="C449" s="78">
        <v>2284.1472170000002</v>
      </c>
      <c r="D449" s="78">
        <v>1605</v>
      </c>
      <c r="E449" s="78">
        <v>1040.099976</v>
      </c>
      <c r="F449" s="78">
        <v>2221</v>
      </c>
      <c r="G449" s="5"/>
      <c r="H449" s="78">
        <f>(B449*0.3+C449*'Price weighted Portfolio'!$B$22+'2.b Portfolios Daily Value'!D449*'Price weighted Portfolio'!$B$23+'2.b Portfolios Daily Value'!E449*'Price weighted Portfolio'!$B$24+'2.b Portfolios Daily Value'!F449*'Price weighted Portfolio'!$B$25)</f>
        <v>2300.9538146725663</v>
      </c>
      <c r="I449" s="6">
        <f t="shared" si="4"/>
        <v>0.27325251908415793</v>
      </c>
      <c r="J449" s="78">
        <f t="shared" si="3"/>
        <v>1551.6269716278039</v>
      </c>
      <c r="K449" s="6">
        <f t="shared" si="5"/>
        <v>0.30899379347894618</v>
      </c>
      <c r="L449" s="2"/>
    </row>
    <row r="450" spans="1:12" ht="28.5" customHeight="1">
      <c r="A450" s="4">
        <v>44945</v>
      </c>
      <c r="B450" s="78">
        <v>2632.25</v>
      </c>
      <c r="C450" s="78">
        <v>2281.7014159999999</v>
      </c>
      <c r="D450" s="78">
        <v>1637</v>
      </c>
      <c r="E450" s="78">
        <v>1040.5500489999999</v>
      </c>
      <c r="F450" s="78">
        <v>2259.8500979999999</v>
      </c>
      <c r="G450" s="5"/>
      <c r="H450" s="78">
        <f>(B450*0.3+C450*'Price weighted Portfolio'!$B$22+'2.b Portfolios Daily Value'!D450*'Price weighted Portfolio'!$B$23+'2.b Portfolios Daily Value'!E450*'Price weighted Portfolio'!$B$24+'2.b Portfolios Daily Value'!F450*'Price weighted Portfolio'!$B$25)</f>
        <v>2297.6843809673428</v>
      </c>
      <c r="I450" s="6">
        <f t="shared" si="4"/>
        <v>0.2714433499150033</v>
      </c>
      <c r="J450" s="78">
        <f t="shared" si="3"/>
        <v>1551.095265105783</v>
      </c>
      <c r="K450" s="6">
        <f t="shared" si="5"/>
        <v>0.30854523171119896</v>
      </c>
      <c r="L450" s="2"/>
    </row>
    <row r="451" spans="1:12" ht="28.5" customHeight="1">
      <c r="A451" s="4">
        <v>44946</v>
      </c>
      <c r="B451" s="78">
        <v>2609.1999510000001</v>
      </c>
      <c r="C451" s="78">
        <v>2254.5651859999998</v>
      </c>
      <c r="D451" s="78">
        <v>1644.099976</v>
      </c>
      <c r="E451" s="78">
        <v>1030.349976</v>
      </c>
      <c r="F451" s="78">
        <v>2282.4499510000001</v>
      </c>
      <c r="G451" s="5"/>
      <c r="H451" s="78">
        <f>(B451*0.3+C451*'Price weighted Portfolio'!$B$22+'2.b Portfolios Daily Value'!D451*'Price weighted Portfolio'!$B$23+'2.b Portfolios Daily Value'!E451*'Price weighted Portfolio'!$B$24+'2.b Portfolios Daily Value'!F451*'Price weighted Portfolio'!$B$25)</f>
        <v>2281.5842603305477</v>
      </c>
      <c r="I451" s="6">
        <f t="shared" si="4"/>
        <v>0.26253421013669143</v>
      </c>
      <c r="J451" s="78">
        <f t="shared" si="3"/>
        <v>1546.1816301492433</v>
      </c>
      <c r="K451" s="6">
        <f t="shared" si="5"/>
        <v>0.30439995853720681</v>
      </c>
      <c r="L451" s="2"/>
    </row>
    <row r="452" spans="1:12" ht="28.5" customHeight="1">
      <c r="A452" s="4">
        <v>44949</v>
      </c>
      <c r="B452" s="78">
        <v>2614.6999510000001</v>
      </c>
      <c r="C452" s="78">
        <v>2243.1660160000001</v>
      </c>
      <c r="D452" s="78">
        <v>1666.25</v>
      </c>
      <c r="E452" s="78">
        <v>1049.3000489999999</v>
      </c>
      <c r="F452" s="78">
        <v>2255</v>
      </c>
      <c r="G452" s="5"/>
      <c r="H452" s="78">
        <f>(B452*0.3+C452*'Price weighted Portfolio'!$B$22+'2.b Portfolios Daily Value'!D452*'Price weighted Portfolio'!$B$23+'2.b Portfolios Daily Value'!E452*'Price weighted Portfolio'!$B$24+'2.b Portfolios Daily Value'!F452*'Price weighted Portfolio'!$B$25)</f>
        <v>2279.2714816331554</v>
      </c>
      <c r="I452" s="6">
        <f t="shared" si="4"/>
        <v>0.26125441421738116</v>
      </c>
      <c r="J452" s="78">
        <f t="shared" si="3"/>
        <v>1545.9467711346938</v>
      </c>
      <c r="K452" s="6">
        <f t="shared" si="5"/>
        <v>0.30420182522423311</v>
      </c>
      <c r="L452" s="2"/>
    </row>
    <row r="453" spans="1:12" ht="28.5" customHeight="1">
      <c r="A453" s="4">
        <v>44950</v>
      </c>
      <c r="B453" s="78">
        <v>2627.9499510000001</v>
      </c>
      <c r="C453" s="78">
        <v>2229.921143</v>
      </c>
      <c r="D453" s="78">
        <v>1675.0500489999999</v>
      </c>
      <c r="E453" s="78">
        <v>1040.6999510000001</v>
      </c>
      <c r="F453" s="78">
        <v>2244.6999510000001</v>
      </c>
      <c r="G453" s="5"/>
      <c r="H453" s="78">
        <f>(B453*0.3+C453*'Price weighted Portfolio'!$B$22+'2.b Portfolios Daily Value'!D453*'Price weighted Portfolio'!$B$23+'2.b Portfolios Daily Value'!E453*'Price weighted Portfolio'!$B$24+'2.b Portfolios Daily Value'!F453*'Price weighted Portfolio'!$B$25)</f>
        <v>2276.1244028416022</v>
      </c>
      <c r="I453" s="6">
        <f t="shared" si="4"/>
        <v>0.25951295118863649</v>
      </c>
      <c r="J453" s="78">
        <f t="shared" si="3"/>
        <v>1547.3684102753764</v>
      </c>
      <c r="K453" s="6">
        <f t="shared" si="5"/>
        <v>0.30540115782526933</v>
      </c>
      <c r="L453" s="2"/>
    </row>
    <row r="454" spans="1:12" ht="28.5" customHeight="1">
      <c r="A454" s="4">
        <v>44951</v>
      </c>
      <c r="B454" s="78">
        <v>2606.25</v>
      </c>
      <c r="C454" s="78">
        <v>2199.0927729999999</v>
      </c>
      <c r="D454" s="78">
        <v>1691.400024</v>
      </c>
      <c r="E454" s="78">
        <v>1040.0500489999999</v>
      </c>
      <c r="F454" s="78">
        <v>2201</v>
      </c>
      <c r="G454" s="5"/>
      <c r="H454" s="78">
        <f>(B454*0.3+C454*'Price weighted Portfolio'!$B$22+'2.b Portfolios Daily Value'!D454*'Price weighted Portfolio'!$B$23+'2.b Portfolios Daily Value'!E454*'Price weighted Portfolio'!$B$24+'2.b Portfolios Daily Value'!F454*'Price weighted Portfolio'!$B$25)</f>
        <v>2252.5811958445329</v>
      </c>
      <c r="I454" s="6">
        <f t="shared" si="4"/>
        <v>0.24648511576439347</v>
      </c>
      <c r="J454" s="78">
        <f t="shared" si="3"/>
        <v>1532.8002375084484</v>
      </c>
      <c r="K454" s="6">
        <f t="shared" si="5"/>
        <v>0.29311105970056861</v>
      </c>
      <c r="L454" s="2"/>
    </row>
    <row r="455" spans="1:12" ht="28.5" customHeight="1">
      <c r="A455" s="4">
        <v>44953</v>
      </c>
      <c r="B455" s="78">
        <v>2584.8000489999999</v>
      </c>
      <c r="C455" s="78">
        <v>2157.3732909999999</v>
      </c>
      <c r="D455" s="78">
        <v>1632</v>
      </c>
      <c r="E455" s="78">
        <v>1043.400024</v>
      </c>
      <c r="F455" s="78">
        <v>2174.6999510000001</v>
      </c>
      <c r="G455" s="5"/>
      <c r="H455" s="78">
        <f>(B455*0.3+C455*'Price weighted Portfolio'!$B$22+'2.b Portfolios Daily Value'!D455*'Price weighted Portfolio'!$B$23+'2.b Portfolios Daily Value'!E455*'Price weighted Portfolio'!$B$24+'2.b Portfolios Daily Value'!F455*'Price weighted Portfolio'!$B$25)</f>
        <v>2220.614307665036</v>
      </c>
      <c r="I455" s="6">
        <f t="shared" si="4"/>
        <v>0.22879596414288739</v>
      </c>
      <c r="J455" s="78">
        <f t="shared" si="3"/>
        <v>1514.3778066000787</v>
      </c>
      <c r="K455" s="6">
        <f t="shared" si="5"/>
        <v>0.2775694068672514</v>
      </c>
      <c r="L455" s="2"/>
    </row>
    <row r="456" spans="1:12" ht="28.5" customHeight="1">
      <c r="A456" s="4">
        <v>44956</v>
      </c>
      <c r="B456" s="78">
        <v>2601</v>
      </c>
      <c r="C456" s="78">
        <v>2178.0485840000001</v>
      </c>
      <c r="D456" s="78">
        <v>1595</v>
      </c>
      <c r="E456" s="78">
        <v>1051.6999510000001</v>
      </c>
      <c r="F456" s="78">
        <v>2129.3999020000001</v>
      </c>
      <c r="G456" s="5"/>
      <c r="H456" s="78">
        <f>(B456*0.3+C456*'Price weighted Portfolio'!$B$22+'2.b Portfolios Daily Value'!D456*'Price weighted Portfolio'!$B$23+'2.b Portfolios Daily Value'!E456*'Price weighted Portfolio'!$B$24+'2.b Portfolios Daily Value'!F456*'Price weighted Portfolio'!$B$25)</f>
        <v>2226.2850073761638</v>
      </c>
      <c r="I456" s="6">
        <f t="shared" si="4"/>
        <v>0.23193389444210566</v>
      </c>
      <c r="J456" s="78">
        <f t="shared" si="3"/>
        <v>1510.1462098175662</v>
      </c>
      <c r="K456" s="6">
        <f t="shared" si="5"/>
        <v>0.27399951924213273</v>
      </c>
      <c r="L456" s="2"/>
    </row>
    <row r="457" spans="1:12" ht="28.5" customHeight="1">
      <c r="A457" s="4">
        <v>44957</v>
      </c>
      <c r="B457" s="78">
        <v>2439.3500979999999</v>
      </c>
      <c r="C457" s="78">
        <v>2172.6027829999998</v>
      </c>
      <c r="D457" s="78">
        <v>1619.6999510000001</v>
      </c>
      <c r="E457" s="78">
        <v>1034.5</v>
      </c>
      <c r="F457" s="78">
        <v>2119.9499510000001</v>
      </c>
      <c r="G457" s="5"/>
      <c r="H457" s="78">
        <f>(B457*0.3+C457*'Price weighted Portfolio'!$B$22+'2.b Portfolios Daily Value'!D457*'Price weighted Portfolio'!$B$23+'2.b Portfolios Daily Value'!E457*'Price weighted Portfolio'!$B$24+'2.b Portfolios Daily Value'!F457*'Price weighted Portfolio'!$B$25)</f>
        <v>2174.3775115163539</v>
      </c>
      <c r="I457" s="6">
        <f t="shared" si="4"/>
        <v>0.20321043661283222</v>
      </c>
      <c r="J457" s="78">
        <f t="shared" si="3"/>
        <v>1460.3734151207559</v>
      </c>
      <c r="K457" s="6">
        <f t="shared" si="5"/>
        <v>0.23200986545706392</v>
      </c>
      <c r="L457" s="2"/>
    </row>
    <row r="458" spans="1:12" ht="28.5" customHeight="1">
      <c r="A458" s="4">
        <v>44958</v>
      </c>
      <c r="B458" s="78">
        <v>2453.4499510000001</v>
      </c>
      <c r="C458" s="78">
        <v>2159.7270509999998</v>
      </c>
      <c r="D458" s="78">
        <v>1624</v>
      </c>
      <c r="E458" s="78">
        <v>1014.900024</v>
      </c>
      <c r="F458" s="78">
        <v>2133</v>
      </c>
      <c r="G458" s="5"/>
      <c r="H458" s="78">
        <f>(B458*0.3+C458*'Price weighted Portfolio'!$B$22+'2.b Portfolios Daily Value'!D458*'Price weighted Portfolio'!$B$23+'2.b Portfolios Daily Value'!E458*'Price weighted Portfolio'!$B$24+'2.b Portfolios Daily Value'!F458*'Price weighted Portfolio'!$B$25)</f>
        <v>2172.8186706904248</v>
      </c>
      <c r="I458" s="6">
        <f t="shared" si="4"/>
        <v>0.20234783867809369</v>
      </c>
      <c r="J458" s="78">
        <f t="shared" si="3"/>
        <v>1464.7751182217169</v>
      </c>
      <c r="K458" s="6">
        <f t="shared" si="5"/>
        <v>0.23572325929801408</v>
      </c>
      <c r="L458" s="2"/>
    </row>
    <row r="459" spans="1:12" ht="28.5" customHeight="1">
      <c r="A459" s="4">
        <v>44959</v>
      </c>
      <c r="B459" s="78">
        <v>2429.8500979999999</v>
      </c>
      <c r="C459" s="78">
        <v>2147.7741700000001</v>
      </c>
      <c r="D459" s="78">
        <v>1608.099976</v>
      </c>
      <c r="E459" s="78">
        <v>1007.599976</v>
      </c>
      <c r="F459" s="78">
        <v>2135.6000979999999</v>
      </c>
      <c r="G459" s="5"/>
      <c r="H459" s="78">
        <f>(B459*0.3+C459*'Price weighted Portfolio'!$B$22+'2.b Portfolios Daily Value'!D459*'Price weighted Portfolio'!$B$23+'2.b Portfolios Daily Value'!E459*'Price weighted Portfolio'!$B$24+'2.b Portfolios Daily Value'!F459*'Price weighted Portfolio'!$B$25)</f>
        <v>2158.7770206260134</v>
      </c>
      <c r="I459" s="6">
        <f t="shared" si="4"/>
        <v>0.19457777123797237</v>
      </c>
      <c r="J459" s="78">
        <f t="shared" si="3"/>
        <v>1455.4041751664481</v>
      </c>
      <c r="K459" s="6">
        <f t="shared" si="5"/>
        <v>0.22781768242761302</v>
      </c>
      <c r="L459" s="2"/>
    </row>
    <row r="460" spans="1:12" ht="28.5" customHeight="1">
      <c r="A460" s="4">
        <v>44960</v>
      </c>
      <c r="B460" s="78">
        <v>2346.5</v>
      </c>
      <c r="C460" s="78">
        <v>2149.66626</v>
      </c>
      <c r="D460" s="78">
        <v>1611</v>
      </c>
      <c r="E460" s="78">
        <v>1028.150024</v>
      </c>
      <c r="F460" s="78">
        <v>2176.9499510000001</v>
      </c>
      <c r="G460" s="5"/>
      <c r="H460" s="78">
        <f>(B460*0.3+C460*'Price weighted Portfolio'!$B$22+'2.b Portfolios Daily Value'!D460*'Price weighted Portfolio'!$B$23+'2.b Portfolios Daily Value'!E460*'Price weighted Portfolio'!$B$24+'2.b Portfolios Daily Value'!F460*'Price weighted Portfolio'!$B$25)</f>
        <v>2142.4847315728111</v>
      </c>
      <c r="I460" s="6">
        <f t="shared" si="4"/>
        <v>0.1855622934190102</v>
      </c>
      <c r="J460" s="78">
        <f t="shared" si="3"/>
        <v>1439.670199489768</v>
      </c>
      <c r="K460" s="6">
        <f t="shared" si="5"/>
        <v>0.21454408195267649</v>
      </c>
      <c r="L460" s="2"/>
    </row>
    <row r="461" spans="1:12" ht="28.5" customHeight="1">
      <c r="A461" s="4">
        <v>44963</v>
      </c>
      <c r="B461" s="78">
        <v>2315.8500979999999</v>
      </c>
      <c r="C461" s="78">
        <v>2133.467529</v>
      </c>
      <c r="D461" s="78">
        <v>1660</v>
      </c>
      <c r="E461" s="78">
        <v>1023.349976</v>
      </c>
      <c r="F461" s="78">
        <v>2164.25</v>
      </c>
      <c r="G461" s="5"/>
      <c r="H461" s="78">
        <f>(B461*0.3+C461*'Price weighted Portfolio'!$B$22+'2.b Portfolios Daily Value'!D461*'Price weighted Portfolio'!$B$23+'2.b Portfolios Daily Value'!E461*'Price weighted Portfolio'!$B$24+'2.b Portfolios Daily Value'!F461*'Price weighted Portfolio'!$B$25)</f>
        <v>2128.5918037687939</v>
      </c>
      <c r="I461" s="6">
        <f t="shared" si="4"/>
        <v>0.17787452271665183</v>
      </c>
      <c r="J461" s="78">
        <f t="shared" si="3"/>
        <v>1431.1623751922716</v>
      </c>
      <c r="K461" s="6">
        <f t="shared" si="5"/>
        <v>0.20736665502914953</v>
      </c>
      <c r="L461" s="2"/>
    </row>
    <row r="462" spans="1:12" ht="28.5" customHeight="1">
      <c r="A462" s="4">
        <v>44964</v>
      </c>
      <c r="B462" s="78">
        <v>2287.1000979999999</v>
      </c>
      <c r="C462" s="78">
        <v>2128.344971</v>
      </c>
      <c r="D462" s="78">
        <v>1659.400024</v>
      </c>
      <c r="E462" s="78">
        <v>1006.400024</v>
      </c>
      <c r="F462" s="78">
        <v>2162.25</v>
      </c>
      <c r="G462" s="5"/>
      <c r="H462" s="78">
        <f>(B462*0.3+C462*'Price weighted Portfolio'!$B$22+'2.b Portfolios Daily Value'!D462*'Price weighted Portfolio'!$B$23+'2.b Portfolios Daily Value'!E462*'Price weighted Portfolio'!$B$24+'2.b Portfolios Daily Value'!F462*'Price weighted Portfolio'!$B$25)</f>
        <v>2115.4482095119233</v>
      </c>
      <c r="I462" s="6">
        <f t="shared" si="4"/>
        <v>0.1706014021565323</v>
      </c>
      <c r="J462" s="78">
        <f t="shared" si="3"/>
        <v>1420.3788501749978</v>
      </c>
      <c r="K462" s="6">
        <f t="shared" si="5"/>
        <v>0.1982693864346059</v>
      </c>
      <c r="L462" s="2"/>
    </row>
    <row r="463" spans="1:12" ht="28.5" customHeight="1">
      <c r="A463" s="4">
        <v>44965</v>
      </c>
      <c r="B463" s="78">
        <v>2355</v>
      </c>
      <c r="C463" s="78">
        <v>2170.8491210000002</v>
      </c>
      <c r="D463" s="78">
        <v>1654.25</v>
      </c>
      <c r="E463" s="78">
        <v>1013</v>
      </c>
      <c r="F463" s="78">
        <v>2160.5500489999999</v>
      </c>
      <c r="G463" s="5"/>
      <c r="H463" s="78">
        <f>(B463*0.3+C463*'Price weighted Portfolio'!$B$22+'2.b Portfolios Daily Value'!D463*'Price weighted Portfolio'!$B$23+'2.b Portfolios Daily Value'!E463*'Price weighted Portfolio'!$B$24+'2.b Portfolios Daily Value'!F463*'Price weighted Portfolio'!$B$25)</f>
        <v>2153.7838454845155</v>
      </c>
      <c r="I463" s="6">
        <f t="shared" si="4"/>
        <v>0.19181475496767608</v>
      </c>
      <c r="J463" s="78">
        <f t="shared" si="3"/>
        <v>1443.1582653831877</v>
      </c>
      <c r="K463" s="6">
        <f t="shared" si="5"/>
        <v>0.21748670713851093</v>
      </c>
      <c r="L463" s="2"/>
    </row>
    <row r="464" spans="1:12" ht="28.5" customHeight="1">
      <c r="A464" s="4">
        <v>44966</v>
      </c>
      <c r="B464" s="78">
        <v>2336.5500489999999</v>
      </c>
      <c r="C464" s="78">
        <v>2174.6333009999998</v>
      </c>
      <c r="D464" s="78">
        <v>1660</v>
      </c>
      <c r="E464" s="78">
        <v>1006.799988</v>
      </c>
      <c r="F464" s="78">
        <v>2150</v>
      </c>
      <c r="G464" s="5"/>
      <c r="H464" s="78">
        <f>(B464*0.3+C464*'Price weighted Portfolio'!$B$22+'2.b Portfolios Daily Value'!D464*'Price weighted Portfolio'!$B$23+'2.b Portfolios Daily Value'!E464*'Price weighted Portfolio'!$B$24+'2.b Portfolios Daily Value'!F464*'Price weighted Portfolio'!$B$25)</f>
        <v>2148.262736264091</v>
      </c>
      <c r="I464" s="6">
        <f t="shared" si="4"/>
        <v>0.1887596018489055</v>
      </c>
      <c r="J464" s="78">
        <f t="shared" si="3"/>
        <v>1436.0027223648883</v>
      </c>
      <c r="K464" s="6">
        <f t="shared" si="5"/>
        <v>0.21145010067884162</v>
      </c>
      <c r="L464" s="2"/>
    </row>
    <row r="465" spans="1:12" ht="28.5" customHeight="1">
      <c r="A465" s="4">
        <v>44967</v>
      </c>
      <c r="B465" s="78">
        <v>2318.8000489999999</v>
      </c>
      <c r="C465" s="78">
        <v>2156.7272950000001</v>
      </c>
      <c r="D465" s="78">
        <v>1648.8000489999999</v>
      </c>
      <c r="E465" s="78">
        <v>1006.599976</v>
      </c>
      <c r="F465" s="78">
        <v>2140.1999510000001</v>
      </c>
      <c r="G465" s="5"/>
      <c r="H465" s="78">
        <f>(B465*0.3+C465*'Price weighted Portfolio'!$B$22+'2.b Portfolios Daily Value'!D465*'Price weighted Portfolio'!$B$23+'2.b Portfolios Daily Value'!E465*'Price weighted Portfolio'!$B$24+'2.b Portfolios Daily Value'!F465*'Price weighted Portfolio'!$B$25)</f>
        <v>2133.2089709060565</v>
      </c>
      <c r="I465" s="6">
        <f t="shared" si="4"/>
        <v>0.18042947173434398</v>
      </c>
      <c r="J465" s="78">
        <f t="shared" si="3"/>
        <v>1426.898183221223</v>
      </c>
      <c r="K465" s="6">
        <f t="shared" si="5"/>
        <v>0.20376926923580396</v>
      </c>
      <c r="L465" s="2"/>
    </row>
    <row r="466" spans="1:12" ht="28.5" customHeight="1">
      <c r="A466" s="4">
        <v>44970</v>
      </c>
      <c r="B466" s="78">
        <v>2300.1000979999999</v>
      </c>
      <c r="C466" s="78">
        <v>2144.4514159999999</v>
      </c>
      <c r="D466" s="78">
        <v>1655</v>
      </c>
      <c r="E466" s="78">
        <v>1015.25</v>
      </c>
      <c r="F466" s="78">
        <v>2173</v>
      </c>
      <c r="G466" s="5"/>
      <c r="H466" s="78">
        <f>(B466*0.3+C466*'Price weighted Portfolio'!$B$22+'2.b Portfolios Daily Value'!D466*'Price weighted Portfolio'!$B$23+'2.b Portfolios Daily Value'!E466*'Price weighted Portfolio'!$B$24+'2.b Portfolios Daily Value'!F466*'Price weighted Portfolio'!$B$25)</f>
        <v>2128.1395299901383</v>
      </c>
      <c r="I466" s="6">
        <f t="shared" si="4"/>
        <v>0.17762425314395691</v>
      </c>
      <c r="J466" s="78">
        <f t="shared" si="3"/>
        <v>1427.4898636881269</v>
      </c>
      <c r="K466" s="6">
        <f t="shared" si="5"/>
        <v>0.20426842661902955</v>
      </c>
      <c r="L466" s="2"/>
    </row>
    <row r="467" spans="1:12" ht="28.5" customHeight="1">
      <c r="A467" s="4">
        <v>44971</v>
      </c>
      <c r="B467" s="78">
        <v>2235.5</v>
      </c>
      <c r="C467" s="78">
        <v>2194.985596</v>
      </c>
      <c r="D467" s="78">
        <v>1665</v>
      </c>
      <c r="E467" s="78">
        <v>1006.75</v>
      </c>
      <c r="F467" s="78">
        <v>2215</v>
      </c>
      <c r="G467" s="5"/>
      <c r="H467" s="78">
        <f>(B467*0.3+C467*'Price weighted Portfolio'!$B$22+'2.b Portfolios Daily Value'!D467*'Price weighted Portfolio'!$B$23+'2.b Portfolios Daily Value'!E467*'Price weighted Portfolio'!$B$24+'2.b Portfolios Daily Value'!F467*'Price weighted Portfolio'!$B$25)</f>
        <v>2135.0183105504771</v>
      </c>
      <c r="I467" s="6">
        <f t="shared" si="4"/>
        <v>0.18143068533778384</v>
      </c>
      <c r="J467" s="78">
        <f t="shared" si="3"/>
        <v>1418.5936389653793</v>
      </c>
      <c r="K467" s="6">
        <f t="shared" si="5"/>
        <v>0.19676333476357311</v>
      </c>
      <c r="L467" s="2"/>
    </row>
    <row r="468" spans="1:12" ht="28.5" customHeight="1">
      <c r="A468" s="4">
        <v>44972</v>
      </c>
      <c r="B468" s="78">
        <v>2212.5500489999999</v>
      </c>
      <c r="C468" s="78">
        <v>2244.6889649999998</v>
      </c>
      <c r="D468" s="78">
        <v>1678</v>
      </c>
      <c r="E468" s="78">
        <v>995.40002400000003</v>
      </c>
      <c r="F468" s="78">
        <v>2186</v>
      </c>
      <c r="G468" s="5"/>
      <c r="H468" s="78">
        <f>(B468*0.3+C468*'Price weighted Portfolio'!$B$22+'2.b Portfolios Daily Value'!D468*'Price weighted Portfolio'!$B$23+'2.b Portfolios Daily Value'!E468*'Price weighted Portfolio'!$B$24+'2.b Portfolios Daily Value'!F468*'Price weighted Portfolio'!$B$25)</f>
        <v>2145.0996642874939</v>
      </c>
      <c r="I468" s="6">
        <f t="shared" si="4"/>
        <v>0.1870092888541095</v>
      </c>
      <c r="J468" s="78">
        <f t="shared" si="3"/>
        <v>1409.8894132308783</v>
      </c>
      <c r="K468" s="6">
        <f t="shared" si="5"/>
        <v>0.18942021836263279</v>
      </c>
      <c r="L468" s="2"/>
    </row>
    <row r="469" spans="1:12" ht="28.5" customHeight="1">
      <c r="A469" s="4">
        <v>44973</v>
      </c>
      <c r="B469" s="78">
        <v>2287.8000489999999</v>
      </c>
      <c r="C469" s="78">
        <v>2242.9353030000002</v>
      </c>
      <c r="D469" s="78">
        <v>1673.1999510000001</v>
      </c>
      <c r="E469" s="78">
        <v>995.15002400000003</v>
      </c>
      <c r="F469" s="78">
        <v>2186.8000489999999</v>
      </c>
      <c r="G469" s="5"/>
      <c r="H469" s="78">
        <f>(B469*0.3+C469*'Price weighted Portfolio'!$B$22+'2.b Portfolios Daily Value'!D469*'Price weighted Portfolio'!$B$23+'2.b Portfolios Daily Value'!E469*'Price weighted Portfolio'!$B$24+'2.b Portfolios Daily Value'!F469*'Price weighted Portfolio'!$B$25)</f>
        <v>2166.5910360807911</v>
      </c>
      <c r="I469" s="6">
        <f t="shared" si="4"/>
        <v>0.19890172367826686</v>
      </c>
      <c r="J469" s="78">
        <f t="shared" si="3"/>
        <v>1432.0553384248205</v>
      </c>
      <c r="K469" s="6">
        <f t="shared" si="5"/>
        <v>0.20811998256894149</v>
      </c>
      <c r="L469" s="2"/>
    </row>
    <row r="470" spans="1:12" ht="28.5" customHeight="1">
      <c r="A470" s="4">
        <v>44974</v>
      </c>
      <c r="B470" s="78">
        <v>2374.75</v>
      </c>
      <c r="C470" s="78">
        <v>2252.303711</v>
      </c>
      <c r="D470" s="78">
        <v>1661</v>
      </c>
      <c r="E470" s="78">
        <v>984.5</v>
      </c>
      <c r="F470" s="78">
        <v>2169.8000489999999</v>
      </c>
      <c r="G470" s="5"/>
      <c r="H470" s="78">
        <f>(B470*0.3+C470*'Price weighted Portfolio'!$B$22+'2.b Portfolios Daily Value'!D470*'Price weighted Portfolio'!$B$23+'2.b Portfolios Daily Value'!E470*'Price weighted Portfolio'!$B$24+'2.b Portfolios Daily Value'!F470*'Price weighted Portfolio'!$B$25)</f>
        <v>2192.1213103645468</v>
      </c>
      <c r="I470" s="6">
        <f t="shared" si="4"/>
        <v>0.21302911982043038</v>
      </c>
      <c r="J470" s="78">
        <f t="shared" si="3"/>
        <v>1453.7974092726845</v>
      </c>
      <c r="K470" s="6">
        <f t="shared" si="5"/>
        <v>0.22646217197247842</v>
      </c>
      <c r="L470" s="2"/>
    </row>
    <row r="471" spans="1:12" ht="28.5" customHeight="1">
      <c r="A471" s="4">
        <v>44977</v>
      </c>
      <c r="B471" s="78">
        <v>2356.8500979999999</v>
      </c>
      <c r="C471" s="78">
        <v>2228.4904790000001</v>
      </c>
      <c r="D471" s="78">
        <v>1660</v>
      </c>
      <c r="E471" s="78">
        <v>984.40002400000003</v>
      </c>
      <c r="F471" s="78">
        <v>2233.6999510000001</v>
      </c>
      <c r="G471" s="5"/>
      <c r="H471" s="78">
        <f>(B471*0.3+C471*'Price weighted Portfolio'!$B$22+'2.b Portfolios Daily Value'!D471*'Price weighted Portfolio'!$B$23+'2.b Portfolios Daily Value'!E471*'Price weighted Portfolio'!$B$24+'2.b Portfolios Daily Value'!F471*'Price weighted Portfolio'!$B$25)</f>
        <v>2184.6397942825629</v>
      </c>
      <c r="I471" s="6">
        <f t="shared" si="4"/>
        <v>0.20888915875853908</v>
      </c>
      <c r="J471" s="78">
        <f t="shared" si="3"/>
        <v>1457.9248475371635</v>
      </c>
      <c r="K471" s="6">
        <f t="shared" si="5"/>
        <v>0.22994418870070166</v>
      </c>
      <c r="L471" s="2"/>
    </row>
    <row r="472" spans="1:12" ht="28.5" customHeight="1">
      <c r="A472" s="4">
        <v>44978</v>
      </c>
      <c r="B472" s="78">
        <v>2358.6000979999999</v>
      </c>
      <c r="C472" s="78">
        <v>2246.6735840000001</v>
      </c>
      <c r="D472" s="78">
        <v>1640</v>
      </c>
      <c r="E472" s="78">
        <v>971.59997599999997</v>
      </c>
      <c r="F472" s="78">
        <v>2239</v>
      </c>
      <c r="G472" s="5"/>
      <c r="H472" s="78">
        <f>(B472*0.3+C472*'Price weighted Portfolio'!$B$22+'2.b Portfolios Daily Value'!D472*'Price weighted Portfolio'!$B$23+'2.b Portfolios Daily Value'!E472*'Price weighted Portfolio'!$B$24+'2.b Portfolios Daily Value'!F472*'Price weighted Portfolio'!$B$25)</f>
        <v>2190.1464456853364</v>
      </c>
      <c r="I472" s="6">
        <f t="shared" si="4"/>
        <v>0.21193631151996795</v>
      </c>
      <c r="J472" s="78">
        <f t="shared" si="3"/>
        <v>1457.6330740277403</v>
      </c>
      <c r="K472" s="6">
        <f t="shared" si="5"/>
        <v>0.22969804080567258</v>
      </c>
      <c r="L472" s="2"/>
    </row>
    <row r="473" spans="1:12" ht="28.5" customHeight="1">
      <c r="A473" s="4">
        <v>44979</v>
      </c>
      <c r="B473" s="78">
        <v>2331.8999020000001</v>
      </c>
      <c r="C473" s="78">
        <v>2195.7238769999999</v>
      </c>
      <c r="D473" s="78">
        <v>1639</v>
      </c>
      <c r="E473" s="78">
        <v>968.54998799999998</v>
      </c>
      <c r="F473" s="78">
        <v>2229</v>
      </c>
      <c r="G473" s="5"/>
      <c r="H473" s="78">
        <f>(B473*0.3+C473*'Price weighted Portfolio'!$B$22+'2.b Portfolios Daily Value'!D473*'Price weighted Portfolio'!$B$23+'2.b Portfolios Daily Value'!E473*'Price weighted Portfolio'!$B$24+'2.b Portfolios Daily Value'!F473*'Price weighted Portfolio'!$B$25)</f>
        <v>2159.0685173245647</v>
      </c>
      <c r="I473" s="6">
        <f t="shared" si="4"/>
        <v>0.1947390734350738</v>
      </c>
      <c r="J473" s="78">
        <f t="shared" si="3"/>
        <v>1444.4433604622725</v>
      </c>
      <c r="K473" s="6">
        <f t="shared" si="5"/>
        <v>0.21857084753650069</v>
      </c>
      <c r="L473" s="2"/>
    </row>
    <row r="474" spans="1:12" ht="28.5" customHeight="1">
      <c r="A474" s="4">
        <v>44980</v>
      </c>
      <c r="B474" s="78">
        <v>2325.6499020000001</v>
      </c>
      <c r="C474" s="78">
        <v>2185.2016600000002</v>
      </c>
      <c r="D474" s="78">
        <v>1613</v>
      </c>
      <c r="E474" s="78">
        <v>972.5</v>
      </c>
      <c r="F474" s="78">
        <v>2204</v>
      </c>
      <c r="G474" s="5"/>
      <c r="H474" s="78">
        <f>(B474*0.3+C474*'Price weighted Portfolio'!$B$22+'2.b Portfolios Daily Value'!D474*'Price weighted Portfolio'!$B$23+'2.b Portfolios Daily Value'!E474*'Price weighted Portfolio'!$B$24+'2.b Portfolios Daily Value'!F474*'Price weighted Portfolio'!$B$25)</f>
        <v>2147.8830452617535</v>
      </c>
      <c r="I474" s="6">
        <f t="shared" si="4"/>
        <v>0.18854949657772746</v>
      </c>
      <c r="J474" s="78">
        <f t="shared" si="3"/>
        <v>1435.6738019872184</v>
      </c>
      <c r="K474" s="6">
        <f t="shared" si="5"/>
        <v>0.21117261469748683</v>
      </c>
      <c r="L474" s="2"/>
    </row>
    <row r="475" spans="1:12" ht="28.5" customHeight="1">
      <c r="A475" s="4">
        <v>44981</v>
      </c>
      <c r="B475" s="78">
        <v>2341.1999510000001</v>
      </c>
      <c r="C475" s="78">
        <v>2200.154297</v>
      </c>
      <c r="D475" s="78">
        <v>1617.900024</v>
      </c>
      <c r="E475" s="78">
        <v>970.5</v>
      </c>
      <c r="F475" s="78">
        <v>2160</v>
      </c>
      <c r="G475" s="5"/>
      <c r="H475" s="78">
        <f>(B475*0.3+C475*'Price weighted Portfolio'!$B$22+'2.b Portfolios Daily Value'!D475*'Price weighted Portfolio'!$B$23+'2.b Portfolios Daily Value'!E475*'Price weighted Portfolio'!$B$24+'2.b Portfolios Daily Value'!F475*'Price weighted Portfolio'!$B$25)</f>
        <v>2153.5102629582657</v>
      </c>
      <c r="I475" s="6">
        <f t="shared" si="4"/>
        <v>0.19166336573139353</v>
      </c>
      <c r="J475" s="78">
        <f t="shared" si="3"/>
        <v>1433.9021007664187</v>
      </c>
      <c r="K475" s="6">
        <f t="shared" si="5"/>
        <v>0.20967796041244768</v>
      </c>
      <c r="L475" s="2"/>
    </row>
    <row r="476" spans="1:12" ht="28.5" customHeight="1">
      <c r="A476" s="4">
        <v>44984</v>
      </c>
      <c r="B476" s="78">
        <v>2305.3000489999999</v>
      </c>
      <c r="C476" s="78">
        <v>2185.5246579999998</v>
      </c>
      <c r="D476" s="78">
        <v>1585.900024</v>
      </c>
      <c r="E476" s="78">
        <v>965.04998799999998</v>
      </c>
      <c r="F476" s="78">
        <v>2134.0500489999999</v>
      </c>
      <c r="G476" s="5"/>
      <c r="H476" s="78">
        <f>(B476*0.3+C476*'Price weighted Portfolio'!$B$22+'2.b Portfolios Daily Value'!D476*'Price weighted Portfolio'!$B$23+'2.b Portfolios Daily Value'!E476*'Price weighted Portfolio'!$B$24+'2.b Portfolios Daily Value'!F476*'Price weighted Portfolio'!$B$25)</f>
        <v>2129.9196163137094</v>
      </c>
      <c r="I476" s="6">
        <f t="shared" si="4"/>
        <v>0.17860927917152059</v>
      </c>
      <c r="J476" s="78">
        <f t="shared" si="3"/>
        <v>1414.495977184497</v>
      </c>
      <c r="K476" s="6">
        <f t="shared" si="5"/>
        <v>0.19330643826909943</v>
      </c>
      <c r="L476" s="2"/>
    </row>
    <row r="477" spans="1:12" ht="28.5" customHeight="1">
      <c r="A477" s="4">
        <v>44985</v>
      </c>
      <c r="B477" s="78">
        <v>2301.0500489999999</v>
      </c>
      <c r="C477" s="78">
        <v>2143.7128910000001</v>
      </c>
      <c r="D477" s="78">
        <v>1592</v>
      </c>
      <c r="E477" s="78">
        <v>956.59997599999997</v>
      </c>
      <c r="F477" s="78">
        <v>2115</v>
      </c>
      <c r="G477" s="5"/>
      <c r="H477" s="78">
        <f>(B477*0.3+C477*'Price weighted Portfolio'!$B$22+'2.b Portfolios Daily Value'!D477*'Price weighted Portfolio'!$B$23+'2.b Portfolios Daily Value'!E477*'Price weighted Portfolio'!$B$24+'2.b Portfolios Daily Value'!F477*'Price weighted Portfolio'!$B$25)</f>
        <v>2108.2374792212513</v>
      </c>
      <c r="I477" s="6">
        <f t="shared" si="4"/>
        <v>0.16661128273366987</v>
      </c>
      <c r="J477" s="78">
        <f t="shared" si="3"/>
        <v>1407.1923615229853</v>
      </c>
      <c r="K477" s="6">
        <f t="shared" si="5"/>
        <v>0.18714491378822196</v>
      </c>
      <c r="L477" s="2"/>
    </row>
    <row r="478" spans="1:12" ht="28.5" customHeight="1">
      <c r="A478" s="4">
        <v>44986</v>
      </c>
      <c r="B478" s="78">
        <v>2320.1999510000001</v>
      </c>
      <c r="C478" s="78">
        <v>2163.4189449999999</v>
      </c>
      <c r="D478" s="78">
        <v>1612</v>
      </c>
      <c r="E478" s="78">
        <v>959.29998799999998</v>
      </c>
      <c r="F478" s="78">
        <v>2100</v>
      </c>
      <c r="G478" s="5"/>
      <c r="H478" s="78">
        <f>(B478*0.3+C478*'Price weighted Portfolio'!$B$22+'2.b Portfolios Daily Value'!D478*'Price weighted Portfolio'!$B$23+'2.b Portfolios Daily Value'!E478*'Price weighted Portfolio'!$B$24+'2.b Portfolios Daily Value'!F478*'Price weighted Portfolio'!$B$25)</f>
        <v>2122.4430215899774</v>
      </c>
      <c r="I478" s="6">
        <f t="shared" si="4"/>
        <v>0.17447204138540795</v>
      </c>
      <c r="J478" s="78">
        <f t="shared" si="3"/>
        <v>1413.5224453712849</v>
      </c>
      <c r="K478" s="6">
        <f t="shared" si="5"/>
        <v>0.19248514093117541</v>
      </c>
      <c r="L478" s="2"/>
    </row>
    <row r="479" spans="1:12" ht="28.5" customHeight="1">
      <c r="A479" s="4">
        <v>44987</v>
      </c>
      <c r="B479" s="78">
        <v>2301.0500489999999</v>
      </c>
      <c r="C479" s="78">
        <v>2146.9433589999999</v>
      </c>
      <c r="D479" s="78">
        <v>1594</v>
      </c>
      <c r="E479" s="78">
        <v>965.29998799999998</v>
      </c>
      <c r="F479" s="78">
        <v>2129.9499510000001</v>
      </c>
      <c r="G479" s="5"/>
      <c r="H479" s="78">
        <f>(B479*0.3+C479*'Price weighted Portfolio'!$B$22+'2.b Portfolios Daily Value'!D479*'Price weighted Portfolio'!$B$23+'2.b Portfolios Daily Value'!E479*'Price weighted Portfolio'!$B$24+'2.b Portfolios Daily Value'!F479*'Price weighted Portfolio'!$B$25)</f>
        <v>2112.6929997496472</v>
      </c>
      <c r="I479" s="6">
        <f t="shared" si="4"/>
        <v>0.1690767832145732</v>
      </c>
      <c r="J479" s="78">
        <f t="shared" si="3"/>
        <v>1410.8910279407612</v>
      </c>
      <c r="K479" s="6">
        <f t="shared" si="5"/>
        <v>0.19026520717931872</v>
      </c>
      <c r="L479" s="2"/>
    </row>
    <row r="480" spans="1:12" ht="28.5" customHeight="1">
      <c r="A480" s="4">
        <v>44988</v>
      </c>
      <c r="B480" s="78">
        <v>2295.6499020000001</v>
      </c>
      <c r="C480" s="78">
        <v>2201.7233890000002</v>
      </c>
      <c r="D480" s="78">
        <v>1596</v>
      </c>
      <c r="E480" s="78">
        <v>966.90002400000003</v>
      </c>
      <c r="F480" s="78">
        <v>2140</v>
      </c>
      <c r="G480" s="5"/>
      <c r="H480" s="78">
        <f>(B480*0.3+C480*'Price weighted Portfolio'!$B$22+'2.b Portfolios Daily Value'!D480*'Price weighted Portfolio'!$B$23+'2.b Portfolios Daily Value'!E480*'Price weighted Portfolio'!$B$24+'2.b Portfolios Daily Value'!F480*'Price weighted Portfolio'!$B$25)</f>
        <v>2135.6629663583476</v>
      </c>
      <c r="I480" s="6">
        <f t="shared" si="4"/>
        <v>0.18178741115560748</v>
      </c>
      <c r="J480" s="78">
        <f t="shared" si="3"/>
        <v>1414.6560177047807</v>
      </c>
      <c r="K480" s="6">
        <f t="shared" si="5"/>
        <v>0.19344145270980406</v>
      </c>
      <c r="L480" s="2"/>
    </row>
    <row r="481" spans="1:12" ht="28.5" customHeight="1">
      <c r="A481" s="4">
        <v>44991</v>
      </c>
      <c r="B481" s="78">
        <v>2424.0500489999999</v>
      </c>
      <c r="C481" s="78">
        <v>2223.2292480000001</v>
      </c>
      <c r="D481" s="78">
        <v>1620</v>
      </c>
      <c r="E481" s="78">
        <v>965.25</v>
      </c>
      <c r="F481" s="78">
        <v>2158.25</v>
      </c>
      <c r="G481" s="5"/>
      <c r="H481" s="78">
        <f>(B481*0.3+C481*'Price weighted Portfolio'!$B$22+'2.b Portfolios Daily Value'!D481*'Price weighted Portfolio'!$B$23+'2.b Portfolios Daily Value'!E481*'Price weighted Portfolio'!$B$24+'2.b Portfolios Daily Value'!F481*'Price weighted Portfolio'!$B$25)</f>
        <v>2187.363131249183</v>
      </c>
      <c r="I481" s="6">
        <f t="shared" si="4"/>
        <v>0.21039614061578127</v>
      </c>
      <c r="J481" s="78">
        <f t="shared" si="3"/>
        <v>1459.5949431853196</v>
      </c>
      <c r="K481" s="6">
        <f t="shared" si="5"/>
        <v>0.23135312582149625</v>
      </c>
      <c r="L481" s="2"/>
    </row>
    <row r="482" spans="1:12" ht="28.5" customHeight="1">
      <c r="A482" s="4">
        <v>44993</v>
      </c>
      <c r="B482" s="78">
        <v>2410.8500979999999</v>
      </c>
      <c r="C482" s="78">
        <v>2231.2133789999998</v>
      </c>
      <c r="D482" s="78">
        <v>1620</v>
      </c>
      <c r="E482" s="78">
        <v>957.5</v>
      </c>
      <c r="F482" s="78">
        <v>2152</v>
      </c>
      <c r="G482" s="5"/>
      <c r="H482" s="78">
        <f>(B482*0.3+C482*'Price weighted Portfolio'!$B$22+'2.b Portfolios Daily Value'!D482*'Price weighted Portfolio'!$B$23+'2.b Portfolios Daily Value'!E482*'Price weighted Portfolio'!$B$24+'2.b Portfolios Daily Value'!F482*'Price weighted Portfolio'!$B$25)</f>
        <v>2185.0247521643382</v>
      </c>
      <c r="I482" s="6">
        <f t="shared" si="4"/>
        <v>0.20910217850260615</v>
      </c>
      <c r="J482" s="78">
        <f t="shared" si="3"/>
        <v>1454.378823711146</v>
      </c>
      <c r="K482" s="6">
        <f t="shared" si="5"/>
        <v>0.22695266866098773</v>
      </c>
      <c r="L482" s="2"/>
    </row>
    <row r="483" spans="1:12" ht="28.5" customHeight="1">
      <c r="A483" s="4">
        <v>44994</v>
      </c>
      <c r="B483" s="78">
        <v>2410.3999020000001</v>
      </c>
      <c r="C483" s="78">
        <v>2177.586914</v>
      </c>
      <c r="D483" s="78">
        <v>1629.9499510000001</v>
      </c>
      <c r="E483" s="78">
        <v>952.70001200000002</v>
      </c>
      <c r="F483" s="78">
        <v>2174.9499510000001</v>
      </c>
      <c r="G483" s="5"/>
      <c r="H483" s="78">
        <f>(B483*0.3+C483*'Price weighted Portfolio'!$B$22+'2.b Portfolios Daily Value'!D483*'Price weighted Portfolio'!$B$23+'2.b Portfolios Daily Value'!E483*'Price weighted Portfolio'!$B$24+'2.b Portfolios Daily Value'!F483*'Price weighted Portfolio'!$B$25)</f>
        <v>2165.5492752989817</v>
      </c>
      <c r="I483" s="6">
        <f t="shared" si="4"/>
        <v>0.19832525641879228</v>
      </c>
      <c r="J483" s="78">
        <f t="shared" si="3"/>
        <v>1455.4024402545399</v>
      </c>
      <c r="K483" s="6">
        <f t="shared" si="5"/>
        <v>0.22781621880977077</v>
      </c>
      <c r="L483" s="2"/>
    </row>
    <row r="484" spans="1:12" ht="28.5" customHeight="1">
      <c r="A484" s="4">
        <v>44995</v>
      </c>
      <c r="B484" s="78">
        <v>2340.8999020000001</v>
      </c>
      <c r="C484" s="78">
        <v>2143.851318</v>
      </c>
      <c r="D484" s="78">
        <v>1610.4499510000001</v>
      </c>
      <c r="E484" s="78">
        <v>955.54998799999998</v>
      </c>
      <c r="F484" s="78">
        <v>2171.5</v>
      </c>
      <c r="G484" s="5"/>
      <c r="H484" s="78">
        <f>(B484*0.3+C484*'Price weighted Portfolio'!$B$22+'2.b Portfolios Daily Value'!D484*'Price weighted Portfolio'!$B$23+'2.b Portfolios Daily Value'!E484*'Price weighted Portfolio'!$B$24+'2.b Portfolios Daily Value'!F484*'Price weighted Portfolio'!$B$25)</f>
        <v>2128.776124185792</v>
      </c>
      <c r="I484" s="6">
        <f t="shared" si="4"/>
        <v>0.17797651799954939</v>
      </c>
      <c r="J484" s="78">
        <f t="shared" si="3"/>
        <v>1430.4420177431632</v>
      </c>
      <c r="K484" s="6">
        <f t="shared" si="5"/>
        <v>0.2067589423203533</v>
      </c>
      <c r="L484" s="2"/>
    </row>
    <row r="485" spans="1:12" ht="28.5" customHeight="1">
      <c r="A485" s="4">
        <v>44998</v>
      </c>
      <c r="B485" s="78">
        <v>2306.0500489999999</v>
      </c>
      <c r="C485" s="78">
        <v>2108.5927729999999</v>
      </c>
      <c r="D485" s="78">
        <v>1587.900024</v>
      </c>
      <c r="E485" s="78">
        <v>954.09997599999997</v>
      </c>
      <c r="F485" s="78">
        <v>2164.0500489999999</v>
      </c>
      <c r="G485" s="5"/>
      <c r="H485" s="78">
        <f>(B485*0.3+C485*'Price weighted Portfolio'!$B$22+'2.b Portfolios Daily Value'!D485*'Price weighted Portfolio'!$B$23+'2.b Portfolios Daily Value'!E485*'Price weighted Portfolio'!$B$24+'2.b Portfolios Daily Value'!F485*'Price weighted Portfolio'!$B$25)</f>
        <v>2100.4701824579815</v>
      </c>
      <c r="I485" s="6">
        <f t="shared" si="4"/>
        <v>0.1623131824818338</v>
      </c>
      <c r="J485" s="78">
        <f t="shared" si="3"/>
        <v>1414.4587683344153</v>
      </c>
      <c r="K485" s="6">
        <f t="shared" si="5"/>
        <v>0.19327504789324879</v>
      </c>
      <c r="L485" s="2"/>
    </row>
    <row r="486" spans="1:12" ht="28.5" customHeight="1">
      <c r="A486" s="4">
        <v>44999</v>
      </c>
      <c r="B486" s="78">
        <v>2292.1999510000001</v>
      </c>
      <c r="C486" s="78">
        <v>2100.701172</v>
      </c>
      <c r="D486" s="78">
        <v>1570.25</v>
      </c>
      <c r="E486" s="78">
        <v>957.20001200000002</v>
      </c>
      <c r="F486" s="78">
        <v>2144.3500979999999</v>
      </c>
      <c r="G486" s="5"/>
      <c r="H486" s="78">
        <f>(B486*0.3+C486*'Price weighted Portfolio'!$B$22+'2.b Portfolios Daily Value'!D486*'Price weighted Portfolio'!$B$23+'2.b Portfolios Daily Value'!E486*'Price weighted Portfolio'!$B$24+'2.b Portfolios Daily Value'!F486*'Price weighted Portfolio'!$B$25)</f>
        <v>2089.3915844215439</v>
      </c>
      <c r="I486" s="6">
        <f t="shared" si="4"/>
        <v>0.15618274528319653</v>
      </c>
      <c r="J486" s="78">
        <f t="shared" si="3"/>
        <v>1405.1419465387808</v>
      </c>
      <c r="K486" s="6">
        <f t="shared" si="5"/>
        <v>0.18541512915734248</v>
      </c>
      <c r="L486" s="2"/>
    </row>
    <row r="487" spans="1:12" ht="28.5" customHeight="1">
      <c r="A487" s="4">
        <v>45000</v>
      </c>
      <c r="B487" s="78">
        <v>2276.1000979999999</v>
      </c>
      <c r="C487" s="78">
        <v>2064.7963869999999</v>
      </c>
      <c r="D487" s="78">
        <v>1578</v>
      </c>
      <c r="E487" s="78">
        <v>951.40002400000003</v>
      </c>
      <c r="F487" s="78">
        <v>2164.1999510000001</v>
      </c>
      <c r="G487" s="5"/>
      <c r="H487" s="78">
        <f>(B487*0.3+C487*'Price weighted Portfolio'!$B$22+'2.b Portfolios Daily Value'!D487*'Price weighted Portfolio'!$B$23+'2.b Portfolios Daily Value'!E487*'Price weighted Portfolio'!$B$24+'2.b Portfolios Daily Value'!F487*'Price weighted Portfolio'!$B$25)</f>
        <v>2071.9508989980422</v>
      </c>
      <c r="I487" s="6">
        <f t="shared" si="4"/>
        <v>0.14653179248769765</v>
      </c>
      <c r="J487" s="78">
        <f t="shared" si="3"/>
        <v>1401.736759395581</v>
      </c>
      <c r="K487" s="6">
        <f t="shared" si="5"/>
        <v>0.18254242269013887</v>
      </c>
      <c r="L487" s="2"/>
    </row>
    <row r="488" spans="1:12" ht="28.5" customHeight="1">
      <c r="A488" s="4">
        <v>45001</v>
      </c>
      <c r="B488" s="78">
        <v>2282.1000979999999</v>
      </c>
      <c r="C488" s="78">
        <v>2054.5048830000001</v>
      </c>
      <c r="D488" s="78">
        <v>1539</v>
      </c>
      <c r="E488" s="78">
        <v>967.40002400000003</v>
      </c>
      <c r="F488" s="78">
        <v>2184.8999020000001</v>
      </c>
      <c r="G488" s="5"/>
      <c r="H488" s="78">
        <f>(B488*0.3+C488*'Price weighted Portfolio'!$B$22+'2.b Portfolios Daily Value'!D488*'Price weighted Portfolio'!$B$23+'2.b Portfolios Daily Value'!E488*'Price weighted Portfolio'!$B$24+'2.b Portfolios Daily Value'!F488*'Price weighted Portfolio'!$B$25)</f>
        <v>2070.5780744801664</v>
      </c>
      <c r="I488" s="6">
        <f t="shared" si="4"/>
        <v>0.1457721282717106</v>
      </c>
      <c r="J488" s="78">
        <f t="shared" si="3"/>
        <v>1404.4490385605818</v>
      </c>
      <c r="K488" s="6">
        <f t="shared" si="5"/>
        <v>0.184830573552484</v>
      </c>
      <c r="L488" s="2"/>
    </row>
    <row r="489" spans="1:12" ht="28.5" customHeight="1">
      <c r="A489" s="4">
        <v>45002</v>
      </c>
      <c r="B489" s="78">
        <v>2256.5</v>
      </c>
      <c r="C489" s="78">
        <v>2051.920654</v>
      </c>
      <c r="D489" s="78">
        <v>1557.5</v>
      </c>
      <c r="E489" s="78">
        <v>957.70001200000002</v>
      </c>
      <c r="F489" s="78">
        <v>2186.6999510000001</v>
      </c>
      <c r="G489" s="5"/>
      <c r="H489" s="78">
        <f>(B489*0.3+C489*'Price weighted Portfolio'!$B$22+'2.b Portfolios Daily Value'!D489*'Price weighted Portfolio'!$B$23+'2.b Portfolios Daily Value'!E489*'Price weighted Portfolio'!$B$24+'2.b Portfolios Daily Value'!F489*'Price weighted Portfolio'!$B$25)</f>
        <v>2062.464779686507</v>
      </c>
      <c r="I489" s="6">
        <f t="shared" si="4"/>
        <v>0.14128256704356867</v>
      </c>
      <c r="J489" s="78">
        <f t="shared" si="3"/>
        <v>1397.7093074904235</v>
      </c>
      <c r="K489" s="6">
        <f t="shared" si="5"/>
        <v>0.17914475711472333</v>
      </c>
      <c r="L489" s="2"/>
    </row>
    <row r="490" spans="1:12" ht="28.5" customHeight="1">
      <c r="A490" s="4">
        <v>45005</v>
      </c>
      <c r="B490" s="78">
        <v>2251.3999020000001</v>
      </c>
      <c r="C490" s="78">
        <v>2031.753052</v>
      </c>
      <c r="D490" s="78">
        <v>1567.9499510000001</v>
      </c>
      <c r="E490" s="78">
        <v>961.20001200000002</v>
      </c>
      <c r="F490" s="78">
        <v>2191.1000979999999</v>
      </c>
      <c r="G490" s="5"/>
      <c r="H490" s="78">
        <f>(B490*0.3+C490*'Price weighted Portfolio'!$B$22+'2.b Portfolios Daily Value'!D490*'Price weighted Portfolio'!$B$23+'2.b Portfolios Daily Value'!E490*'Price weighted Portfolio'!$B$24+'2.b Portfolios Daily Value'!F490*'Price weighted Portfolio'!$B$25)</f>
        <v>2054.364849792948</v>
      </c>
      <c r="I490" s="6">
        <f t="shared" si="4"/>
        <v>0.13680040139747263</v>
      </c>
      <c r="J490" s="78">
        <f t="shared" si="3"/>
        <v>1396.9229573774578</v>
      </c>
      <c r="K490" s="6">
        <f t="shared" si="5"/>
        <v>0.17848137123899721</v>
      </c>
      <c r="L490" s="2"/>
    </row>
    <row r="491" spans="1:12" ht="28.5" customHeight="1">
      <c r="A491" s="4">
        <v>45006</v>
      </c>
      <c r="B491" s="78">
        <v>2369.9499510000001</v>
      </c>
      <c r="C491" s="78">
        <v>2094.9323730000001</v>
      </c>
      <c r="D491" s="78">
        <v>1571.9499510000001</v>
      </c>
      <c r="E491" s="78">
        <v>956.20001200000002</v>
      </c>
      <c r="F491" s="78">
        <v>2182.6999510000001</v>
      </c>
      <c r="G491" s="5"/>
      <c r="H491" s="78">
        <f>(B491*0.3+C491*'Price weighted Portfolio'!$B$22+'2.b Portfolios Daily Value'!D491*'Price weighted Portfolio'!$B$23+'2.b Portfolios Daily Value'!E491*'Price weighted Portfolio'!$B$24+'2.b Portfolios Daily Value'!F491*'Price weighted Portfolio'!$B$25)</f>
        <v>2115.1079784014173</v>
      </c>
      <c r="I491" s="6">
        <f t="shared" si="4"/>
        <v>0.17041313235478306</v>
      </c>
      <c r="J491" s="78">
        <f t="shared" si="3"/>
        <v>1434.8065301336221</v>
      </c>
      <c r="K491" s="6">
        <f t="shared" si="5"/>
        <v>0.21044096108848476</v>
      </c>
      <c r="L491" s="2"/>
    </row>
    <row r="492" spans="1:12" ht="28.5" customHeight="1">
      <c r="A492" s="4">
        <v>45007</v>
      </c>
      <c r="B492" s="78">
        <v>2337.6999510000001</v>
      </c>
      <c r="C492" s="78">
        <v>2101.3010250000002</v>
      </c>
      <c r="D492" s="78">
        <v>1584</v>
      </c>
      <c r="E492" s="78">
        <v>972.04998799999998</v>
      </c>
      <c r="F492" s="78">
        <v>2219.5</v>
      </c>
      <c r="G492" s="5"/>
      <c r="H492" s="78">
        <f>(B492*0.3+C492*'Price weighted Portfolio'!$B$22+'2.b Portfolios Daily Value'!D492*'Price weighted Portfolio'!$B$23+'2.b Portfolios Daily Value'!E492*'Price weighted Portfolio'!$B$24+'2.b Portfolios Daily Value'!F492*'Price weighted Portfolio'!$B$25)</f>
        <v>2115.6773793408147</v>
      </c>
      <c r="I492" s="6">
        <f t="shared" si="4"/>
        <v>0.17072821524598836</v>
      </c>
      <c r="J492" s="78">
        <f t="shared" si="3"/>
        <v>1434.2863022286449</v>
      </c>
      <c r="K492" s="6">
        <f t="shared" si="5"/>
        <v>0.21000208298745804</v>
      </c>
      <c r="L492" s="2"/>
    </row>
    <row r="493" spans="1:12" ht="28.5" customHeight="1">
      <c r="A493" s="4">
        <v>45008</v>
      </c>
      <c r="B493" s="78">
        <v>2321.3999020000001</v>
      </c>
      <c r="C493" s="78">
        <v>2074.71875</v>
      </c>
      <c r="D493" s="78">
        <v>1567.75</v>
      </c>
      <c r="E493" s="78">
        <v>977.65002400000003</v>
      </c>
      <c r="F493" s="78">
        <v>2214</v>
      </c>
      <c r="G493" s="5"/>
      <c r="H493" s="78">
        <f>(B493*0.3+C493*'Price weighted Portfolio'!$B$22+'2.b Portfolios Daily Value'!D493*'Price weighted Portfolio'!$B$23+'2.b Portfolios Daily Value'!E493*'Price weighted Portfolio'!$B$24+'2.b Portfolios Daily Value'!F493*'Price weighted Portfolio'!$B$25)</f>
        <v>2098.226071635414</v>
      </c>
      <c r="I493" s="6">
        <f t="shared" si="4"/>
        <v>0.16107138451973735</v>
      </c>
      <c r="J493" s="78">
        <f t="shared" si="3"/>
        <v>1425.8860859019464</v>
      </c>
      <c r="K493" s="6">
        <f t="shared" si="5"/>
        <v>0.20291543701094916</v>
      </c>
      <c r="L493" s="2"/>
    </row>
    <row r="494" spans="1:12" ht="28.5" customHeight="1">
      <c r="A494" s="4">
        <v>45009</v>
      </c>
      <c r="B494" s="78">
        <v>2283.8999020000001</v>
      </c>
      <c r="C494" s="78">
        <v>2033.6451420000001</v>
      </c>
      <c r="D494" s="78">
        <v>1560</v>
      </c>
      <c r="E494" s="78">
        <v>972.84997599999997</v>
      </c>
      <c r="F494" s="78">
        <v>2206</v>
      </c>
      <c r="G494" s="5"/>
      <c r="H494" s="78">
        <f>(B494*0.3+C494*'Price weighted Portfolio'!$B$22+'2.b Portfolios Daily Value'!D494*'Price weighted Portfolio'!$B$23+'2.b Portfolios Daily Value'!E494*'Price weighted Portfolio'!$B$24+'2.b Portfolios Daily Value'!F494*'Price weighted Portfolio'!$B$25)</f>
        <v>2067.497323905111</v>
      </c>
      <c r="I494" s="6">
        <f t="shared" si="4"/>
        <v>0.14406736853018676</v>
      </c>
      <c r="J494" s="78">
        <f t="shared" si="3"/>
        <v>1409.6646571019803</v>
      </c>
      <c r="K494" s="6">
        <f t="shared" si="5"/>
        <v>0.18923060811277659</v>
      </c>
      <c r="L494" s="2"/>
    </row>
    <row r="495" spans="1:12" ht="28.5" customHeight="1">
      <c r="A495" s="4">
        <v>45012</v>
      </c>
      <c r="B495" s="78">
        <v>2265.4499510000001</v>
      </c>
      <c r="C495" s="78">
        <v>2065.2578130000002</v>
      </c>
      <c r="D495" s="78">
        <v>1562.1999510000001</v>
      </c>
      <c r="E495" s="78">
        <v>983.45001200000002</v>
      </c>
      <c r="F495" s="78">
        <v>2175.0500489999999</v>
      </c>
      <c r="G495" s="5"/>
      <c r="H495" s="78">
        <f>(B495*0.3+C495*'Price weighted Portfolio'!$B$22+'2.b Portfolios Daily Value'!D495*'Price weighted Portfolio'!$B$23+'2.b Portfolios Daily Value'!E495*'Price weighted Portfolio'!$B$24+'2.b Portfolios Daily Value'!F495*'Price weighted Portfolio'!$B$25)</f>
        <v>2072.8406130060698</v>
      </c>
      <c r="I495" s="6">
        <f t="shared" si="4"/>
        <v>0.14702412336142578</v>
      </c>
      <c r="J495" s="78">
        <f t="shared" si="3"/>
        <v>1401.8041135682511</v>
      </c>
      <c r="K495" s="6">
        <f t="shared" si="5"/>
        <v>0.18259924446212539</v>
      </c>
      <c r="L495" s="2"/>
    </row>
    <row r="496" spans="1:12" ht="28.5" customHeight="1">
      <c r="A496" s="4">
        <v>45013</v>
      </c>
      <c r="B496" s="78">
        <v>2244.1499020000001</v>
      </c>
      <c r="C496" s="78">
        <v>2074.9033199999999</v>
      </c>
      <c r="D496" s="78">
        <v>1565.6999510000001</v>
      </c>
      <c r="E496" s="78">
        <v>984.20001200000002</v>
      </c>
      <c r="F496" s="78">
        <v>2167.75</v>
      </c>
      <c r="G496" s="5"/>
      <c r="H496" s="78">
        <f>(B496*0.3+C496*'Price weighted Portfolio'!$B$22+'2.b Portfolios Daily Value'!D496*'Price weighted Portfolio'!$B$23+'2.b Portfolios Daily Value'!E496*'Price weighted Portfolio'!$B$24+'2.b Portfolios Daily Value'!F496*'Price weighted Portfolio'!$B$25)</f>
        <v>2069.9799734156309</v>
      </c>
      <c r="I496" s="6">
        <f t="shared" si="4"/>
        <v>0.14544116392021822</v>
      </c>
      <c r="J496" s="78">
        <f t="shared" si="3"/>
        <v>1395.1096851264408</v>
      </c>
      <c r="K496" s="6">
        <f t="shared" si="5"/>
        <v>0.17695164652689144</v>
      </c>
      <c r="L496" s="2"/>
    </row>
    <row r="497" spans="1:12" ht="28.5" customHeight="1">
      <c r="A497" s="4">
        <v>45014</v>
      </c>
      <c r="B497" s="78">
        <v>2236.8500979999999</v>
      </c>
      <c r="C497" s="78">
        <v>2062.6274410000001</v>
      </c>
      <c r="D497" s="78">
        <v>1584</v>
      </c>
      <c r="E497" s="78">
        <v>991.90002400000003</v>
      </c>
      <c r="F497" s="78">
        <v>2137.6499020000001</v>
      </c>
      <c r="G497" s="5"/>
      <c r="H497" s="78">
        <f>(B497*0.3+C497*'Price weighted Portfolio'!$B$22+'2.b Portfolios Daily Value'!D497*'Price weighted Portfolio'!$B$23+'2.b Portfolios Daily Value'!E497*'Price weighted Portfolio'!$B$24+'2.b Portfolios Daily Value'!F497*'Price weighted Portfolio'!$B$25)</f>
        <v>2061.4206851518779</v>
      </c>
      <c r="I497" s="6">
        <f t="shared" si="4"/>
        <v>0.14070480838196442</v>
      </c>
      <c r="J497" s="78">
        <f t="shared" si="3"/>
        <v>1389.2258902868653</v>
      </c>
      <c r="K497" s="6">
        <f t="shared" si="5"/>
        <v>0.17198792066498014</v>
      </c>
      <c r="L497" s="2"/>
    </row>
    <row r="498" spans="1:12" ht="28.5" customHeight="1">
      <c r="A498" s="4">
        <v>45016</v>
      </c>
      <c r="B498" s="78">
        <v>2275.6000979999999</v>
      </c>
      <c r="C498" s="78">
        <v>2151.5583499999998</v>
      </c>
      <c r="D498" s="78">
        <v>1595.599976</v>
      </c>
      <c r="E498" s="78">
        <v>983.09997599999997</v>
      </c>
      <c r="F498" s="78">
        <v>2156.5</v>
      </c>
      <c r="G498" s="5"/>
      <c r="H498" s="78">
        <f>(B498*0.3+C498*'Price weighted Portfolio'!$B$22+'2.b Portfolios Daily Value'!D498*'Price weighted Portfolio'!$B$23+'2.b Portfolios Daily Value'!E498*'Price weighted Portfolio'!$B$24+'2.b Portfolios Daily Value'!F498*'Price weighted Portfolio'!$B$25)</f>
        <v>2112.6172218375123</v>
      </c>
      <c r="I498" s="6">
        <f t="shared" si="4"/>
        <v>0.16903485085726033</v>
      </c>
      <c r="J498" s="78">
        <f t="shared" si="3"/>
        <v>1409.7865807371634</v>
      </c>
      <c r="K498" s="6">
        <f t="shared" si="5"/>
        <v>0.18933346613513069</v>
      </c>
      <c r="L498" s="2"/>
    </row>
    <row r="499" spans="1:12" ht="28.5" customHeight="1">
      <c r="A499" s="4">
        <v>45019</v>
      </c>
      <c r="B499" s="78">
        <v>2274.3000489999999</v>
      </c>
      <c r="C499" s="78">
        <v>2151.92749</v>
      </c>
      <c r="D499" s="78">
        <v>1607.5500489999999</v>
      </c>
      <c r="E499" s="78">
        <v>979.04998799999998</v>
      </c>
      <c r="F499" s="78">
        <v>2180</v>
      </c>
      <c r="G499" s="5"/>
      <c r="H499" s="78">
        <f>(B499*0.3+C499*'Price weighted Portfolio'!$B$22+'2.b Portfolios Daily Value'!D499*'Price weighted Portfolio'!$B$23+'2.b Portfolios Daily Value'!E499*'Price weighted Portfolio'!$B$24+'2.b Portfolios Daily Value'!F499*'Price weighted Portfolio'!$B$25)</f>
        <v>2115.8590356263171</v>
      </c>
      <c r="I499" s="6">
        <f t="shared" si="4"/>
        <v>0.1708287363088834</v>
      </c>
      <c r="J499" s="78">
        <f t="shared" si="3"/>
        <v>1414.1779889872212</v>
      </c>
      <c r="K499" s="6">
        <f t="shared" si="5"/>
        <v>0.19303817496596998</v>
      </c>
      <c r="L499" s="2"/>
    </row>
    <row r="500" spans="1:12" ht="28.5" customHeight="1">
      <c r="A500" s="4">
        <v>45021</v>
      </c>
      <c r="B500" s="78">
        <v>2313.25</v>
      </c>
      <c r="C500" s="78">
        <v>2146.758789</v>
      </c>
      <c r="D500" s="78">
        <v>1618.599976</v>
      </c>
      <c r="E500" s="78">
        <v>997.15002400000003</v>
      </c>
      <c r="F500" s="78">
        <v>2170</v>
      </c>
      <c r="G500" s="5"/>
      <c r="H500" s="78">
        <f>(B500*0.3+C500*'Price weighted Portfolio'!$B$22+'2.b Portfolios Daily Value'!D500*'Price weighted Portfolio'!$B$23+'2.b Portfolios Daily Value'!E500*'Price weighted Portfolio'!$B$24+'2.b Portfolios Daily Value'!F500*'Price weighted Portfolio'!$B$25)</f>
        <v>2127.300641471717</v>
      </c>
      <c r="I500" s="6">
        <f t="shared" si="4"/>
        <v>0.17716004699062204</v>
      </c>
      <c r="J500" s="78">
        <f t="shared" si="3"/>
        <v>1426.3315221243861</v>
      </c>
      <c r="K500" s="6">
        <f t="shared" si="5"/>
        <v>0.20329121885879409</v>
      </c>
      <c r="L500" s="2"/>
    </row>
    <row r="501" spans="1:12" ht="28.5" customHeight="1">
      <c r="A501" s="4">
        <v>45022</v>
      </c>
      <c r="B501" s="78">
        <v>2348.4499510000001</v>
      </c>
      <c r="C501" s="78">
        <v>2161.157471</v>
      </c>
      <c r="D501" s="78">
        <v>1648.5500489999999</v>
      </c>
      <c r="E501" s="78">
        <v>1012.099976</v>
      </c>
      <c r="F501" s="78">
        <v>2257.75</v>
      </c>
      <c r="G501" s="5"/>
      <c r="H501" s="78">
        <f>(B501*0.3+C501*'Price weighted Portfolio'!$B$22+'2.b Portfolios Daily Value'!D501*'Price weighted Portfolio'!$B$23+'2.b Portfolios Daily Value'!E501*'Price weighted Portfolio'!$B$24+'2.b Portfolios Daily Value'!F501*'Price weighted Portfolio'!$B$25)</f>
        <v>2159.2754096952776</v>
      </c>
      <c r="I501" s="6">
        <f t="shared" si="4"/>
        <v>0.19485355910206525</v>
      </c>
      <c r="J501" s="78">
        <f t="shared" si="3"/>
        <v>1456.8272481698334</v>
      </c>
      <c r="K501" s="6">
        <f t="shared" si="5"/>
        <v>0.22901822467337229</v>
      </c>
      <c r="L501" s="2"/>
    </row>
    <row r="502" spans="1:12" ht="28.5" customHeight="1">
      <c r="A502" s="4">
        <v>45026</v>
      </c>
      <c r="B502" s="78">
        <v>2323.5</v>
      </c>
      <c r="C502" s="78">
        <v>2145.835693</v>
      </c>
      <c r="D502" s="78">
        <v>1663.25</v>
      </c>
      <c r="E502" s="78">
        <v>1008.599976</v>
      </c>
      <c r="F502" s="78">
        <v>2284.8999020000001</v>
      </c>
      <c r="G502" s="5"/>
      <c r="H502" s="78">
        <f>(B502*0.3+C502*'Price weighted Portfolio'!$B$22+'2.b Portfolios Daily Value'!D502*'Price weighted Portfolio'!$B$23+'2.b Portfolios Daily Value'!E502*'Price weighted Portfolio'!$B$24+'2.b Portfolios Daily Value'!F502*'Price weighted Portfolio'!$B$25)</f>
        <v>2149.6054791813172</v>
      </c>
      <c r="I502" s="6">
        <f t="shared" si="4"/>
        <v>0.18950262015328811</v>
      </c>
      <c r="J502" s="78">
        <f t="shared" si="3"/>
        <v>1454.0858773693667</v>
      </c>
      <c r="K502" s="6">
        <f t="shared" si="5"/>
        <v>0.22670553133338034</v>
      </c>
      <c r="L502" s="2"/>
    </row>
    <row r="503" spans="1:12" ht="28.5" customHeight="1">
      <c r="A503" s="4">
        <v>45027</v>
      </c>
      <c r="B503" s="78">
        <v>2318.8000489999999</v>
      </c>
      <c r="C503" s="78">
        <v>2156.4501949999999</v>
      </c>
      <c r="D503" s="78">
        <v>1659</v>
      </c>
      <c r="E503" s="78">
        <v>1009.25</v>
      </c>
      <c r="F503" s="78">
        <v>2320</v>
      </c>
      <c r="G503" s="5"/>
      <c r="H503" s="78">
        <f>(B503*0.3+C503*'Price weighted Portfolio'!$B$22+'2.b Portfolios Daily Value'!D503*'Price weighted Portfolio'!$B$23+'2.b Portfolios Daily Value'!E503*'Price weighted Portfolio'!$B$24+'2.b Portfolios Daily Value'!F503*'Price weighted Portfolio'!$B$25)</f>
        <v>2156.7339827030096</v>
      </c>
      <c r="I503" s="6">
        <f t="shared" si="4"/>
        <v>0.19344723868861791</v>
      </c>
      <c r="J503" s="78">
        <f t="shared" si="3"/>
        <v>1459.0731691756196</v>
      </c>
      <c r="K503" s="6">
        <f t="shared" si="5"/>
        <v>0.23091294338539226</v>
      </c>
      <c r="L503" s="2"/>
    </row>
    <row r="504" spans="1:12" ht="28.5" customHeight="1">
      <c r="A504" s="4">
        <v>45028</v>
      </c>
      <c r="B504" s="78">
        <v>2337.6000979999999</v>
      </c>
      <c r="C504" s="78">
        <v>2165.9572750000002</v>
      </c>
      <c r="D504" s="78">
        <v>1668</v>
      </c>
      <c r="E504" s="78">
        <v>1016.700012</v>
      </c>
      <c r="F504" s="78">
        <v>2304</v>
      </c>
      <c r="G504" s="5"/>
      <c r="H504" s="78">
        <f>(B504*0.3+C504*'Price weighted Portfolio'!$B$22+'2.b Portfolios Daily Value'!D504*'Price weighted Portfolio'!$B$23+'2.b Portfolios Daily Value'!E504*'Price weighted Portfolio'!$B$24+'2.b Portfolios Daily Value'!F504*'Price weighted Portfolio'!$B$25)</f>
        <v>2166.0565261498805</v>
      </c>
      <c r="I504" s="6">
        <f t="shared" si="4"/>
        <v>0.1986059480257234</v>
      </c>
      <c r="J504" s="78">
        <f t="shared" si="3"/>
        <v>1463.9495694299499</v>
      </c>
      <c r="K504" s="6">
        <f t="shared" si="5"/>
        <v>0.23502680437399115</v>
      </c>
      <c r="L504" s="2"/>
    </row>
    <row r="505" spans="1:12" ht="28.5" customHeight="1">
      <c r="A505" s="4">
        <v>45029</v>
      </c>
      <c r="B505" s="78">
        <v>2394.9499510000001</v>
      </c>
      <c r="C505" s="78">
        <v>2174.125732</v>
      </c>
      <c r="D505" s="78">
        <v>1688.3000489999999</v>
      </c>
      <c r="E505" s="78">
        <v>1003.5</v>
      </c>
      <c r="F505" s="78">
        <v>2294.8000489999999</v>
      </c>
      <c r="G505" s="5"/>
      <c r="H505" s="78">
        <f>(B505*0.3+C505*'Price weighted Portfolio'!$B$22+'2.b Portfolios Daily Value'!D505*'Price weighted Portfolio'!$B$23+'2.b Portfolios Daily Value'!E505*'Price weighted Portfolio'!$B$24+'2.b Portfolios Daily Value'!F505*'Price weighted Portfolio'!$B$25)</f>
        <v>2185.6934591644908</v>
      </c>
      <c r="I505" s="6">
        <f t="shared" si="4"/>
        <v>0.20947221325386622</v>
      </c>
      <c r="J505" s="78">
        <f t="shared" si="3"/>
        <v>1480.7067587957708</v>
      </c>
      <c r="K505" s="6">
        <f t="shared" si="5"/>
        <v>0.24916361513914498</v>
      </c>
      <c r="L505" s="2"/>
    </row>
    <row r="506" spans="1:12" ht="28.5" customHeight="1">
      <c r="A506" s="4">
        <v>45033</v>
      </c>
      <c r="B506" s="78">
        <v>2393.9499510000001</v>
      </c>
      <c r="C506" s="78">
        <v>2185.155518</v>
      </c>
      <c r="D506" s="78">
        <v>1720</v>
      </c>
      <c r="E506" s="78">
        <v>998.70001200000002</v>
      </c>
      <c r="F506" s="78">
        <v>2258.75</v>
      </c>
      <c r="G506" s="5"/>
      <c r="H506" s="78">
        <f>(B506*0.3+C506*'Price weighted Portfolio'!$B$22+'2.b Portfolios Daily Value'!D506*'Price weighted Portfolio'!$B$23+'2.b Portfolios Daily Value'!E506*'Price weighted Portfolio'!$B$24+'2.b Portfolios Daily Value'!F506*'Price weighted Portfolio'!$B$25)</f>
        <v>2187.6929400092909</v>
      </c>
      <c r="I506" s="6">
        <f t="shared" si="4"/>
        <v>0.21057864312058849</v>
      </c>
      <c r="J506" s="78">
        <f t="shared" si="3"/>
        <v>1477.2061194568198</v>
      </c>
      <c r="K506" s="6">
        <f t="shared" si="5"/>
        <v>0.2462103826601505</v>
      </c>
      <c r="L506" s="2"/>
    </row>
    <row r="507" spans="1:12" ht="28.5" customHeight="1">
      <c r="A507" s="4">
        <v>45034</v>
      </c>
      <c r="B507" s="78">
        <v>2364.0500489999999</v>
      </c>
      <c r="C507" s="78">
        <v>2160.1423340000001</v>
      </c>
      <c r="D507" s="78">
        <v>1670</v>
      </c>
      <c r="E507" s="78">
        <v>1004.799988</v>
      </c>
      <c r="F507" s="78">
        <v>2220</v>
      </c>
      <c r="G507" s="5"/>
      <c r="H507" s="78">
        <f>(B507*0.3+C507*'Price weighted Portfolio'!$B$22+'2.b Portfolios Daily Value'!D507*'Price weighted Portfolio'!$B$23+'2.b Portfolios Daily Value'!E507*'Price weighted Portfolio'!$B$24+'2.b Portfolios Daily Value'!F507*'Price weighted Portfolio'!$B$25)</f>
        <v>2159.7958263843407</v>
      </c>
      <c r="I507" s="6">
        <f t="shared" si="4"/>
        <v>0.19514153613841323</v>
      </c>
      <c r="J507" s="78">
        <f t="shared" si="3"/>
        <v>1456.170447197097</v>
      </c>
      <c r="K507" s="6">
        <f t="shared" si="5"/>
        <v>0.22846412989892984</v>
      </c>
      <c r="L507" s="2"/>
    </row>
    <row r="508" spans="1:12" ht="28.5" customHeight="1">
      <c r="A508" s="4">
        <v>45035</v>
      </c>
      <c r="B508" s="78">
        <v>2363.9499510000001</v>
      </c>
      <c r="C508" s="78">
        <v>2170.8952640000002</v>
      </c>
      <c r="D508" s="78">
        <v>1665</v>
      </c>
      <c r="E508" s="78">
        <v>995.5</v>
      </c>
      <c r="F508" s="78">
        <v>2208.1000979999999</v>
      </c>
      <c r="G508" s="5"/>
      <c r="H508" s="78">
        <f>(B508*0.3+C508*'Price weighted Portfolio'!$B$22+'2.b Portfolios Daily Value'!D508*'Price weighted Portfolio'!$B$23+'2.b Portfolios Daily Value'!E508*'Price weighted Portfolio'!$B$24+'2.b Portfolios Daily Value'!F508*'Price weighted Portfolio'!$B$25)</f>
        <v>2161.2191149883351</v>
      </c>
      <c r="I508" s="6">
        <f t="shared" si="4"/>
        <v>0.19592912508907512</v>
      </c>
      <c r="J508" s="78">
        <f t="shared" si="3"/>
        <v>1453.507386261022</v>
      </c>
      <c r="K508" s="6">
        <f t="shared" si="5"/>
        <v>0.22621750084393133</v>
      </c>
      <c r="L508" s="2"/>
    </row>
    <row r="509" spans="1:12" ht="28.5" customHeight="1">
      <c r="A509" s="4">
        <v>45036</v>
      </c>
      <c r="B509" s="78">
        <v>2336.6000979999999</v>
      </c>
      <c r="C509" s="78">
        <v>2165.4033199999999</v>
      </c>
      <c r="D509" s="78">
        <v>1671.6999510000001</v>
      </c>
      <c r="E509" s="78">
        <v>987.75</v>
      </c>
      <c r="F509" s="78">
        <v>2225</v>
      </c>
      <c r="G509" s="5"/>
      <c r="H509" s="78">
        <f>(B509*0.3+C509*'Price weighted Portfolio'!$B$22+'2.b Portfolios Daily Value'!D509*'Price weighted Portfolio'!$B$23+'2.b Portfolios Daily Value'!E509*'Price weighted Portfolio'!$B$24+'2.b Portfolios Daily Value'!F509*'Price weighted Portfolio'!$B$25)</f>
        <v>2152.4567890697281</v>
      </c>
      <c r="I509" s="6">
        <f t="shared" si="4"/>
        <v>0.19108041692389621</v>
      </c>
      <c r="J509" s="78">
        <f t="shared" si="3"/>
        <v>1447.8115071973473</v>
      </c>
      <c r="K509" s="6">
        <f t="shared" si="5"/>
        <v>0.22141230572996973</v>
      </c>
      <c r="L509" s="2"/>
    </row>
    <row r="510" spans="1:12" ht="28.5" customHeight="1">
      <c r="A510" s="4">
        <v>45037</v>
      </c>
      <c r="B510" s="78">
        <v>2345.6000979999999</v>
      </c>
      <c r="C510" s="78">
        <v>2168.126221</v>
      </c>
      <c r="D510" s="78">
        <v>1669</v>
      </c>
      <c r="E510" s="78">
        <v>989.45001200000002</v>
      </c>
      <c r="F510" s="78">
        <v>2240.1499020000001</v>
      </c>
      <c r="G510" s="5"/>
      <c r="H510" s="78">
        <f>(B510*0.3+C510*'Price weighted Portfolio'!$B$22+'2.b Portfolios Daily Value'!D510*'Price weighted Portfolio'!$B$23+'2.b Portfolios Daily Value'!E510*'Price weighted Portfolio'!$B$24+'2.b Portfolios Daily Value'!F510*'Price weighted Portfolio'!$B$25)</f>
        <v>2158.160935463261</v>
      </c>
      <c r="I510" s="6">
        <f t="shared" si="4"/>
        <v>0.19423685523155698</v>
      </c>
      <c r="J510" s="78">
        <f t="shared" si="3"/>
        <v>1453.2052072313959</v>
      </c>
      <c r="K510" s="6">
        <f t="shared" si="5"/>
        <v>0.22596257457522562</v>
      </c>
      <c r="L510" s="2"/>
    </row>
    <row r="511" spans="1:12" ht="28.5" customHeight="1">
      <c r="A511" s="4">
        <v>45040</v>
      </c>
      <c r="B511" s="78">
        <v>2337.5</v>
      </c>
      <c r="C511" s="78">
        <v>2176.4333499999998</v>
      </c>
      <c r="D511" s="78">
        <v>1687</v>
      </c>
      <c r="E511" s="78">
        <v>979.15002400000003</v>
      </c>
      <c r="F511" s="78">
        <v>2220</v>
      </c>
      <c r="G511" s="5"/>
      <c r="H511" s="78">
        <f>(B511*0.3+C511*'Price weighted Portfolio'!$B$22+'2.b Portfolios Daily Value'!D511*'Price weighted Portfolio'!$B$23+'2.b Portfolios Daily Value'!E511*'Price weighted Portfolio'!$B$24+'2.b Portfolios Daily Value'!F511*'Price weighted Portfolio'!$B$25)</f>
        <v>2157.0089009003968</v>
      </c>
      <c r="I511" s="6">
        <f t="shared" si="4"/>
        <v>0.19359936702997493</v>
      </c>
      <c r="J511" s="78">
        <f t="shared" si="3"/>
        <v>1448.4903552831001</v>
      </c>
      <c r="K511" s="6">
        <f t="shared" si="5"/>
        <v>0.22198500003550459</v>
      </c>
      <c r="L511" s="2"/>
    </row>
    <row r="512" spans="1:12" ht="28.5" customHeight="1">
      <c r="A512" s="4">
        <v>45041</v>
      </c>
      <c r="B512" s="78">
        <v>2343.1999510000001</v>
      </c>
      <c r="C512" s="78">
        <v>2193.0932619999999</v>
      </c>
      <c r="D512" s="78">
        <v>1687.6999510000001</v>
      </c>
      <c r="E512" s="78">
        <v>972.5</v>
      </c>
      <c r="F512" s="78">
        <v>2231.0500489999999</v>
      </c>
      <c r="G512" s="5"/>
      <c r="H512" s="78">
        <f>(B512*0.3+C512*'Price weighted Portfolio'!$B$22+'2.b Portfolios Daily Value'!D512*'Price weighted Portfolio'!$B$23+'2.b Portfolios Daily Value'!E512*'Price weighted Portfolio'!$B$24+'2.b Portfolios Daily Value'!F512*'Price weighted Portfolio'!$B$25)</f>
        <v>2166.3312501264045</v>
      </c>
      <c r="I512" s="6">
        <f t="shared" si="4"/>
        <v>0.19875796889330077</v>
      </c>
      <c r="J512" s="78">
        <f t="shared" ref="J512:J741" si="6">B512*$Q$10+C512*$Q$6+D512*$Q$7+E512*$Q$8+F512*$Q$9</f>
        <v>1452.6177323576255</v>
      </c>
      <c r="K512" s="6">
        <f t="shared" si="5"/>
        <v>0.22546696514225517</v>
      </c>
      <c r="L512" s="2"/>
    </row>
    <row r="513" spans="1:12" ht="28.5" customHeight="1">
      <c r="A513" s="4">
        <v>45042</v>
      </c>
      <c r="B513" s="78">
        <v>2334.6499020000001</v>
      </c>
      <c r="C513" s="78">
        <v>2180.217529</v>
      </c>
      <c r="D513" s="78">
        <v>1660</v>
      </c>
      <c r="E513" s="78">
        <v>971.25</v>
      </c>
      <c r="F513" s="78">
        <v>2247.8500979999999</v>
      </c>
      <c r="G513" s="5"/>
      <c r="H513" s="78">
        <f>(B513*0.3+C513*'Price weighted Portfolio'!$B$22+'2.b Portfolios Daily Value'!D513*'Price weighted Portfolio'!$B$23+'2.b Portfolios Daily Value'!E513*'Price weighted Portfolio'!$B$24+'2.b Portfolios Daily Value'!F513*'Price weighted Portfolio'!$B$25)</f>
        <v>2157.9008763234674</v>
      </c>
      <c r="I513" s="6">
        <f t="shared" ref="I513:I741" si="7">(H513/$H$2)-1</f>
        <v>0.19409294927710374</v>
      </c>
      <c r="J513" s="78">
        <f t="shared" si="6"/>
        <v>1449.6462578439466</v>
      </c>
      <c r="K513" s="6">
        <f t="shared" ref="K513:K741" si="8">(J513/$J$2)-1</f>
        <v>0.22296015018801008</v>
      </c>
      <c r="L513" s="2"/>
    </row>
    <row r="514" spans="1:12" ht="28.5" customHeight="1">
      <c r="A514" s="4">
        <v>45043</v>
      </c>
      <c r="B514" s="78">
        <v>2351.0500489999999</v>
      </c>
      <c r="C514" s="78">
        <v>2194.016357</v>
      </c>
      <c r="D514" s="78">
        <v>1670.5</v>
      </c>
      <c r="E514" s="78">
        <v>978.70001200000002</v>
      </c>
      <c r="F514" s="78">
        <v>2275.75</v>
      </c>
      <c r="G514" s="5"/>
      <c r="H514" s="78">
        <f>(B514*0.3+C514*'Price weighted Portfolio'!$B$22+'2.b Portfolios Daily Value'!D514*'Price weighted Portfolio'!$B$23+'2.b Portfolios Daily Value'!E514*'Price weighted Portfolio'!$B$24+'2.b Portfolios Daily Value'!F514*'Price weighted Portfolio'!$B$25)</f>
        <v>2173.9098461580461</v>
      </c>
      <c r="I514" s="6">
        <f t="shared" si="7"/>
        <v>0.20295164997758697</v>
      </c>
      <c r="J514" s="78">
        <f t="shared" si="6"/>
        <v>1461.7822742488638</v>
      </c>
      <c r="K514" s="6">
        <f t="shared" si="8"/>
        <v>0.23319841649948669</v>
      </c>
      <c r="L514" s="2"/>
    </row>
    <row r="515" spans="1:12" ht="28.5" customHeight="1">
      <c r="A515" s="4">
        <v>45044</v>
      </c>
      <c r="B515" s="78">
        <v>2373.1499020000001</v>
      </c>
      <c r="C515" s="78">
        <v>2234.1206050000001</v>
      </c>
      <c r="D515" s="78">
        <v>1684.6999510000001</v>
      </c>
      <c r="E515" s="78">
        <v>987.65002400000003</v>
      </c>
      <c r="F515" s="78">
        <v>2312.3000489999999</v>
      </c>
      <c r="G515" s="5"/>
      <c r="H515" s="78">
        <f>(B515*0.3+C515*'Price weighted Portfolio'!$B$22+'2.b Portfolios Daily Value'!D515*'Price weighted Portfolio'!$B$23+'2.b Portfolios Daily Value'!E515*'Price weighted Portfolio'!$B$24+'2.b Portfolios Daily Value'!F515*'Price weighted Portfolio'!$B$25)</f>
        <v>2204.2416356000986</v>
      </c>
      <c r="I515" s="6">
        <f t="shared" si="7"/>
        <v>0.21973600569526974</v>
      </c>
      <c r="J515" s="78">
        <f t="shared" si="6"/>
        <v>1479.1767731078619</v>
      </c>
      <c r="K515" s="6">
        <f t="shared" si="8"/>
        <v>0.24787287850836615</v>
      </c>
      <c r="L515" s="2"/>
    </row>
    <row r="516" spans="1:12" ht="28.5" customHeight="1">
      <c r="A516" s="4">
        <v>45048</v>
      </c>
      <c r="B516" s="78">
        <v>2394.6000979999999</v>
      </c>
      <c r="C516" s="78">
        <v>2253.0883789999998</v>
      </c>
      <c r="D516" s="78">
        <v>1688.6999510000001</v>
      </c>
      <c r="E516" s="78">
        <v>973.04998799999998</v>
      </c>
      <c r="F516" s="78">
        <v>2373.1999510000001</v>
      </c>
      <c r="G516" s="5"/>
      <c r="H516" s="78">
        <f>(B516*0.3+C516*'Price weighted Portfolio'!$B$22+'2.b Portfolios Daily Value'!D516*'Price weighted Portfolio'!$B$23+'2.b Portfolios Daily Value'!E516*'Price weighted Portfolio'!$B$24+'2.b Portfolios Daily Value'!F516*'Price weighted Portfolio'!$B$25)</f>
        <v>2224.7920661364769</v>
      </c>
      <c r="I516" s="6">
        <f t="shared" si="7"/>
        <v>0.23110776260836174</v>
      </c>
      <c r="J516" s="78">
        <f t="shared" si="6"/>
        <v>1496.3941187550336</v>
      </c>
      <c r="K516" s="6">
        <f t="shared" si="8"/>
        <v>0.26239788935468167</v>
      </c>
      <c r="L516" s="2"/>
    </row>
    <row r="517" spans="1:12" ht="28.5" customHeight="1">
      <c r="A517" s="4">
        <v>45049</v>
      </c>
      <c r="B517" s="78">
        <v>2387.5</v>
      </c>
      <c r="C517" s="78">
        <v>2233.7514649999998</v>
      </c>
      <c r="D517" s="78">
        <v>1684.9499510000001</v>
      </c>
      <c r="E517" s="78">
        <v>963.59997599999997</v>
      </c>
      <c r="F517" s="78">
        <v>2384.1000979999999</v>
      </c>
      <c r="G517" s="5"/>
      <c r="H517" s="78">
        <f>(B517*0.3+C517*'Price weighted Portfolio'!$B$22+'2.b Portfolios Daily Value'!D517*'Price weighted Portfolio'!$B$23+'2.b Portfolios Daily Value'!E517*'Price weighted Portfolio'!$B$24+'2.b Portfolios Daily Value'!F517*'Price weighted Portfolio'!$B$25)</f>
        <v>2214.4347511944388</v>
      </c>
      <c r="I517" s="6">
        <f t="shared" si="7"/>
        <v>0.22537645359346326</v>
      </c>
      <c r="J517" s="78">
        <f t="shared" si="6"/>
        <v>1493.8351027253311</v>
      </c>
      <c r="K517" s="6">
        <f t="shared" si="8"/>
        <v>0.26023903535075865</v>
      </c>
      <c r="L517" s="2"/>
    </row>
    <row r="518" spans="1:12" ht="28.5" customHeight="1">
      <c r="A518" s="4">
        <v>45050</v>
      </c>
      <c r="B518" s="78">
        <v>2390.0500489999999</v>
      </c>
      <c r="C518" s="78">
        <v>2259.5031739999999</v>
      </c>
      <c r="D518" s="78">
        <v>1687.099976</v>
      </c>
      <c r="E518" s="78">
        <v>974</v>
      </c>
      <c r="F518" s="78">
        <v>2361.8000489999999</v>
      </c>
      <c r="G518" s="5"/>
      <c r="H518" s="78">
        <f>(B518*0.3+C518*'Price weighted Portfolio'!$B$22+'2.b Portfolios Daily Value'!D518*'Price weighted Portfolio'!$B$23+'2.b Portfolios Daily Value'!E518*'Price weighted Portfolio'!$B$24+'2.b Portfolios Daily Value'!F518*'Price weighted Portfolio'!$B$25)</f>
        <v>2224.671108805398</v>
      </c>
      <c r="I518" s="6">
        <f t="shared" si="7"/>
        <v>0.23104082983225993</v>
      </c>
      <c r="J518" s="78">
        <f t="shared" si="6"/>
        <v>1493.3910652948789</v>
      </c>
      <c r="K518" s="6">
        <f t="shared" si="8"/>
        <v>0.25986443356104849</v>
      </c>
      <c r="L518" s="2"/>
    </row>
    <row r="519" spans="1:12" ht="28.5" customHeight="1">
      <c r="A519" s="4">
        <v>45051</v>
      </c>
      <c r="B519" s="78">
        <v>2428.3500979999999</v>
      </c>
      <c r="C519" s="78">
        <v>2253.734375</v>
      </c>
      <c r="D519" s="78">
        <v>1639</v>
      </c>
      <c r="E519" s="78">
        <v>970.45001200000002</v>
      </c>
      <c r="F519" s="78">
        <v>2357</v>
      </c>
      <c r="G519" s="5"/>
      <c r="H519" s="78">
        <f>(B519*0.3+C519*'Price weighted Portfolio'!$B$22+'2.b Portfolios Daily Value'!D519*'Price weighted Portfolio'!$B$23+'2.b Portfolios Daily Value'!E519*'Price weighted Portfolio'!$B$24+'2.b Portfolios Daily Value'!F519*'Price weighted Portfolio'!$B$25)</f>
        <v>2228.524871639459</v>
      </c>
      <c r="I519" s="6">
        <f t="shared" si="7"/>
        <v>0.2331733425342235</v>
      </c>
      <c r="J519" s="78">
        <f t="shared" si="6"/>
        <v>1499.1964020421128</v>
      </c>
      <c r="K519" s="6">
        <f t="shared" si="8"/>
        <v>0.26476197008892433</v>
      </c>
      <c r="L519" s="2"/>
    </row>
    <row r="520" spans="1:12" ht="28.5" customHeight="1">
      <c r="A520" s="4">
        <v>45054</v>
      </c>
      <c r="B520" s="78">
        <v>2415.8500979999999</v>
      </c>
      <c r="C520" s="78">
        <v>2281.5629880000001</v>
      </c>
      <c r="D520" s="78">
        <v>1635</v>
      </c>
      <c r="E520" s="78">
        <v>961.84997599999997</v>
      </c>
      <c r="F520" s="78">
        <v>2377.4499510000001</v>
      </c>
      <c r="G520" s="5"/>
      <c r="H520" s="78">
        <f>(B520*0.3+C520*'Price weighted Portfolio'!$B$22+'2.b Portfolios Daily Value'!D520*'Price weighted Portfolio'!$B$23+'2.b Portfolios Daily Value'!E520*'Price weighted Portfolio'!$B$24+'2.b Portfolios Daily Value'!F520*'Price weighted Portfolio'!$B$25)</f>
        <v>2237.5954070170856</v>
      </c>
      <c r="I520" s="6">
        <f t="shared" si="7"/>
        <v>0.2381926010457851</v>
      </c>
      <c r="J520" s="78">
        <f t="shared" si="6"/>
        <v>1499.5916067363435</v>
      </c>
      <c r="K520" s="6">
        <f t="shared" si="8"/>
        <v>0.26509537528318883</v>
      </c>
      <c r="L520" s="2"/>
    </row>
    <row r="521" spans="1:12" ht="28.5" customHeight="1">
      <c r="A521" s="4">
        <v>45055</v>
      </c>
      <c r="B521" s="78">
        <v>2425.1499020000001</v>
      </c>
      <c r="C521" s="78">
        <v>2288.623779</v>
      </c>
      <c r="D521" s="78">
        <v>1649.900024</v>
      </c>
      <c r="E521" s="78">
        <v>957.45001200000002</v>
      </c>
      <c r="F521" s="78">
        <v>2367.6499020000001</v>
      </c>
      <c r="G521" s="5"/>
      <c r="H521" s="78">
        <f>(B521*0.3+C521*'Price weighted Portfolio'!$B$22+'2.b Portfolios Daily Value'!D521*'Price weighted Portfolio'!$B$23+'2.b Portfolios Daily Value'!E521*'Price weighted Portfolio'!$B$24+'2.b Portfolios Daily Value'!F521*'Price weighted Portfolio'!$B$25)</f>
        <v>2242.8824721523897</v>
      </c>
      <c r="I521" s="6">
        <f t="shared" si="7"/>
        <v>0.24111824386362923</v>
      </c>
      <c r="J521" s="78">
        <f t="shared" si="6"/>
        <v>1502.0430447347094</v>
      </c>
      <c r="K521" s="6">
        <f t="shared" si="8"/>
        <v>0.26716347359781989</v>
      </c>
      <c r="L521" s="2"/>
    </row>
    <row r="522" spans="1:12" ht="28.5" customHeight="1">
      <c r="A522" s="4">
        <v>45056</v>
      </c>
      <c r="B522" s="78">
        <v>2396.5</v>
      </c>
      <c r="C522" s="78">
        <v>2304.3610840000001</v>
      </c>
      <c r="D522" s="78">
        <v>1644.5</v>
      </c>
      <c r="E522" s="78">
        <v>953.79998799999998</v>
      </c>
      <c r="F522" s="78">
        <v>2387</v>
      </c>
      <c r="G522" s="5"/>
      <c r="H522" s="78">
        <f>(B522*0.3+C522*'Price weighted Portfolio'!$B$22+'2.b Portfolios Daily Value'!D522*'Price weighted Portfolio'!$B$23+'2.b Portfolios Daily Value'!E522*'Price weighted Portfolio'!$B$24+'2.b Portfolios Daily Value'!F522*'Price weighted Portfolio'!$B$25)</f>
        <v>2242.3839302675033</v>
      </c>
      <c r="I522" s="6">
        <f t="shared" si="7"/>
        <v>0.24084237143770193</v>
      </c>
      <c r="J522" s="78">
        <f t="shared" si="6"/>
        <v>1496.9674417848103</v>
      </c>
      <c r="K522" s="6">
        <f t="shared" si="8"/>
        <v>0.26288155991555673</v>
      </c>
      <c r="L522" s="2"/>
    </row>
    <row r="523" spans="1:12" ht="28.5" customHeight="1">
      <c r="A523" s="4">
        <v>45057</v>
      </c>
      <c r="B523" s="78">
        <v>2391.6000979999999</v>
      </c>
      <c r="C523" s="78">
        <v>2289.3161620000001</v>
      </c>
      <c r="D523" s="78">
        <v>1665.150024</v>
      </c>
      <c r="E523" s="78">
        <v>961.04998799999998</v>
      </c>
      <c r="F523" s="78">
        <v>2300</v>
      </c>
      <c r="G523" s="5"/>
      <c r="H523" s="78">
        <f>(B523*0.3+C523*'Price weighted Portfolio'!$B$22+'2.b Portfolios Daily Value'!D523*'Price weighted Portfolio'!$B$23+'2.b Portfolios Daily Value'!E523*'Price weighted Portfolio'!$B$24+'2.b Portfolios Daily Value'!F523*'Price weighted Portfolio'!$B$25)</f>
        <v>2226.4349376100081</v>
      </c>
      <c r="I523" s="6">
        <f t="shared" si="7"/>
        <v>0.23201685962233309</v>
      </c>
      <c r="J523" s="78">
        <f t="shared" si="6"/>
        <v>1481.9677455276731</v>
      </c>
      <c r="K523" s="6">
        <f t="shared" si="8"/>
        <v>0.25022741709406193</v>
      </c>
      <c r="L523" s="2"/>
    </row>
    <row r="524" spans="1:12" ht="28.5" customHeight="1">
      <c r="A524" s="4">
        <v>45058</v>
      </c>
      <c r="B524" s="78">
        <v>2415.3500979999999</v>
      </c>
      <c r="C524" s="78">
        <v>2293.0541990000002</v>
      </c>
      <c r="D524" s="78">
        <v>1647</v>
      </c>
      <c r="E524" s="78">
        <v>956</v>
      </c>
      <c r="F524" s="78">
        <v>2222.6499020000001</v>
      </c>
      <c r="G524" s="5"/>
      <c r="H524" s="78">
        <f>(B524*0.3+C524*'Price weighted Portfolio'!$B$22+'2.b Portfolios Daily Value'!D524*'Price weighted Portfolio'!$B$23+'2.b Portfolios Daily Value'!E524*'Price weighted Portfolio'!$B$24+'2.b Portfolios Daily Value'!F524*'Price weighted Portfolio'!$B$25)</f>
        <v>2223.281850065101</v>
      </c>
      <c r="I524" s="6">
        <f t="shared" si="7"/>
        <v>0.2302720715984079</v>
      </c>
      <c r="J524" s="78">
        <f t="shared" si="6"/>
        <v>1473.9355791901057</v>
      </c>
      <c r="K524" s="6">
        <f t="shared" si="8"/>
        <v>0.24345126788015903</v>
      </c>
      <c r="L524" s="2"/>
    </row>
    <row r="525" spans="1:12" ht="28.5" customHeight="1">
      <c r="A525" s="4">
        <v>45061</v>
      </c>
      <c r="B525" s="78">
        <v>2421.25</v>
      </c>
      <c r="C525" s="78">
        <v>2297.576904</v>
      </c>
      <c r="D525" s="78">
        <v>1672</v>
      </c>
      <c r="E525" s="78">
        <v>953</v>
      </c>
      <c r="F525" s="78">
        <v>2220.8999020000001</v>
      </c>
      <c r="G525" s="5"/>
      <c r="H525" s="78">
        <f>(B525*0.3+C525*'Price weighted Portfolio'!$B$22+'2.b Portfolios Daily Value'!D525*'Price weighted Portfolio'!$B$23+'2.b Portfolios Daily Value'!E525*'Price weighted Portfolio'!$B$24+'2.b Portfolios Daily Value'!F525*'Price weighted Portfolio'!$B$25)</f>
        <v>2228.5388440406741</v>
      </c>
      <c r="I525" s="6">
        <f t="shared" si="7"/>
        <v>0.23318107428221935</v>
      </c>
      <c r="J525" s="78">
        <f t="shared" si="6"/>
        <v>1477.6053487842903</v>
      </c>
      <c r="K525" s="6">
        <f t="shared" si="8"/>
        <v>0.24654718314208934</v>
      </c>
      <c r="L525" s="2"/>
    </row>
    <row r="526" spans="1:12" ht="28.5" customHeight="1">
      <c r="A526" s="4">
        <v>45062</v>
      </c>
      <c r="B526" s="78">
        <v>2458.1999510000001</v>
      </c>
      <c r="C526" s="78">
        <v>2264.8566890000002</v>
      </c>
      <c r="D526" s="78">
        <v>1671.8000489999999</v>
      </c>
      <c r="E526" s="78">
        <v>940.95001200000002</v>
      </c>
      <c r="F526" s="78">
        <v>2254.6000979999999</v>
      </c>
      <c r="G526" s="5"/>
      <c r="H526" s="78">
        <f>(B526*0.3+C526*'Price weighted Portfolio'!$B$22+'2.b Portfolios Daily Value'!D526*'Price weighted Portfolio'!$B$23+'2.b Portfolios Daily Value'!E526*'Price weighted Portfolio'!$B$24+'2.b Portfolios Daily Value'!F526*'Price weighted Portfolio'!$B$25)</f>
        <v>2228.6213278174118</v>
      </c>
      <c r="I526" s="6">
        <f t="shared" si="7"/>
        <v>0.23322671738719825</v>
      </c>
      <c r="J526" s="78">
        <f t="shared" si="6"/>
        <v>1491.4744984756644</v>
      </c>
      <c r="K526" s="6">
        <f t="shared" si="8"/>
        <v>0.25824756680311411</v>
      </c>
      <c r="L526" s="2"/>
    </row>
    <row r="527" spans="1:12" ht="28.5" customHeight="1">
      <c r="A527" s="4">
        <v>45063</v>
      </c>
      <c r="B527" s="78">
        <v>2490.3999020000001</v>
      </c>
      <c r="C527" s="78">
        <v>2251.4731449999999</v>
      </c>
      <c r="D527" s="78">
        <v>1650</v>
      </c>
      <c r="E527" s="78">
        <v>935.95001200000002</v>
      </c>
      <c r="F527" s="78">
        <v>2224.3500979999999</v>
      </c>
      <c r="G527" s="5"/>
      <c r="H527" s="78">
        <f>(B527*0.3+C527*'Price weighted Portfolio'!$B$22+'2.b Portfolios Daily Value'!D527*'Price weighted Portfolio'!$B$23+'2.b Portfolios Daily Value'!E527*'Price weighted Portfolio'!$B$24+'2.b Portfolios Daily Value'!F527*'Price weighted Portfolio'!$B$25)</f>
        <v>2226.3891321688729</v>
      </c>
      <c r="I527" s="6">
        <f t="shared" si="7"/>
        <v>0.2319915127887977</v>
      </c>
      <c r="J527" s="78">
        <f t="shared" si="6"/>
        <v>1492.7602267934333</v>
      </c>
      <c r="K527" s="6">
        <f t="shared" si="8"/>
        <v>0.25933224141810474</v>
      </c>
      <c r="L527" s="2"/>
    </row>
    <row r="528" spans="1:12" ht="28.5" customHeight="1">
      <c r="A528" s="4">
        <v>45064</v>
      </c>
      <c r="B528" s="78">
        <v>2477.5</v>
      </c>
      <c r="C528" s="78">
        <v>2246.6274410000001</v>
      </c>
      <c r="D528" s="78">
        <v>1648</v>
      </c>
      <c r="E528" s="78">
        <v>929.65002400000003</v>
      </c>
      <c r="F528" s="78">
        <v>2230</v>
      </c>
      <c r="G528" s="5"/>
      <c r="H528" s="78">
        <f>(B528*0.3+C528*'Price weighted Portfolio'!$B$22+'2.b Portfolios Daily Value'!D528*'Price weighted Portfolio'!$B$23+'2.b Portfolios Daily Value'!E528*'Price weighted Portfolio'!$B$24+'2.b Portfolios Daily Value'!F528*'Price weighted Portfolio'!$B$25)</f>
        <v>2220.2492718141543</v>
      </c>
      <c r="I528" s="6">
        <f t="shared" si="7"/>
        <v>0.22859396842540392</v>
      </c>
      <c r="J528" s="78">
        <f t="shared" si="6"/>
        <v>1488.8585529246843</v>
      </c>
      <c r="K528" s="6">
        <f t="shared" si="8"/>
        <v>0.25604068554046155</v>
      </c>
      <c r="L528" s="2"/>
    </row>
    <row r="529" spans="1:12" ht="28.5" customHeight="1">
      <c r="A529" s="4">
        <v>45065</v>
      </c>
      <c r="B529" s="78">
        <v>2445.3000489999999</v>
      </c>
      <c r="C529" s="78">
        <v>2253.9189449999999</v>
      </c>
      <c r="D529" s="78">
        <v>1648</v>
      </c>
      <c r="E529" s="78">
        <v>925.84997599999997</v>
      </c>
      <c r="F529" s="78">
        <v>2192</v>
      </c>
      <c r="G529" s="5"/>
      <c r="H529" s="78">
        <f>(B529*0.3+C529*'Price weighted Portfolio'!$B$22+'2.b Portfolios Daily Value'!D529*'Price weighted Portfolio'!$B$23+'2.b Portfolios Daily Value'!E529*'Price weighted Portfolio'!$B$24+'2.b Portfolios Daily Value'!F529*'Price weighted Portfolio'!$B$25)</f>
        <v>2208.4418830318332</v>
      </c>
      <c r="I529" s="6">
        <f t="shared" si="7"/>
        <v>0.22206024861971718</v>
      </c>
      <c r="J529" s="78">
        <f t="shared" si="6"/>
        <v>1472.7504604409987</v>
      </c>
      <c r="K529" s="6">
        <f t="shared" si="8"/>
        <v>0.24245147017395574</v>
      </c>
      <c r="L529" s="2"/>
    </row>
    <row r="530" spans="1:12" ht="28.5" customHeight="1">
      <c r="A530" s="4">
        <v>45068</v>
      </c>
      <c r="B530" s="78">
        <v>2449.3999020000001</v>
      </c>
      <c r="C530" s="78">
        <v>2265.9641109999998</v>
      </c>
      <c r="D530" s="78">
        <v>1645</v>
      </c>
      <c r="E530" s="78">
        <v>937.45001200000002</v>
      </c>
      <c r="F530" s="78">
        <v>2190</v>
      </c>
      <c r="G530" s="5"/>
      <c r="H530" s="78">
        <f>(B530*0.3+C530*'Price weighted Portfolio'!$B$22+'2.b Portfolios Daily Value'!D530*'Price weighted Portfolio'!$B$23+'2.b Portfolios Daily Value'!E530*'Price weighted Portfolio'!$B$24+'2.b Portfolios Daily Value'!F530*'Price weighted Portfolio'!$B$25)</f>
        <v>2215.6274198007254</v>
      </c>
      <c r="I530" s="6">
        <f t="shared" si="7"/>
        <v>0.22603642699132265</v>
      </c>
      <c r="J530" s="78">
        <f t="shared" si="6"/>
        <v>1475.0977439571757</v>
      </c>
      <c r="K530" s="6">
        <f t="shared" si="8"/>
        <v>0.24443170099643718</v>
      </c>
      <c r="L530" s="2"/>
    </row>
    <row r="531" spans="1:12" ht="28.5" customHeight="1">
      <c r="A531" s="4">
        <v>45069</v>
      </c>
      <c r="B531" s="78">
        <v>2461.6999510000001</v>
      </c>
      <c r="C531" s="78">
        <v>2265.548828</v>
      </c>
      <c r="D531" s="78">
        <v>1649</v>
      </c>
      <c r="E531" s="78">
        <v>931.59997599999997</v>
      </c>
      <c r="F531" s="78">
        <v>2225.6000979999999</v>
      </c>
      <c r="G531" s="5"/>
      <c r="H531" s="78">
        <f>(B531*0.3+C531*'Price weighted Portfolio'!$B$22+'2.b Portfolios Daily Value'!D531*'Price weighted Portfolio'!$B$23+'2.b Portfolios Daily Value'!E531*'Price weighted Portfolio'!$B$24+'2.b Portfolios Daily Value'!F531*'Price weighted Portfolio'!$B$25)</f>
        <v>2223.2183510790219</v>
      </c>
      <c r="I531" s="6">
        <f t="shared" si="7"/>
        <v>0.23023693389009359</v>
      </c>
      <c r="J531" s="78">
        <f t="shared" si="6"/>
        <v>1484.7645868250513</v>
      </c>
      <c r="K531" s="6">
        <f t="shared" si="8"/>
        <v>0.25258690682101137</v>
      </c>
      <c r="L531" s="2"/>
    </row>
    <row r="532" spans="1:12" ht="28.5" customHeight="1">
      <c r="A532" s="4">
        <v>45070</v>
      </c>
      <c r="B532" s="78">
        <v>2475.5500489999999</v>
      </c>
      <c r="C532" s="78">
        <v>2252.3498540000001</v>
      </c>
      <c r="D532" s="78">
        <v>1627.5500489999999</v>
      </c>
      <c r="E532" s="78">
        <v>952.15002400000003</v>
      </c>
      <c r="F532" s="78">
        <v>2200</v>
      </c>
      <c r="G532" s="5"/>
      <c r="H532" s="78">
        <f>(B532*0.3+C532*'Price weighted Portfolio'!$B$22+'2.b Portfolios Daily Value'!D532*'Price weighted Portfolio'!$B$23+'2.b Portfolios Daily Value'!E532*'Price weighted Portfolio'!$B$24+'2.b Portfolios Daily Value'!F532*'Price weighted Portfolio'!$B$25)</f>
        <v>2219.288225147287</v>
      </c>
      <c r="I532" s="6">
        <f t="shared" si="7"/>
        <v>0.2280621650133825</v>
      </c>
      <c r="J532" s="78">
        <f t="shared" si="6"/>
        <v>1483.5741843823378</v>
      </c>
      <c r="K532" s="6">
        <f t="shared" si="8"/>
        <v>0.25158265165031191</v>
      </c>
      <c r="L532" s="2"/>
    </row>
    <row r="533" spans="1:12" ht="28.5" customHeight="1">
      <c r="A533" s="4">
        <v>45071</v>
      </c>
      <c r="B533" s="78">
        <v>2486.6000979999999</v>
      </c>
      <c r="C533" s="78">
        <v>2252.0729980000001</v>
      </c>
      <c r="D533" s="78">
        <v>1615.6999510000001</v>
      </c>
      <c r="E533" s="78">
        <v>945</v>
      </c>
      <c r="F533" s="78">
        <v>2190</v>
      </c>
      <c r="G533" s="5"/>
      <c r="H533" s="78">
        <f>(B533*0.3+C533*'Price weighted Portfolio'!$B$22+'2.b Portfolios Daily Value'!D533*'Price weighted Portfolio'!$B$23+'2.b Portfolios Daily Value'!E533*'Price weighted Portfolio'!$B$24+'2.b Portfolios Daily Value'!F533*'Price weighted Portfolio'!$B$25)</f>
        <v>2219.3356546597256</v>
      </c>
      <c r="I533" s="6">
        <f t="shared" si="7"/>
        <v>0.22808841054069662</v>
      </c>
      <c r="J533" s="78">
        <f t="shared" si="6"/>
        <v>1483.4982278022558</v>
      </c>
      <c r="K533" s="6">
        <f t="shared" si="8"/>
        <v>0.25151857265857003</v>
      </c>
      <c r="L533" s="2"/>
    </row>
    <row r="534" spans="1:12" ht="28.5" customHeight="1">
      <c r="A534" s="4">
        <v>45072</v>
      </c>
      <c r="B534" s="78">
        <v>2490.4499510000001</v>
      </c>
      <c r="C534" s="78">
        <v>2313.498779</v>
      </c>
      <c r="D534" s="78">
        <v>1619</v>
      </c>
      <c r="E534" s="78">
        <v>969.90002400000003</v>
      </c>
      <c r="F534" s="78">
        <v>2209</v>
      </c>
      <c r="G534" s="5"/>
      <c r="H534" s="78">
        <f>(B534*0.3+C534*'Price weighted Portfolio'!$B$22+'2.b Portfolios Daily Value'!D534*'Price weighted Portfolio'!$B$23+'2.b Portfolios Daily Value'!E534*'Price weighted Portfolio'!$B$24+'2.b Portfolios Daily Value'!F534*'Price weighted Portfolio'!$B$25)</f>
        <v>2251.9409515219063</v>
      </c>
      <c r="I534" s="6">
        <f t="shared" si="7"/>
        <v>0.24613083107974876</v>
      </c>
      <c r="J534" s="78">
        <f t="shared" si="6"/>
        <v>1494.0944506848709</v>
      </c>
      <c r="K534" s="6">
        <f t="shared" si="8"/>
        <v>0.26045782818924157</v>
      </c>
      <c r="L534" s="2"/>
    </row>
    <row r="535" spans="1:12" ht="28.5" customHeight="1">
      <c r="A535" s="4">
        <v>45075</v>
      </c>
      <c r="B535" s="78">
        <v>2502.6000979999999</v>
      </c>
      <c r="C535" s="78">
        <v>2326.5129390000002</v>
      </c>
      <c r="D535" s="78">
        <v>1628.5</v>
      </c>
      <c r="E535" s="78">
        <v>968.45001200000002</v>
      </c>
      <c r="F535" s="78">
        <v>2225</v>
      </c>
      <c r="G535" s="5"/>
      <c r="H535" s="78">
        <f>(B535*0.3+C535*'Price weighted Portfolio'!$B$22+'2.b Portfolios Daily Value'!D535*'Price weighted Portfolio'!$B$23+'2.b Portfolios Daily Value'!E535*'Price weighted Portfolio'!$B$24+'2.b Portfolios Daily Value'!F535*'Price weighted Portfolio'!$B$25)</f>
        <v>2263.6879126627773</v>
      </c>
      <c r="I535" s="6">
        <f t="shared" si="7"/>
        <v>0.25263111273200178</v>
      </c>
      <c r="J535" s="78">
        <f t="shared" si="6"/>
        <v>1502.0031477430439</v>
      </c>
      <c r="K535" s="6">
        <f t="shared" si="8"/>
        <v>0.26712981543421255</v>
      </c>
      <c r="L535" s="2"/>
    </row>
    <row r="536" spans="1:12" ht="28.5" customHeight="1">
      <c r="A536" s="4">
        <v>45076</v>
      </c>
      <c r="B536" s="78">
        <v>2538.8000489999999</v>
      </c>
      <c r="C536" s="78">
        <v>2325.913086</v>
      </c>
      <c r="D536" s="78">
        <v>1633.599976</v>
      </c>
      <c r="E536" s="78">
        <v>959.59997599999997</v>
      </c>
      <c r="F536" s="78">
        <v>2230</v>
      </c>
      <c r="G536" s="5"/>
      <c r="H536" s="78">
        <f>(B536*0.3+C536*'Price weighted Portfolio'!$B$22+'2.b Portfolios Daily Value'!D536*'Price weighted Portfolio'!$B$23+'2.b Portfolios Daily Value'!E536*'Price weighted Portfolio'!$B$24+'2.b Portfolios Daily Value'!F536*'Price weighted Portfolio'!$B$25)</f>
        <v>2274.2835400136619</v>
      </c>
      <c r="I536" s="6">
        <f t="shared" si="7"/>
        <v>0.25849429396135237</v>
      </c>
      <c r="J536" s="78">
        <f t="shared" si="6"/>
        <v>1513.3798207436753</v>
      </c>
      <c r="K536" s="6">
        <f t="shared" si="8"/>
        <v>0.27672747944790443</v>
      </c>
      <c r="L536" s="2"/>
    </row>
    <row r="537" spans="1:12" ht="28.5" customHeight="1">
      <c r="A537" s="4">
        <v>45077</v>
      </c>
      <c r="B537" s="78">
        <v>2531.5500489999999</v>
      </c>
      <c r="C537" s="78">
        <v>2279.716797</v>
      </c>
      <c r="D537" s="78">
        <v>1629.900024</v>
      </c>
      <c r="E537" s="78">
        <v>975.34997599999997</v>
      </c>
      <c r="F537" s="78">
        <v>2201.1000979999999</v>
      </c>
      <c r="G537" s="5"/>
      <c r="H537" s="78">
        <f>(B537*0.3+C537*'Price weighted Portfolio'!$B$22+'2.b Portfolios Daily Value'!D537*'Price weighted Portfolio'!$B$23+'2.b Portfolios Daily Value'!E537*'Price weighted Portfolio'!$B$24+'2.b Portfolios Daily Value'!F537*'Price weighted Portfolio'!$B$25)</f>
        <v>2250.7359329301203</v>
      </c>
      <c r="I537" s="6">
        <f t="shared" si="7"/>
        <v>0.24546402371153864</v>
      </c>
      <c r="J537" s="78">
        <f t="shared" si="6"/>
        <v>1504.4190206856588</v>
      </c>
      <c r="K537" s="6">
        <f t="shared" si="8"/>
        <v>0.26916791012162244</v>
      </c>
      <c r="L537" s="2"/>
    </row>
    <row r="538" spans="1:12" ht="28.5" customHeight="1">
      <c r="A538" s="4">
        <v>45078</v>
      </c>
      <c r="B538" s="78">
        <v>2513.8999020000001</v>
      </c>
      <c r="C538" s="78">
        <v>2273.578857</v>
      </c>
      <c r="D538" s="78">
        <v>1619.900024</v>
      </c>
      <c r="E538" s="78">
        <v>987.70001200000002</v>
      </c>
      <c r="F538" s="78">
        <v>2217</v>
      </c>
      <c r="G538" s="5"/>
      <c r="H538" s="78">
        <f>(B538*0.3+C538*'Price weighted Portfolio'!$B$22+'2.b Portfolios Daily Value'!D538*'Price weighted Portfolio'!$B$23+'2.b Portfolios Daily Value'!E538*'Price weighted Portfolio'!$B$24+'2.b Portfolios Daily Value'!F538*'Price weighted Portfolio'!$B$25)</f>
        <v>2245.4885450397906</v>
      </c>
      <c r="I538" s="6">
        <f t="shared" si="7"/>
        <v>0.24256033663734811</v>
      </c>
      <c r="J538" s="78">
        <f t="shared" si="6"/>
        <v>1501.680191039781</v>
      </c>
      <c r="K538" s="6">
        <f t="shared" si="8"/>
        <v>0.26685736056724796</v>
      </c>
      <c r="L538" s="2"/>
    </row>
    <row r="539" spans="1:12" ht="28.5" customHeight="1">
      <c r="A539" s="4">
        <v>45079</v>
      </c>
      <c r="B539" s="78">
        <v>2541.4499510000001</v>
      </c>
      <c r="C539" s="78">
        <v>2266.148682</v>
      </c>
      <c r="D539" s="78">
        <v>1612.4499510000001</v>
      </c>
      <c r="E539" s="78">
        <v>999.59997599999997</v>
      </c>
      <c r="F539" s="78">
        <v>2221</v>
      </c>
      <c r="G539" s="5"/>
      <c r="H539" s="78">
        <f>(B539*0.3+C539*'Price weighted Portfolio'!$B$22+'2.b Portfolios Daily Value'!D539*'Price weighted Portfolio'!$B$23+'2.b Portfolios Daily Value'!E539*'Price weighted Portfolio'!$B$24+'2.b Portfolios Daily Value'!F539*'Price weighted Portfolio'!$B$25)</f>
        <v>2251.9418606190766</v>
      </c>
      <c r="I539" s="6">
        <f t="shared" si="7"/>
        <v>0.24613133413646149</v>
      </c>
      <c r="J539" s="78">
        <f t="shared" si="6"/>
        <v>1510.5502707604483</v>
      </c>
      <c r="K539" s="6">
        <f t="shared" si="8"/>
        <v>0.27434039580337544</v>
      </c>
      <c r="L539" s="2"/>
    </row>
    <row r="540" spans="1:12" ht="28.5" customHeight="1">
      <c r="A540" s="4">
        <v>45082</v>
      </c>
      <c r="B540" s="78">
        <v>2519.4499510000001</v>
      </c>
      <c r="C540" s="78">
        <v>2286.5009770000001</v>
      </c>
      <c r="D540" s="78">
        <v>1614.5</v>
      </c>
      <c r="E540" s="78">
        <v>1008.75</v>
      </c>
      <c r="F540" s="78">
        <v>2245</v>
      </c>
      <c r="G540" s="5"/>
      <c r="H540" s="78">
        <f>(B540*0.3+C540*'Price weighted Portfolio'!$B$22+'2.b Portfolios Daily Value'!D540*'Price weighted Portfolio'!$B$23+'2.b Portfolios Daily Value'!E540*'Price weighted Portfolio'!$B$24+'2.b Portfolios Daily Value'!F540*'Price weighted Portfolio'!$B$25)</f>
        <v>2258.1641128121655</v>
      </c>
      <c r="I540" s="6">
        <f t="shared" si="7"/>
        <v>0.24957447072995054</v>
      </c>
      <c r="J540" s="78">
        <f t="shared" si="6"/>
        <v>1510.2987849299584</v>
      </c>
      <c r="K540" s="6">
        <f t="shared" si="8"/>
        <v>0.27412823566612698</v>
      </c>
      <c r="L540" s="2"/>
    </row>
    <row r="541" spans="1:12" ht="28.5" customHeight="1">
      <c r="A541" s="4">
        <v>45083</v>
      </c>
      <c r="B541" s="78">
        <v>2515.8500979999999</v>
      </c>
      <c r="C541" s="78">
        <v>2288.4392090000001</v>
      </c>
      <c r="D541" s="78">
        <v>1607.650024</v>
      </c>
      <c r="E541" s="78">
        <v>1013.799988</v>
      </c>
      <c r="F541" s="78">
        <v>2269</v>
      </c>
      <c r="G541" s="5"/>
      <c r="H541" s="78">
        <f>(B541*0.3+C541*'Price weighted Portfolio'!$B$22+'2.b Portfolios Daily Value'!D541*'Price weighted Portfolio'!$B$23+'2.b Portfolios Daily Value'!E541*'Price weighted Portfolio'!$B$24+'2.b Portfolios Daily Value'!F541*'Price weighted Portfolio'!$B$25)</f>
        <v>2260.9112193048973</v>
      </c>
      <c r="I541" s="6">
        <f t="shared" si="7"/>
        <v>0.25109460565823927</v>
      </c>
      <c r="J541" s="78">
        <f t="shared" si="6"/>
        <v>1513.3181583747416</v>
      </c>
      <c r="K541" s="6">
        <f t="shared" si="8"/>
        <v>0.27667545943297722</v>
      </c>
      <c r="L541" s="2"/>
    </row>
    <row r="542" spans="1:12" ht="28.5" customHeight="1">
      <c r="A542" s="4">
        <v>45084</v>
      </c>
      <c r="B542" s="78">
        <v>2549.75</v>
      </c>
      <c r="C542" s="78">
        <v>2305.7917480000001</v>
      </c>
      <c r="D542" s="78">
        <v>1603.4499510000001</v>
      </c>
      <c r="E542" s="78">
        <v>1014.599976</v>
      </c>
      <c r="F542" s="78">
        <v>2278</v>
      </c>
      <c r="G542" s="5"/>
      <c r="H542" s="78">
        <f>(B542*0.3+C542*'Price weighted Portfolio'!$B$22+'2.b Portfolios Daily Value'!D542*'Price weighted Portfolio'!$B$23+'2.b Portfolios Daily Value'!E542*'Price weighted Portfolio'!$B$24+'2.b Portfolios Daily Value'!F542*'Price weighted Portfolio'!$B$25)</f>
        <v>2279.2113020224042</v>
      </c>
      <c r="I542" s="6">
        <f t="shared" si="7"/>
        <v>0.26122111331386111</v>
      </c>
      <c r="J542" s="78">
        <f t="shared" si="6"/>
        <v>1525.8021438405135</v>
      </c>
      <c r="K542" s="6">
        <f t="shared" si="8"/>
        <v>0.28720728170172349</v>
      </c>
      <c r="L542" s="2"/>
    </row>
    <row r="543" spans="1:12" ht="28.5" customHeight="1">
      <c r="A543" s="4">
        <v>45085</v>
      </c>
      <c r="B543" s="78">
        <v>2573.3999020000001</v>
      </c>
      <c r="C543" s="78">
        <v>2307.1760250000002</v>
      </c>
      <c r="D543" s="78">
        <v>1603.25</v>
      </c>
      <c r="E543" s="78">
        <v>987</v>
      </c>
      <c r="F543" s="78">
        <v>2316.9499510000001</v>
      </c>
      <c r="G543" s="5"/>
      <c r="H543" s="78">
        <f>(B543*0.3+C543*'Price weighted Portfolio'!$B$22+'2.b Portfolios Daily Value'!D543*'Price weighted Portfolio'!$B$23+'2.b Portfolios Daily Value'!E543*'Price weighted Portfolio'!$B$24+'2.b Portfolios Daily Value'!F543*'Price weighted Portfolio'!$B$25)</f>
        <v>2288.3589079100616</v>
      </c>
      <c r="I543" s="6">
        <f t="shared" si="7"/>
        <v>0.26628301945286226</v>
      </c>
      <c r="J543" s="78">
        <f t="shared" si="6"/>
        <v>1537.3371117428087</v>
      </c>
      <c r="K543" s="6">
        <f t="shared" si="8"/>
        <v>0.29693848750581098</v>
      </c>
      <c r="L543" s="2"/>
    </row>
    <row r="544" spans="1:12" ht="28.5" customHeight="1">
      <c r="A544" s="4">
        <v>45086</v>
      </c>
      <c r="B544" s="78">
        <v>2558.6000979999999</v>
      </c>
      <c r="C544" s="78">
        <v>2290.8391109999998</v>
      </c>
      <c r="D544" s="78">
        <v>1615.900024</v>
      </c>
      <c r="E544" s="78">
        <v>983.95001200000002</v>
      </c>
      <c r="F544" s="78">
        <v>2345</v>
      </c>
      <c r="G544" s="5"/>
      <c r="H544" s="78">
        <f>(B544*0.3+C544*'Price weighted Portfolio'!$B$22+'2.b Portfolios Daily Value'!D544*'Price weighted Portfolio'!$B$23+'2.b Portfolios Daily Value'!E544*'Price weighted Portfolio'!$B$24+'2.b Portfolios Daily Value'!F544*'Price weighted Portfolio'!$B$25)</f>
        <v>2281.2972729593648</v>
      </c>
      <c r="I544" s="6">
        <f t="shared" si="7"/>
        <v>0.26237540321454711</v>
      </c>
      <c r="J544" s="78">
        <f t="shared" si="6"/>
        <v>1537.5939689200966</v>
      </c>
      <c r="K544" s="6">
        <f t="shared" si="8"/>
        <v>0.29715517905412026</v>
      </c>
      <c r="L544" s="2"/>
    </row>
    <row r="545" spans="1:12" ht="28.5" customHeight="1">
      <c r="A545" s="4">
        <v>45089</v>
      </c>
      <c r="B545" s="78">
        <v>2582.8500979999999</v>
      </c>
      <c r="C545" s="78">
        <v>2292.8696289999998</v>
      </c>
      <c r="D545" s="78">
        <v>1612.5500489999999</v>
      </c>
      <c r="E545" s="78">
        <v>985.45001200000002</v>
      </c>
      <c r="F545" s="78">
        <v>2365</v>
      </c>
      <c r="G545" s="5"/>
      <c r="H545" s="78">
        <f>(B545*0.3+C545*'Price weighted Portfolio'!$B$22+'2.b Portfolios Daily Value'!D545*'Price weighted Portfolio'!$B$23+'2.b Portfolios Daily Value'!E545*'Price weighted Portfolio'!$B$24+'2.b Portfolios Daily Value'!F545*'Price weighted Portfolio'!$B$25)</f>
        <v>2291.8102050323732</v>
      </c>
      <c r="I545" s="6">
        <f t="shared" si="7"/>
        <v>0.26819282430295055</v>
      </c>
      <c r="J545" s="78">
        <f t="shared" si="6"/>
        <v>1548.2848781157759</v>
      </c>
      <c r="K545" s="6">
        <f t="shared" si="8"/>
        <v>0.30617431447757171</v>
      </c>
      <c r="L545" s="2"/>
    </row>
    <row r="546" spans="1:12" ht="28.5" customHeight="1">
      <c r="A546" s="4">
        <v>45090</v>
      </c>
      <c r="B546" s="78">
        <v>2584.0500489999999</v>
      </c>
      <c r="C546" s="78">
        <v>2326.7436520000001</v>
      </c>
      <c r="D546" s="78">
        <v>1590.099976</v>
      </c>
      <c r="E546" s="78">
        <v>988.09997599999997</v>
      </c>
      <c r="F546" s="78">
        <v>2345.8500979999999</v>
      </c>
      <c r="G546" s="5"/>
      <c r="H546" s="78">
        <f>(B546*0.3+C546*'Price weighted Portfolio'!$B$22+'2.b Portfolios Daily Value'!D546*'Price weighted Portfolio'!$B$23+'2.b Portfolios Daily Value'!E546*'Price weighted Portfolio'!$B$24+'2.b Portfolios Daily Value'!F546*'Price weighted Portfolio'!$B$25)</f>
        <v>2302.3531399084609</v>
      </c>
      <c r="I546" s="6">
        <f t="shared" si="7"/>
        <v>0.27402684769964769</v>
      </c>
      <c r="J546" s="78">
        <f t="shared" si="6"/>
        <v>1545.6644987775196</v>
      </c>
      <c r="K546" s="6">
        <f t="shared" si="8"/>
        <v>0.30396369275401436</v>
      </c>
      <c r="L546" s="2"/>
    </row>
    <row r="547" spans="1:12" ht="28.5" customHeight="1">
      <c r="A547" s="4">
        <v>45091</v>
      </c>
      <c r="B547" s="78">
        <v>2574.5</v>
      </c>
      <c r="C547" s="78">
        <v>2355.3566890000002</v>
      </c>
      <c r="D547" s="78">
        <v>1610.4499510000001</v>
      </c>
      <c r="E547" s="78">
        <v>986.70001200000002</v>
      </c>
      <c r="F547" s="78">
        <v>2352.8999020000001</v>
      </c>
      <c r="G547" s="5"/>
      <c r="H547" s="78">
        <f>(B547*0.3+C547*'Price weighted Portfolio'!$B$22+'2.b Portfolios Daily Value'!D547*'Price weighted Portfolio'!$B$23+'2.b Portfolios Daily Value'!E547*'Price weighted Portfolio'!$B$24+'2.b Portfolios Daily Value'!F547*'Price weighted Portfolio'!$B$25)</f>
        <v>2313.9636674190178</v>
      </c>
      <c r="I547" s="6">
        <f t="shared" si="7"/>
        <v>0.28045163263294115</v>
      </c>
      <c r="J547" s="78">
        <f t="shared" si="6"/>
        <v>1547.4181802029211</v>
      </c>
      <c r="K547" s="6">
        <f t="shared" si="8"/>
        <v>0.30544314506024861</v>
      </c>
      <c r="L547" s="2"/>
    </row>
    <row r="548" spans="1:12" ht="28.5" customHeight="1">
      <c r="A548" s="4">
        <v>45092</v>
      </c>
      <c r="B548" s="78">
        <v>2569.8999020000001</v>
      </c>
      <c r="C548" s="78">
        <v>2356.0029300000001</v>
      </c>
      <c r="D548" s="78">
        <v>1604</v>
      </c>
      <c r="E548" s="78">
        <v>988.40002400000003</v>
      </c>
      <c r="F548" s="78">
        <v>2355</v>
      </c>
      <c r="G548" s="5"/>
      <c r="H548" s="78">
        <f>(B548*0.3+C548*'Price weighted Portfolio'!$B$22+'2.b Portfolios Daily Value'!D548*'Price weighted Portfolio'!$B$23+'2.b Portfolios Daily Value'!E548*'Price weighted Portfolio'!$B$24+'2.b Portfolios Daily Value'!F548*'Price weighted Portfolio'!$B$25)</f>
        <v>2312.7628533827628</v>
      </c>
      <c r="I548" s="6">
        <f t="shared" si="7"/>
        <v>0.2797871518915791</v>
      </c>
      <c r="J548" s="78">
        <f t="shared" si="6"/>
        <v>1546.0225026716857</v>
      </c>
      <c r="K548" s="6">
        <f t="shared" si="8"/>
        <v>0.30426571436363692</v>
      </c>
      <c r="L548" s="2"/>
    </row>
    <row r="549" spans="1:12" ht="28.5" customHeight="1">
      <c r="A549" s="4">
        <v>45093</v>
      </c>
      <c r="B549" s="78">
        <v>2577.3000489999999</v>
      </c>
      <c r="C549" s="78">
        <v>2378.939453</v>
      </c>
      <c r="D549" s="78">
        <v>1587.150024</v>
      </c>
      <c r="E549" s="78">
        <v>992</v>
      </c>
      <c r="F549" s="78">
        <v>2363.75</v>
      </c>
      <c r="G549" s="5"/>
      <c r="H549" s="78">
        <f>(B549*0.3+C549*'Price weighted Portfolio'!$B$22+'2.b Portfolios Daily Value'!D549*'Price weighted Portfolio'!$B$23+'2.b Portfolios Daily Value'!E549*'Price weighted Portfolio'!$B$24+'2.b Portfolios Daily Value'!F549*'Price weighted Portfolio'!$B$25)</f>
        <v>2324.6640209504285</v>
      </c>
      <c r="I549" s="6">
        <f t="shared" si="7"/>
        <v>0.28637276499208775</v>
      </c>
      <c r="J549" s="78">
        <f t="shared" si="6"/>
        <v>1549.9880970466807</v>
      </c>
      <c r="K549" s="6">
        <f t="shared" si="8"/>
        <v>0.3076111952809204</v>
      </c>
      <c r="L549" s="2"/>
    </row>
    <row r="550" spans="1:12" ht="28.5" customHeight="1">
      <c r="A550" s="4">
        <v>45096</v>
      </c>
      <c r="B550" s="78">
        <v>2562.3000489999999</v>
      </c>
      <c r="C550" s="78">
        <v>2355.310547</v>
      </c>
      <c r="D550" s="78">
        <v>1611</v>
      </c>
      <c r="E550" s="78">
        <v>1001.799988</v>
      </c>
      <c r="F550" s="78">
        <v>2379</v>
      </c>
      <c r="G550" s="5"/>
      <c r="H550" s="78">
        <f>(B550*0.3+C550*'Price weighted Portfolio'!$B$22+'2.b Portfolios Daily Value'!D550*'Price weighted Portfolio'!$B$23+'2.b Portfolios Daily Value'!E550*'Price weighted Portfolio'!$B$24+'2.b Portfolios Daily Value'!F550*'Price weighted Portfolio'!$B$25)</f>
        <v>2315.4315733328094</v>
      </c>
      <c r="I550" s="6">
        <f t="shared" si="7"/>
        <v>0.281263910954477</v>
      </c>
      <c r="J550" s="78">
        <f t="shared" si="6"/>
        <v>1549.6046398173005</v>
      </c>
      <c r="K550" s="6">
        <f t="shared" si="8"/>
        <v>0.307287700560539</v>
      </c>
      <c r="L550" s="2"/>
    </row>
    <row r="551" spans="1:12" ht="28.5" customHeight="1">
      <c r="A551" s="4">
        <v>45097</v>
      </c>
      <c r="B551" s="78">
        <v>2599.6499020000001</v>
      </c>
      <c r="C551" s="78">
        <v>2360.202393</v>
      </c>
      <c r="D551" s="78">
        <v>1604.150024</v>
      </c>
      <c r="E551" s="78">
        <v>991.95001200000002</v>
      </c>
      <c r="F551" s="78">
        <v>2364.9499510000001</v>
      </c>
      <c r="G551" s="5"/>
      <c r="H551" s="78">
        <f>(B551*0.3+C551*'Price weighted Portfolio'!$B$22+'2.b Portfolios Daily Value'!D551*'Price weighted Portfolio'!$B$23+'2.b Portfolios Daily Value'!E551*'Price weighted Portfolio'!$B$24+'2.b Portfolios Daily Value'!F551*'Price weighted Portfolio'!$B$25)</f>
        <v>2325.1361973355065</v>
      </c>
      <c r="I551" s="6">
        <f t="shared" si="7"/>
        <v>0.28663404784266877</v>
      </c>
      <c r="J551" s="78">
        <f t="shared" si="6"/>
        <v>1557.2394023830047</v>
      </c>
      <c r="K551" s="6">
        <f t="shared" si="8"/>
        <v>0.31372858937978121</v>
      </c>
      <c r="L551" s="2"/>
    </row>
    <row r="552" spans="1:12" ht="28.5" customHeight="1">
      <c r="A552" s="4">
        <v>45098</v>
      </c>
      <c r="B552" s="78">
        <v>2604.6499020000001</v>
      </c>
      <c r="C552" s="78">
        <v>2366.8481449999999</v>
      </c>
      <c r="D552" s="78">
        <v>1616</v>
      </c>
      <c r="E552" s="78">
        <v>991.90002400000003</v>
      </c>
      <c r="F552" s="78">
        <v>2382</v>
      </c>
      <c r="G552" s="5"/>
      <c r="H552" s="78">
        <f>(B552*0.3+C552*'Price weighted Portfolio'!$B$22+'2.b Portfolios Daily Value'!D552*'Price weighted Portfolio'!$B$23+'2.b Portfolios Daily Value'!E552*'Price weighted Portfolio'!$B$24+'2.b Portfolios Daily Value'!F552*'Price weighted Portfolio'!$B$25)</f>
        <v>2332.5745071920787</v>
      </c>
      <c r="I552" s="6">
        <f t="shared" si="7"/>
        <v>0.2907501003693278</v>
      </c>
      <c r="J552" s="78">
        <f t="shared" si="6"/>
        <v>1563.1214786729729</v>
      </c>
      <c r="K552" s="6">
        <f t="shared" si="8"/>
        <v>0.31869086542752245</v>
      </c>
      <c r="L552" s="2"/>
    </row>
    <row r="553" spans="1:12" ht="28.5" customHeight="1">
      <c r="A553" s="4">
        <v>45099</v>
      </c>
      <c r="B553" s="78">
        <v>2581.6999510000001</v>
      </c>
      <c r="C553" s="78">
        <v>2340.265625</v>
      </c>
      <c r="D553" s="78">
        <v>1640</v>
      </c>
      <c r="E553" s="78">
        <v>990.29998799999998</v>
      </c>
      <c r="F553" s="78">
        <v>2394.6000979999999</v>
      </c>
      <c r="G553" s="5"/>
      <c r="H553" s="78">
        <f>(B553*0.3+C553*'Price weighted Portfolio'!$B$22+'2.b Portfolios Daily Value'!D553*'Price weighted Portfolio'!$B$23+'2.b Portfolios Daily Value'!E553*'Price weighted Portfolio'!$B$24+'2.b Portfolios Daily Value'!F553*'Price weighted Portfolio'!$B$25)</f>
        <v>2318.0095358942167</v>
      </c>
      <c r="I553" s="6">
        <f t="shared" si="7"/>
        <v>0.28269044863832149</v>
      </c>
      <c r="J553" s="78">
        <f t="shared" si="6"/>
        <v>1558.7540631975769</v>
      </c>
      <c r="K553" s="6">
        <f t="shared" si="8"/>
        <v>0.31500639753970305</v>
      </c>
      <c r="L553" s="2"/>
    </row>
    <row r="554" spans="1:12" ht="28.5" customHeight="1">
      <c r="A554" s="4">
        <v>45100</v>
      </c>
      <c r="B554" s="78">
        <v>2570.25</v>
      </c>
      <c r="C554" s="78">
        <v>2321.1135250000002</v>
      </c>
      <c r="D554" s="78">
        <v>1637.5500489999999</v>
      </c>
      <c r="E554" s="78">
        <v>991.45001200000002</v>
      </c>
      <c r="F554" s="78">
        <v>2418.9499510000001</v>
      </c>
      <c r="G554" s="5"/>
      <c r="H554" s="78">
        <f>(B554*0.3+C554*'Price weighted Portfolio'!$B$22+'2.b Portfolios Daily Value'!D554*'Price weighted Portfolio'!$B$23+'2.b Portfolios Daily Value'!E554*'Price weighted Portfolio'!$B$24+'2.b Portfolios Daily Value'!F554*'Price weighted Portfolio'!$B$25)</f>
        <v>2309.5097627766168</v>
      </c>
      <c r="I554" s="6">
        <f t="shared" si="7"/>
        <v>0.27798702631640593</v>
      </c>
      <c r="J554" s="78">
        <f t="shared" si="6"/>
        <v>1558.2452000708699</v>
      </c>
      <c r="K554" s="6">
        <f t="shared" si="8"/>
        <v>0.31457710706797903</v>
      </c>
      <c r="L554" s="2"/>
    </row>
    <row r="555" spans="1:12" ht="28.5" customHeight="1">
      <c r="A555" s="4">
        <v>45103</v>
      </c>
      <c r="B555" s="78">
        <v>2571.8999020000001</v>
      </c>
      <c r="C555" s="78">
        <v>2303.391846</v>
      </c>
      <c r="D555" s="78">
        <v>1645</v>
      </c>
      <c r="E555" s="78">
        <v>994.95001200000002</v>
      </c>
      <c r="F555" s="78">
        <v>2398.1000979999999</v>
      </c>
      <c r="G555" s="5"/>
      <c r="H555" s="78">
        <f>(B555*0.3+C555*'Price weighted Portfolio'!$B$22+'2.b Portfolios Daily Value'!D555*'Price weighted Portfolio'!$B$23+'2.b Portfolios Daily Value'!E555*'Price weighted Portfolio'!$B$24+'2.b Portfolios Daily Value'!F555*'Price weighted Portfolio'!$B$25)</f>
        <v>2301.0493087716409</v>
      </c>
      <c r="I555" s="6">
        <f t="shared" si="7"/>
        <v>0.2733053615625376</v>
      </c>
      <c r="J555" s="78">
        <f t="shared" si="6"/>
        <v>1555.0069213612501</v>
      </c>
      <c r="K555" s="6">
        <f t="shared" si="8"/>
        <v>0.31184520899585388</v>
      </c>
      <c r="L555" s="2"/>
    </row>
    <row r="556" spans="1:12" ht="28.5" customHeight="1">
      <c r="A556" s="4">
        <v>45104</v>
      </c>
      <c r="B556" s="78">
        <v>2595.6499020000001</v>
      </c>
      <c r="C556" s="78">
        <v>2304.2226559999999</v>
      </c>
      <c r="D556" s="78">
        <v>1642.9499510000001</v>
      </c>
      <c r="E556" s="78">
        <v>1001.799988</v>
      </c>
      <c r="F556" s="78">
        <v>2387.4499510000001</v>
      </c>
      <c r="G556" s="5"/>
      <c r="H556" s="78">
        <f>(B556*0.3+C556*'Price weighted Portfolio'!$B$22+'2.b Portfolios Daily Value'!D556*'Price weighted Portfolio'!$B$23+'2.b Portfolios Daily Value'!E556*'Price weighted Portfolio'!$B$24+'2.b Portfolios Daily Value'!F556*'Price weighted Portfolio'!$B$25)</f>
        <v>2307.8518675003265</v>
      </c>
      <c r="I556" s="6">
        <f t="shared" si="7"/>
        <v>0.27706961575238087</v>
      </c>
      <c r="J556" s="78">
        <f t="shared" si="6"/>
        <v>1560.7482123735213</v>
      </c>
      <c r="K556" s="6">
        <f t="shared" si="8"/>
        <v>0.31668871483781214</v>
      </c>
      <c r="L556" s="2"/>
    </row>
    <row r="557" spans="1:12" ht="28.5" customHeight="1">
      <c r="A557" s="4">
        <v>45105</v>
      </c>
      <c r="B557" s="78">
        <v>2619.5</v>
      </c>
      <c r="C557" s="78">
        <v>2334.7277829999998</v>
      </c>
      <c r="D557" s="78">
        <v>1670</v>
      </c>
      <c r="E557" s="78">
        <v>1021.799988</v>
      </c>
      <c r="F557" s="78">
        <v>2400</v>
      </c>
      <c r="G557" s="5"/>
      <c r="H557" s="78">
        <f>(B557*0.3+C557*'Price weighted Portfolio'!$B$22+'2.b Portfolios Daily Value'!D557*'Price weighted Portfolio'!$B$23+'2.b Portfolios Daily Value'!E557*'Price weighted Portfolio'!$B$24+'2.b Portfolios Daily Value'!F557*'Price weighted Portfolio'!$B$25)</f>
        <v>2334.1573486972234</v>
      </c>
      <c r="I557" s="6">
        <f t="shared" si="7"/>
        <v>0.29162597928566458</v>
      </c>
      <c r="J557" s="78">
        <f t="shared" si="6"/>
        <v>1576.0016030840579</v>
      </c>
      <c r="K557" s="6">
        <f t="shared" si="8"/>
        <v>0.32955688104960146</v>
      </c>
      <c r="L557" s="2"/>
    </row>
    <row r="558" spans="1:12" ht="28.5" customHeight="1">
      <c r="A558" s="4">
        <v>45107</v>
      </c>
      <c r="B558" s="78">
        <v>2623.3999020000001</v>
      </c>
      <c r="C558" s="78">
        <v>2353.8798830000001</v>
      </c>
      <c r="D558" s="78">
        <v>1704</v>
      </c>
      <c r="E558" s="78">
        <v>1051.599976</v>
      </c>
      <c r="F558" s="78">
        <v>2420</v>
      </c>
      <c r="G558" s="5"/>
      <c r="H558" s="78">
        <f>(B558*0.3+C558*'Price weighted Portfolio'!$B$22+'2.b Portfolios Daily Value'!D558*'Price weighted Portfolio'!$B$23+'2.b Portfolios Daily Value'!E558*'Price weighted Portfolio'!$B$24+'2.b Portfolios Daily Value'!F558*'Price weighted Portfolio'!$B$25)</f>
        <v>2352.4484410215068</v>
      </c>
      <c r="I558" s="6">
        <f t="shared" si="7"/>
        <v>0.30174751203012296</v>
      </c>
      <c r="J558" s="78">
        <f t="shared" si="6"/>
        <v>1587.3103399209854</v>
      </c>
      <c r="K558" s="6">
        <f t="shared" si="8"/>
        <v>0.33909723230818711</v>
      </c>
      <c r="L558" s="2"/>
    </row>
    <row r="559" spans="1:12" ht="28.5" customHeight="1">
      <c r="A559" s="4">
        <v>45110</v>
      </c>
      <c r="B559" s="78">
        <v>2621.9499510000001</v>
      </c>
      <c r="C559" s="78">
        <v>2414.2902829999998</v>
      </c>
      <c r="D559" s="78">
        <v>1712.5</v>
      </c>
      <c r="E559" s="78">
        <v>1032.6999510000001</v>
      </c>
      <c r="F559" s="78">
        <v>2478.1999510000001</v>
      </c>
      <c r="G559" s="5"/>
      <c r="H559" s="78">
        <f>(B559*0.3+C559*'Price weighted Portfolio'!$B$22+'2.b Portfolios Daily Value'!D559*'Price weighted Portfolio'!$B$23+'2.b Portfolios Daily Value'!E559*'Price weighted Portfolio'!$B$24+'2.b Portfolios Daily Value'!F559*'Price weighted Portfolio'!$B$25)</f>
        <v>2383.0337487142497</v>
      </c>
      <c r="I559" s="6">
        <f t="shared" si="7"/>
        <v>0.31867215424519957</v>
      </c>
      <c r="J559" s="78">
        <f t="shared" si="6"/>
        <v>1599.740835863756</v>
      </c>
      <c r="K559" s="6">
        <f t="shared" si="8"/>
        <v>0.34958392939226912</v>
      </c>
      <c r="L559" s="2"/>
    </row>
    <row r="560" spans="1:12" ht="28.5" customHeight="1">
      <c r="A560" s="4">
        <v>45111</v>
      </c>
      <c r="B560" s="78">
        <v>2624.8999020000001</v>
      </c>
      <c r="C560" s="78">
        <v>2389.4155270000001</v>
      </c>
      <c r="D560" s="78">
        <v>1723.4499510000001</v>
      </c>
      <c r="E560" s="78">
        <v>1048.8000489999999</v>
      </c>
      <c r="F560" s="78">
        <v>2458.1999510000001</v>
      </c>
      <c r="G560" s="5"/>
      <c r="H560" s="78">
        <f>(B560*0.3+C560*'Price weighted Portfolio'!$B$22+'2.b Portfolios Daily Value'!D560*'Price weighted Portfolio'!$B$23+'2.b Portfolios Daily Value'!E560*'Price weighted Portfolio'!$B$24+'2.b Portfolios Daily Value'!F560*'Price weighted Portfolio'!$B$25)</f>
        <v>2373.9131043711595</v>
      </c>
      <c r="I560" s="6">
        <f t="shared" si="7"/>
        <v>0.31362516750802216</v>
      </c>
      <c r="J560" s="78">
        <f t="shared" si="6"/>
        <v>1597.9861255215326</v>
      </c>
      <c r="K560" s="6">
        <f t="shared" si="8"/>
        <v>0.34810360906443005</v>
      </c>
      <c r="L560" s="2"/>
    </row>
    <row r="561" spans="1:12" ht="28.5" customHeight="1">
      <c r="A561" s="4">
        <v>45112</v>
      </c>
      <c r="B561" s="78">
        <v>2593.0500489999999</v>
      </c>
      <c r="C561" s="78">
        <v>2385.4926759999998</v>
      </c>
      <c r="D561" s="78">
        <v>1716.25</v>
      </c>
      <c r="E561" s="78">
        <v>1044.6999510000001</v>
      </c>
      <c r="F561" s="78">
        <v>2461</v>
      </c>
      <c r="G561" s="5"/>
      <c r="H561" s="78">
        <f>(B561*0.3+C561*'Price weighted Portfolio'!$B$22+'2.b Portfolios Daily Value'!D561*'Price weighted Portfolio'!$B$23+'2.b Portfolios Daily Value'!E561*'Price weighted Portfolio'!$B$24+'2.b Portfolios Daily Value'!F561*'Price weighted Portfolio'!$B$25)</f>
        <v>2361.9357313639475</v>
      </c>
      <c r="I561" s="6">
        <f t="shared" si="7"/>
        <v>0.30699738547424271</v>
      </c>
      <c r="J561" s="78">
        <f t="shared" si="6"/>
        <v>1587.6970444989424</v>
      </c>
      <c r="K561" s="6">
        <f t="shared" si="8"/>
        <v>0.33942346657822231</v>
      </c>
      <c r="L561" s="2"/>
    </row>
    <row r="562" spans="1:12" ht="28.5" customHeight="1">
      <c r="A562" s="4">
        <v>45113</v>
      </c>
      <c r="B562" s="78">
        <v>2600.6999510000001</v>
      </c>
      <c r="C562" s="78">
        <v>2435.5654300000001</v>
      </c>
      <c r="D562" s="78">
        <v>1673</v>
      </c>
      <c r="E562" s="78">
        <v>1042.5</v>
      </c>
      <c r="F562" s="78">
        <v>2468.1000979999999</v>
      </c>
      <c r="G562" s="5"/>
      <c r="H562" s="78">
        <f>(B562*0.3+C562*'Price weighted Portfolio'!$B$22+'2.b Portfolios Daily Value'!D562*'Price weighted Portfolio'!$B$23+'2.b Portfolios Daily Value'!E562*'Price weighted Portfolio'!$B$24+'2.b Portfolios Daily Value'!F562*'Price weighted Portfolio'!$B$25)</f>
        <v>2382.0777856088525</v>
      </c>
      <c r="I562" s="6">
        <f t="shared" si="7"/>
        <v>0.31814316386549857</v>
      </c>
      <c r="J562" s="78">
        <f t="shared" si="6"/>
        <v>1590.3042917197913</v>
      </c>
      <c r="K562" s="6">
        <f t="shared" si="8"/>
        <v>0.34162300969816162</v>
      </c>
      <c r="L562" s="2"/>
    </row>
    <row r="563" spans="1:12" ht="28.5" customHeight="1">
      <c r="A563" s="4">
        <v>45114</v>
      </c>
      <c r="B563" s="78">
        <v>2587.25</v>
      </c>
      <c r="C563" s="78">
        <v>2430.8120119999999</v>
      </c>
      <c r="D563" s="78">
        <v>1665</v>
      </c>
      <c r="E563" s="78">
        <v>1035.6999510000001</v>
      </c>
      <c r="F563" s="78">
        <v>2482.75</v>
      </c>
      <c r="G563" s="5"/>
      <c r="H563" s="78">
        <f>(B563*0.3+C563*'Price weighted Portfolio'!$B$22+'2.b Portfolios Daily Value'!D563*'Price weighted Portfolio'!$B$23+'2.b Portfolios Daily Value'!E563*'Price weighted Portfolio'!$B$24+'2.b Portfolios Daily Value'!F563*'Price weighted Portfolio'!$B$25)</f>
        <v>2376.3512137830157</v>
      </c>
      <c r="I563" s="6">
        <f t="shared" si="7"/>
        <v>0.3149743162526224</v>
      </c>
      <c r="J563" s="78">
        <f t="shared" si="6"/>
        <v>1587.2320028979045</v>
      </c>
      <c r="K563" s="6">
        <f t="shared" si="8"/>
        <v>0.3390311451114012</v>
      </c>
      <c r="L563" s="2"/>
    </row>
    <row r="564" spans="1:12" ht="28.5" customHeight="1">
      <c r="A564" s="4">
        <v>45117</v>
      </c>
      <c r="B564" s="78">
        <v>2620.3000489999999</v>
      </c>
      <c r="C564" s="78">
        <v>2524.4501949999999</v>
      </c>
      <c r="D564" s="78">
        <v>1661</v>
      </c>
      <c r="E564" s="78">
        <v>1045</v>
      </c>
      <c r="F564" s="78">
        <v>2450</v>
      </c>
      <c r="G564" s="5"/>
      <c r="H564" s="78">
        <f>(B564*0.3+C564*'Price weighted Portfolio'!$B$22+'2.b Portfolios Daily Value'!D564*'Price weighted Portfolio'!$B$23+'2.b Portfolios Daily Value'!E564*'Price weighted Portfolio'!$B$24+'2.b Portfolios Daily Value'!F564*'Price weighted Portfolio'!$B$25)</f>
        <v>2422.2263725092039</v>
      </c>
      <c r="I564" s="6">
        <f t="shared" si="7"/>
        <v>0.34035972861467667</v>
      </c>
      <c r="J564" s="78">
        <f t="shared" si="6"/>
        <v>1597.6358973689191</v>
      </c>
      <c r="K564" s="6">
        <f t="shared" si="8"/>
        <v>0.34780814727725096</v>
      </c>
      <c r="L564" s="2"/>
    </row>
    <row r="565" spans="1:12" ht="28.5" customHeight="1">
      <c r="A565" s="4">
        <v>45118</v>
      </c>
      <c r="B565" s="78">
        <v>2592.1499020000001</v>
      </c>
      <c r="C565" s="78">
        <v>2551.8171390000002</v>
      </c>
      <c r="D565" s="78">
        <v>1663</v>
      </c>
      <c r="E565" s="78">
        <v>1072.25</v>
      </c>
      <c r="F565" s="78">
        <v>2447.1999510000001</v>
      </c>
      <c r="G565" s="5"/>
      <c r="H565" s="78">
        <f>(B565*0.3+C565*'Price weighted Portfolio'!$B$22+'2.b Portfolios Daily Value'!D565*'Price weighted Portfolio'!$B$23+'2.b Portfolios Daily Value'!E565*'Price weighted Portfolio'!$B$24+'2.b Portfolios Daily Value'!F565*'Price weighted Portfolio'!$B$25)</f>
        <v>2428.4064608388117</v>
      </c>
      <c r="I565" s="6">
        <f t="shared" si="7"/>
        <v>0.34377953347284396</v>
      </c>
      <c r="J565" s="78">
        <f t="shared" si="6"/>
        <v>1592.8771644223762</v>
      </c>
      <c r="K565" s="6">
        <f t="shared" si="8"/>
        <v>0.34379355355997765</v>
      </c>
      <c r="L565" s="2"/>
    </row>
    <row r="566" spans="1:12" ht="28.5" customHeight="1">
      <c r="A566" s="4">
        <v>45119</v>
      </c>
      <c r="B566" s="78">
        <v>2573.9499510000001</v>
      </c>
      <c r="C566" s="78">
        <v>2554.6323240000002</v>
      </c>
      <c r="D566" s="78">
        <v>1655.349976</v>
      </c>
      <c r="E566" s="78">
        <v>1078.75</v>
      </c>
      <c r="F566" s="78">
        <v>2480.3000489999999</v>
      </c>
      <c r="G566" s="5"/>
      <c r="H566" s="78">
        <f>(B566*0.3+C566*'Price weighted Portfolio'!$B$22+'2.b Portfolios Daily Value'!D566*'Price weighted Portfolio'!$B$23+'2.b Portfolios Daily Value'!E566*'Price weighted Portfolio'!$B$24+'2.b Portfolios Daily Value'!F566*'Price weighted Portfolio'!$B$25)</f>
        <v>2428.3838448901943</v>
      </c>
      <c r="I566" s="6">
        <f t="shared" si="7"/>
        <v>0.34376701874379334</v>
      </c>
      <c r="J566" s="78">
        <f t="shared" si="6"/>
        <v>1593.1967330023444</v>
      </c>
      <c r="K566" s="6">
        <f t="shared" si="8"/>
        <v>0.34406315011599187</v>
      </c>
      <c r="L566" s="2"/>
    </row>
    <row r="567" spans="1:12" ht="28.5" customHeight="1">
      <c r="A567" s="4">
        <v>45120</v>
      </c>
      <c r="B567" s="78">
        <v>2584.6999510000001</v>
      </c>
      <c r="C567" s="78">
        <v>2531.788086</v>
      </c>
      <c r="D567" s="78">
        <v>1656.6999510000001</v>
      </c>
      <c r="E567" s="78">
        <v>1075.650024</v>
      </c>
      <c r="F567" s="78">
        <v>2466</v>
      </c>
      <c r="G567" s="5"/>
      <c r="H567" s="78">
        <f>(B567*0.3+C567*'Price weighted Portfolio'!$B$22+'2.b Portfolios Daily Value'!D567*'Price weighted Portfolio'!$B$23+'2.b Portfolios Daily Value'!E567*'Price weighted Portfolio'!$B$24+'2.b Portfolios Daily Value'!F567*'Price weighted Portfolio'!$B$25)</f>
        <v>2419.9863354563527</v>
      </c>
      <c r="I567" s="6">
        <f t="shared" si="7"/>
        <v>0.3391201849079768</v>
      </c>
      <c r="J567" s="78">
        <f t="shared" si="6"/>
        <v>1592.4117793879359</v>
      </c>
      <c r="K567" s="6">
        <f t="shared" si="8"/>
        <v>0.34340094236360152</v>
      </c>
      <c r="L567" s="2"/>
    </row>
    <row r="568" spans="1:12" ht="28.5" customHeight="1">
      <c r="A568" s="4">
        <v>45121</v>
      </c>
      <c r="B568" s="78">
        <v>2565.0500489999999</v>
      </c>
      <c r="C568" s="78">
        <v>2529.6652829999998</v>
      </c>
      <c r="D568" s="78">
        <v>1653.599976</v>
      </c>
      <c r="E568" s="78">
        <v>1072.9499510000001</v>
      </c>
      <c r="F568" s="78">
        <v>2450.25</v>
      </c>
      <c r="G568" s="5"/>
      <c r="H568" s="78">
        <f>(B568*0.3+C568*'Price weighted Portfolio'!$B$22+'2.b Portfolios Daily Value'!D568*'Price weighted Portfolio'!$B$23+'2.b Portfolios Daily Value'!E568*'Price weighted Portfolio'!$B$24+'2.b Portfolios Daily Value'!F568*'Price weighted Portfolio'!$B$25)</f>
        <v>2410.6371802146409</v>
      </c>
      <c r="I568" s="6">
        <f t="shared" si="7"/>
        <v>0.33394674970605709</v>
      </c>
      <c r="J568" s="78">
        <f t="shared" si="6"/>
        <v>1583.1640070265828</v>
      </c>
      <c r="K568" s="6">
        <f t="shared" si="8"/>
        <v>0.33559927556747859</v>
      </c>
      <c r="L568" s="2"/>
    </row>
    <row r="569" spans="1:12" ht="28.5" customHeight="1">
      <c r="A569" s="4">
        <v>45124</v>
      </c>
      <c r="B569" s="78">
        <v>2601.1499020000001</v>
      </c>
      <c r="C569" s="78">
        <v>2581.3532709999999</v>
      </c>
      <c r="D569" s="78">
        <v>1650</v>
      </c>
      <c r="E569" s="78">
        <v>1077.599976</v>
      </c>
      <c r="F569" s="78">
        <v>2475</v>
      </c>
      <c r="G569" s="5"/>
      <c r="H569" s="78">
        <f>(B569*0.3+C569*'Price weighted Portfolio'!$B$22+'2.b Portfolios Daily Value'!D569*'Price weighted Portfolio'!$B$23+'2.b Portfolios Daily Value'!E569*'Price weighted Portfolio'!$B$24+'2.b Portfolios Daily Value'!F569*'Price weighted Portfolio'!$B$25)</f>
        <v>2446.4796616099575</v>
      </c>
      <c r="I569" s="6">
        <f t="shared" si="7"/>
        <v>0.35378049405842171</v>
      </c>
      <c r="J569" s="78">
        <f t="shared" si="6"/>
        <v>1601.5028541412494</v>
      </c>
      <c r="K569" s="6">
        <f t="shared" si="8"/>
        <v>0.35107041488872537</v>
      </c>
      <c r="L569" s="2"/>
    </row>
    <row r="570" spans="1:12" ht="28.5" customHeight="1">
      <c r="A570" s="4">
        <v>45125</v>
      </c>
      <c r="B570" s="78">
        <v>2601.1499020000001</v>
      </c>
      <c r="C570" s="78">
        <v>2603.274414</v>
      </c>
      <c r="D570" s="78">
        <v>1698</v>
      </c>
      <c r="E570" s="78">
        <v>1067.150024</v>
      </c>
      <c r="F570" s="78">
        <v>2469</v>
      </c>
      <c r="G570" s="5"/>
      <c r="H570" s="78">
        <f>(B570*0.3+C570*'Price weighted Portfolio'!$B$22+'2.b Portfolios Daily Value'!D570*'Price weighted Portfolio'!$B$23+'2.b Portfolios Daily Value'!E570*'Price weighted Portfolio'!$B$24+'2.b Portfolios Daily Value'!F570*'Price weighted Portfolio'!$B$25)</f>
        <v>2457.82279808249</v>
      </c>
      <c r="I570" s="6">
        <f t="shared" si="7"/>
        <v>0.36005731586852074</v>
      </c>
      <c r="J570" s="78">
        <f t="shared" si="6"/>
        <v>1605.0997342552644</v>
      </c>
      <c r="K570" s="6">
        <f t="shared" si="8"/>
        <v>0.35410483864599862</v>
      </c>
      <c r="L570" s="2"/>
    </row>
    <row r="571" spans="1:12" ht="28.5" customHeight="1">
      <c r="A571" s="4">
        <v>45126</v>
      </c>
      <c r="B571" s="78">
        <v>2637.9499510000001</v>
      </c>
      <c r="C571" s="78">
        <v>2623.0266109999998</v>
      </c>
      <c r="D571" s="78">
        <v>1681.099976</v>
      </c>
      <c r="E571" s="78">
        <v>1081.849976</v>
      </c>
      <c r="F571" s="78">
        <v>2474.6000979999999</v>
      </c>
      <c r="G571" s="5"/>
      <c r="H571" s="78">
        <f>(B571*0.3+C571*'Price weighted Portfolio'!$B$22+'2.b Portfolios Daily Value'!D571*'Price weighted Portfolio'!$B$23+'2.b Portfolios Daily Value'!E571*'Price weighted Portfolio'!$B$24+'2.b Portfolios Daily Value'!F571*'Price weighted Portfolio'!$B$25)</f>
        <v>2478.1666438519674</v>
      </c>
      <c r="I571" s="6">
        <f t="shared" si="7"/>
        <v>0.37131475732982744</v>
      </c>
      <c r="J571" s="78">
        <f t="shared" si="6"/>
        <v>1618.0911181656422</v>
      </c>
      <c r="K571" s="6">
        <f t="shared" si="8"/>
        <v>0.36506471574168131</v>
      </c>
      <c r="L571" s="2"/>
    </row>
    <row r="572" spans="1:12" ht="28.5" customHeight="1">
      <c r="A572" s="4">
        <v>45127</v>
      </c>
      <c r="B572" s="78">
        <v>2645.6999510000001</v>
      </c>
      <c r="C572" s="78">
        <v>2619.8500979999999</v>
      </c>
      <c r="D572" s="78">
        <v>1681.150024</v>
      </c>
      <c r="E572" s="78">
        <v>1097.650024</v>
      </c>
      <c r="F572" s="78">
        <v>2494</v>
      </c>
      <c r="G572" s="5"/>
      <c r="H572" s="78">
        <f>(B572*0.3+C572*'Price weighted Portfolio'!$B$22+'2.b Portfolios Daily Value'!D572*'Price weighted Portfolio'!$B$23+'2.b Portfolios Daily Value'!E572*'Price weighted Portfolio'!$B$24+'2.b Portfolios Daily Value'!F572*'Price weighted Portfolio'!$B$25)</f>
        <v>2483.5132092344606</v>
      </c>
      <c r="I572" s="6">
        <f t="shared" si="7"/>
        <v>0.37427332511954048</v>
      </c>
      <c r="J572" s="78">
        <f t="shared" si="6"/>
        <v>1624.930061166617</v>
      </c>
      <c r="K572" s="6">
        <f t="shared" si="8"/>
        <v>0.3708342300037597</v>
      </c>
      <c r="L572" s="2"/>
    </row>
    <row r="573" spans="1:12" ht="28.5" customHeight="1">
      <c r="A573" s="4">
        <v>45128</v>
      </c>
      <c r="B573" s="78">
        <v>2610.9499510000001</v>
      </c>
      <c r="C573" s="78">
        <v>2538.75</v>
      </c>
      <c r="D573" s="78">
        <v>1680</v>
      </c>
      <c r="E573" s="78">
        <v>1097.150024</v>
      </c>
      <c r="F573" s="78">
        <v>2522</v>
      </c>
      <c r="G573" s="5"/>
      <c r="H573" s="78">
        <f>(B573*0.3+C573*'Price weighted Portfolio'!$B$22+'2.b Portfolios Daily Value'!D573*'Price weighted Portfolio'!$B$23+'2.b Portfolios Daily Value'!E573*'Price weighted Portfolio'!$B$24+'2.b Portfolios Daily Value'!F573*'Price weighted Portfolio'!$B$25)</f>
        <v>2442.4183389091813</v>
      </c>
      <c r="I573" s="6">
        <f t="shared" si="7"/>
        <v>0.35153312632483136</v>
      </c>
      <c r="J573" s="78">
        <f t="shared" si="6"/>
        <v>1614.2612295803858</v>
      </c>
      <c r="K573" s="6">
        <f t="shared" si="8"/>
        <v>0.36183371983900181</v>
      </c>
      <c r="L573" s="2"/>
    </row>
    <row r="574" spans="1:12" ht="28.5" customHeight="1">
      <c r="A574" s="4">
        <v>45131</v>
      </c>
      <c r="B574" s="78">
        <v>2664.3000489999999</v>
      </c>
      <c r="C574" s="78">
        <v>2487.3999020000001</v>
      </c>
      <c r="D574" s="78">
        <v>1678.5</v>
      </c>
      <c r="E574" s="78">
        <v>1100.400024</v>
      </c>
      <c r="F574" s="78">
        <v>2637.6499020000001</v>
      </c>
      <c r="G574" s="5"/>
      <c r="H574" s="78">
        <f>(B574*0.3+C574*'Price weighted Portfolio'!$B$22+'2.b Portfolios Daily Value'!D574*'Price weighted Portfolio'!$B$23+'2.b Portfolios Daily Value'!E574*'Price weighted Portfolio'!$B$24+'2.b Portfolios Daily Value'!F574*'Price weighted Portfolio'!$B$25)</f>
        <v>2451.5880853264239</v>
      </c>
      <c r="I574" s="6">
        <f t="shared" si="7"/>
        <v>0.35660728411568576</v>
      </c>
      <c r="J574" s="78">
        <f t="shared" si="6"/>
        <v>1647.2728858164637</v>
      </c>
      <c r="K574" s="6">
        <f t="shared" si="8"/>
        <v>0.38968323129738591</v>
      </c>
      <c r="L574" s="2"/>
    </row>
    <row r="575" spans="1:12" ht="28.5" customHeight="1">
      <c r="A575" s="4">
        <v>45132</v>
      </c>
      <c r="B575" s="78">
        <v>2652.1499020000001</v>
      </c>
      <c r="C575" s="78">
        <v>2485.8000489999999</v>
      </c>
      <c r="D575" s="78">
        <v>1684.650024</v>
      </c>
      <c r="E575" s="78">
        <v>1095.0500489999999</v>
      </c>
      <c r="F575" s="78">
        <v>2616</v>
      </c>
      <c r="G575" s="5"/>
      <c r="H575" s="78">
        <f>(B575*0.3+C575*'Price weighted Portfolio'!$B$22+'2.b Portfolios Daily Value'!D575*'Price weighted Portfolio'!$B$23+'2.b Portfolios Daily Value'!E575*'Price weighted Portfolio'!$B$24+'2.b Portfolios Daily Value'!F575*'Price weighted Portfolio'!$B$25)</f>
        <v>2444.4534933489804</v>
      </c>
      <c r="I575" s="6">
        <f t="shared" si="7"/>
        <v>0.35265929648117056</v>
      </c>
      <c r="J575" s="78">
        <f t="shared" si="6"/>
        <v>1639.8685301194805</v>
      </c>
      <c r="K575" s="6">
        <f t="shared" si="8"/>
        <v>0.38343671984244954</v>
      </c>
      <c r="L575" s="2"/>
    </row>
    <row r="576" spans="1:12" ht="28.5" customHeight="1">
      <c r="A576" s="4">
        <v>45133</v>
      </c>
      <c r="B576" s="78">
        <v>2651.25</v>
      </c>
      <c r="C576" s="78">
        <v>2526.1999510000001</v>
      </c>
      <c r="D576" s="78">
        <v>1699.599976</v>
      </c>
      <c r="E576" s="78">
        <v>1112</v>
      </c>
      <c r="F576" s="78">
        <v>2591</v>
      </c>
      <c r="G576" s="5"/>
      <c r="H576" s="78">
        <f>(B576*0.3+C576*'Price weighted Portfolio'!$B$22+'2.b Portfolios Daily Value'!D576*'Price weighted Portfolio'!$B$23+'2.b Portfolios Daily Value'!E576*'Price weighted Portfolio'!$B$24+'2.b Portfolios Daily Value'!F576*'Price weighted Portfolio'!$B$25)</f>
        <v>2461.372800214087</v>
      </c>
      <c r="I576" s="6">
        <f t="shared" si="7"/>
        <v>0.36202173998168052</v>
      </c>
      <c r="J576" s="78">
        <f t="shared" si="6"/>
        <v>1640.4925932993433</v>
      </c>
      <c r="K576" s="6">
        <f t="shared" si="8"/>
        <v>0.3839631961438521</v>
      </c>
      <c r="L576" s="2"/>
    </row>
    <row r="577" spans="1:12" ht="28.5" customHeight="1">
      <c r="A577" s="4">
        <v>45134</v>
      </c>
      <c r="B577" s="78">
        <v>2677.25</v>
      </c>
      <c r="C577" s="78">
        <v>2502.6999510000001</v>
      </c>
      <c r="D577" s="78">
        <v>1699.900024</v>
      </c>
      <c r="E577" s="78">
        <v>1134.9499510000001</v>
      </c>
      <c r="F577" s="78">
        <v>2668.9499510000001</v>
      </c>
      <c r="G577" s="5"/>
      <c r="H577" s="78">
        <f>(B577*0.3+C577*'Price weighted Portfolio'!$B$22+'2.b Portfolios Daily Value'!D577*'Price weighted Portfolio'!$B$23+'2.b Portfolios Daily Value'!E577*'Price weighted Portfolio'!$B$24+'2.b Portfolios Daily Value'!F577*'Price weighted Portfolio'!$B$25)</f>
        <v>2471.8723450514472</v>
      </c>
      <c r="I577" s="6">
        <f t="shared" si="7"/>
        <v>0.36783175312847138</v>
      </c>
      <c r="J577" s="78">
        <f t="shared" si="6"/>
        <v>1662.320591431203</v>
      </c>
      <c r="K577" s="6">
        <f t="shared" si="8"/>
        <v>0.40237787609021747</v>
      </c>
      <c r="L577" s="2"/>
    </row>
    <row r="578" spans="1:12" ht="28.5" customHeight="1">
      <c r="A578" s="4">
        <v>45135</v>
      </c>
      <c r="B578" s="78">
        <v>2740.0500489999999</v>
      </c>
      <c r="C578" s="78">
        <v>2527.8500979999999</v>
      </c>
      <c r="D578" s="78">
        <v>1661.5</v>
      </c>
      <c r="E578" s="78">
        <v>1138.5500489999999</v>
      </c>
      <c r="F578" s="78">
        <v>2660.1499020000001</v>
      </c>
      <c r="G578" s="5"/>
      <c r="H578" s="78">
        <f>(B578*0.3+C578*'Price weighted Portfolio'!$B$22+'2.b Portfolios Daily Value'!D578*'Price weighted Portfolio'!$B$23+'2.b Portfolios Daily Value'!E578*'Price weighted Portfolio'!$B$24+'2.b Portfolios Daily Value'!F578*'Price weighted Portfolio'!$B$25)</f>
        <v>2497.2570047627264</v>
      </c>
      <c r="I578" s="6">
        <f t="shared" si="7"/>
        <v>0.38187857219862287</v>
      </c>
      <c r="J578" s="78">
        <f t="shared" si="6"/>
        <v>1678.1259772310007</v>
      </c>
      <c r="K578" s="6">
        <f t="shared" si="8"/>
        <v>0.41571172004484436</v>
      </c>
      <c r="L578" s="2"/>
    </row>
    <row r="579" spans="1:12" ht="28.5" customHeight="1">
      <c r="A579" s="4">
        <v>45138</v>
      </c>
      <c r="B579" s="78">
        <v>2740</v>
      </c>
      <c r="C579" s="78">
        <v>2549.25</v>
      </c>
      <c r="D579" s="78">
        <v>1650.0500489999999</v>
      </c>
      <c r="E579" s="78">
        <v>1143.400024</v>
      </c>
      <c r="F579" s="78">
        <v>2655</v>
      </c>
      <c r="G579" s="5"/>
      <c r="H579" s="78">
        <f>(B579*0.3+C579*'Price weighted Portfolio'!$B$22+'2.b Portfolios Daily Value'!D579*'Price weighted Portfolio'!$B$23+'2.b Portfolios Daily Value'!E579*'Price weighted Portfolio'!$B$24+'2.b Portfolios Daily Value'!F579*'Price weighted Portfolio'!$B$25)</f>
        <v>2505.1673421490677</v>
      </c>
      <c r="I579" s="6">
        <f t="shared" si="7"/>
        <v>0.38625582520550172</v>
      </c>
      <c r="J579" s="78">
        <f t="shared" si="6"/>
        <v>1677.9389837847741</v>
      </c>
      <c r="K579" s="6">
        <f t="shared" si="8"/>
        <v>0.41555396739874606</v>
      </c>
      <c r="L579" s="2"/>
    </row>
    <row r="580" spans="1:12" ht="28.5" customHeight="1">
      <c r="A580" s="4">
        <v>45139</v>
      </c>
      <c r="B580" s="78">
        <v>2763.8999020000001</v>
      </c>
      <c r="C580" s="78">
        <v>2513.1999510000001</v>
      </c>
      <c r="D580" s="78">
        <v>1654.4499510000001</v>
      </c>
      <c r="E580" s="78">
        <v>1143.4499510000001</v>
      </c>
      <c r="F580" s="78">
        <v>2681.3500979999999</v>
      </c>
      <c r="G580" s="5"/>
      <c r="H580" s="78">
        <f>(B580*0.3+C580*'Price weighted Portfolio'!$B$22+'2.b Portfolios Daily Value'!D580*'Price weighted Portfolio'!$B$23+'2.b Portfolios Daily Value'!E580*'Price weighted Portfolio'!$B$24+'2.b Portfolios Daily Value'!F580*'Price weighted Portfolio'!$B$25)</f>
        <v>2500.8992233648592</v>
      </c>
      <c r="I580" s="6">
        <f t="shared" si="7"/>
        <v>0.38389402508631187</v>
      </c>
      <c r="J580" s="78">
        <f t="shared" si="6"/>
        <v>1687.8556615101561</v>
      </c>
      <c r="K580" s="6">
        <f t="shared" si="8"/>
        <v>0.42391994055583671</v>
      </c>
      <c r="L580" s="2"/>
    </row>
    <row r="581" spans="1:12" ht="28.5" customHeight="1">
      <c r="A581" s="4">
        <v>45140</v>
      </c>
      <c r="B581" s="78">
        <v>2695</v>
      </c>
      <c r="C581" s="78">
        <v>2486.3500979999999</v>
      </c>
      <c r="D581" s="78">
        <v>1642</v>
      </c>
      <c r="E581" s="78">
        <v>1135.25</v>
      </c>
      <c r="F581" s="78">
        <v>2638</v>
      </c>
      <c r="G581" s="5"/>
      <c r="H581" s="78">
        <f>(B581*0.3+C581*'Price weighted Portfolio'!$B$22+'2.b Portfolios Daily Value'!D581*'Price weighted Portfolio'!$B$23+'2.b Portfolios Daily Value'!E581*'Price weighted Portfolio'!$B$24+'2.b Portfolios Daily Value'!F581*'Price weighted Portfolio'!$B$25)</f>
        <v>2461.4799502317796</v>
      </c>
      <c r="I581" s="6">
        <f t="shared" si="7"/>
        <v>0.36208103236255207</v>
      </c>
      <c r="J581" s="78">
        <f t="shared" si="6"/>
        <v>1656.2701561057102</v>
      </c>
      <c r="K581" s="6">
        <f t="shared" si="8"/>
        <v>0.39727356788100465</v>
      </c>
      <c r="L581" s="2"/>
    </row>
    <row r="582" spans="1:12" ht="28.5" customHeight="1">
      <c r="A582" s="4">
        <v>45141</v>
      </c>
      <c r="B582" s="78">
        <v>2646.9499510000001</v>
      </c>
      <c r="C582" s="78">
        <v>2475.8999020000001</v>
      </c>
      <c r="D582" s="78">
        <v>1640</v>
      </c>
      <c r="E582" s="78">
        <v>1141</v>
      </c>
      <c r="F582" s="78">
        <v>2615</v>
      </c>
      <c r="G582" s="5"/>
      <c r="H582" s="78">
        <f>(B582*0.3+C582*'Price weighted Portfolio'!$B$22+'2.b Portfolios Daily Value'!D582*'Price weighted Portfolio'!$B$23+'2.b Portfolios Daily Value'!E582*'Price weighted Portfolio'!$B$24+'2.b Portfolios Daily Value'!F582*'Price weighted Portfolio'!$B$25)</f>
        <v>2440.3422787463164</v>
      </c>
      <c r="I582" s="6">
        <f t="shared" si="7"/>
        <v>0.3503843206359547</v>
      </c>
      <c r="J582" s="78">
        <f t="shared" si="6"/>
        <v>1637.5602516156002</v>
      </c>
      <c r="K582" s="6">
        <f t="shared" si="8"/>
        <v>0.38148939468604914</v>
      </c>
      <c r="L582" s="2"/>
    </row>
    <row r="583" spans="1:12" ht="28.5" customHeight="1">
      <c r="A583" s="4">
        <v>45142</v>
      </c>
      <c r="B583" s="78">
        <v>2619.3999020000001</v>
      </c>
      <c r="C583" s="78">
        <v>2509.5500489999999</v>
      </c>
      <c r="D583" s="78">
        <v>1635.150024</v>
      </c>
      <c r="E583" s="78">
        <v>1138.9499510000001</v>
      </c>
      <c r="F583" s="78">
        <v>2605</v>
      </c>
      <c r="G583" s="5"/>
      <c r="H583" s="78">
        <f>(B583*0.3+C583*'Price weighted Portfolio'!$B$22+'2.b Portfolios Daily Value'!D583*'Price weighted Portfolio'!$B$23+'2.b Portfolios Daily Value'!E583*'Price weighted Portfolio'!$B$24+'2.b Portfolios Daily Value'!F583*'Price weighted Portfolio'!$B$25)</f>
        <v>2444.2655239439005</v>
      </c>
      <c r="I583" s="6">
        <f t="shared" si="7"/>
        <v>0.35255528199943598</v>
      </c>
      <c r="J583" s="78">
        <f t="shared" si="6"/>
        <v>1629.0179004543797</v>
      </c>
      <c r="K583" s="6">
        <f t="shared" si="8"/>
        <v>0.37428283998171552</v>
      </c>
      <c r="L583" s="2"/>
    </row>
    <row r="584" spans="1:12" ht="28.5" customHeight="1">
      <c r="A584" s="4">
        <v>45145</v>
      </c>
      <c r="B584" s="78">
        <v>2611</v>
      </c>
      <c r="C584" s="78">
        <v>2523.8500979999999</v>
      </c>
      <c r="D584" s="78">
        <v>1663.099976</v>
      </c>
      <c r="E584" s="78">
        <v>1160.8000489999999</v>
      </c>
      <c r="F584" s="78">
        <v>2628</v>
      </c>
      <c r="G584" s="5"/>
      <c r="H584" s="78">
        <f>(B584*0.3+C584*'Price weighted Portfolio'!$B$22+'2.b Portfolios Daily Value'!D584*'Price weighted Portfolio'!$B$23+'2.b Portfolios Daily Value'!E584*'Price weighted Portfolio'!$B$24+'2.b Portfolios Daily Value'!F584*'Price weighted Portfolio'!$B$25)</f>
        <v>2455.709712781806</v>
      </c>
      <c r="I584" s="6">
        <f t="shared" si="7"/>
        <v>0.35888802200222103</v>
      </c>
      <c r="J584" s="78">
        <f t="shared" si="6"/>
        <v>1635.6519625064866</v>
      </c>
      <c r="K584" s="6">
        <f t="shared" si="8"/>
        <v>0.37987951122457986</v>
      </c>
      <c r="L584" s="2"/>
    </row>
    <row r="585" spans="1:12" ht="28.5" customHeight="1">
      <c r="A585" s="4">
        <v>45146</v>
      </c>
      <c r="B585" s="78">
        <v>2601.5500489999999</v>
      </c>
      <c r="C585" s="78">
        <v>2508.6499020000001</v>
      </c>
      <c r="D585" s="78">
        <v>1651.6999510000001</v>
      </c>
      <c r="E585" s="78">
        <v>1148.650024</v>
      </c>
      <c r="F585" s="78">
        <v>2639.0500489999999</v>
      </c>
      <c r="G585" s="5"/>
      <c r="H585" s="78">
        <f>(B585*0.3+C585*'Price weighted Portfolio'!$B$22+'2.b Portfolios Daily Value'!D585*'Price weighted Portfolio'!$B$23+'2.b Portfolios Daily Value'!E585*'Price weighted Portfolio'!$B$24+'2.b Portfolios Daily Value'!F585*'Price weighted Portfolio'!$B$25)</f>
        <v>2445.4052037018141</v>
      </c>
      <c r="I585" s="6">
        <f t="shared" si="7"/>
        <v>0.35318593356378258</v>
      </c>
      <c r="J585" s="78">
        <f t="shared" si="6"/>
        <v>1631.7671008479467</v>
      </c>
      <c r="K585" s="6">
        <f t="shared" si="8"/>
        <v>0.37660213857474889</v>
      </c>
      <c r="L585" s="2"/>
    </row>
    <row r="586" spans="1:12" ht="28.5" customHeight="1">
      <c r="A586" s="4">
        <v>45147</v>
      </c>
      <c r="B586" s="78">
        <v>2588.6999510000001</v>
      </c>
      <c r="C586" s="78">
        <v>2525.1999510000001</v>
      </c>
      <c r="D586" s="78">
        <v>1653</v>
      </c>
      <c r="E586" s="78">
        <v>1152.8000489999999</v>
      </c>
      <c r="F586" s="78">
        <v>2635</v>
      </c>
      <c r="G586" s="5"/>
      <c r="H586" s="78">
        <f>(B586*0.3+C586*'Price weighted Portfolio'!$B$22+'2.b Portfolios Daily Value'!D586*'Price weighted Portfolio'!$B$23+'2.b Portfolios Daily Value'!E586*'Price weighted Portfolio'!$B$24+'2.b Portfolios Daily Value'!F586*'Price weighted Portfolio'!$B$25)</f>
        <v>2448.6034027092146</v>
      </c>
      <c r="I586" s="6">
        <f t="shared" si="7"/>
        <v>0.35495568440221237</v>
      </c>
      <c r="J586" s="78">
        <f t="shared" si="6"/>
        <v>1628.688352512032</v>
      </c>
      <c r="K586" s="6">
        <f t="shared" si="8"/>
        <v>0.37400482457010242</v>
      </c>
      <c r="L586" s="2"/>
    </row>
    <row r="587" spans="1:12" ht="28.5" customHeight="1">
      <c r="A587" s="4">
        <v>45148</v>
      </c>
      <c r="B587" s="78">
        <v>2551.3999020000001</v>
      </c>
      <c r="C587" s="78">
        <v>2536.4499510000001</v>
      </c>
      <c r="D587" s="78">
        <v>1647.0500489999999</v>
      </c>
      <c r="E587" s="78">
        <v>1150.3000489999999</v>
      </c>
      <c r="F587" s="78">
        <v>2640.1000979999999</v>
      </c>
      <c r="G587" s="5"/>
      <c r="H587" s="78">
        <f>(B587*0.3+C587*'Price weighted Portfolio'!$B$22+'2.b Portfolios Daily Value'!D587*'Price weighted Portfolio'!$B$23+'2.b Portfolios Daily Value'!E587*'Price weighted Portfolio'!$B$24+'2.b Portfolios Daily Value'!F587*'Price weighted Portfolio'!$B$25)</f>
        <v>2441.9433312235128</v>
      </c>
      <c r="I587" s="6">
        <f t="shared" si="7"/>
        <v>0.35127027674979638</v>
      </c>
      <c r="J587" s="78">
        <f t="shared" si="6"/>
        <v>1618.3318155414067</v>
      </c>
      <c r="K587" s="6">
        <f t="shared" si="8"/>
        <v>0.36526777445150249</v>
      </c>
      <c r="L587" s="2"/>
    </row>
    <row r="588" spans="1:12" ht="28.5" customHeight="1">
      <c r="A588" s="4">
        <v>45149</v>
      </c>
      <c r="B588" s="78">
        <v>2547.6999510000001</v>
      </c>
      <c r="C588" s="78">
        <v>2547.1499020000001</v>
      </c>
      <c r="D588" s="78">
        <v>1638.400024</v>
      </c>
      <c r="E588" s="78">
        <v>1132.349976</v>
      </c>
      <c r="F588" s="78">
        <v>2642.0500489999999</v>
      </c>
      <c r="G588" s="5"/>
      <c r="H588" s="78">
        <f>(B588*0.3+C588*'Price weighted Portfolio'!$B$22+'2.b Portfolios Daily Value'!D588*'Price weighted Portfolio'!$B$23+'2.b Portfolios Daily Value'!E588*'Price weighted Portfolio'!$B$24+'2.b Portfolios Daily Value'!F588*'Price weighted Portfolio'!$B$25)</f>
        <v>2442.618629971289</v>
      </c>
      <c r="I588" s="6">
        <f t="shared" si="7"/>
        <v>0.35164395910111401</v>
      </c>
      <c r="J588" s="78">
        <f t="shared" si="6"/>
        <v>1615.9213006061841</v>
      </c>
      <c r="K588" s="6">
        <f t="shared" si="8"/>
        <v>0.36323419992167549</v>
      </c>
      <c r="L588" s="2"/>
    </row>
    <row r="589" spans="1:12" ht="28.5" customHeight="1">
      <c r="A589" s="4">
        <v>45152</v>
      </c>
      <c r="B589" s="78">
        <v>2494.25</v>
      </c>
      <c r="C589" s="78">
        <v>2577.25</v>
      </c>
      <c r="D589" s="78">
        <v>1611</v>
      </c>
      <c r="E589" s="78">
        <v>1134.25</v>
      </c>
      <c r="F589" s="78">
        <v>2637</v>
      </c>
      <c r="G589" s="5"/>
      <c r="H589" s="78">
        <f>(B589*0.3+C589*'Price weighted Portfolio'!$B$22+'2.b Portfolios Daily Value'!D589*'Price weighted Portfolio'!$B$23+'2.b Portfolios Daily Value'!E589*'Price weighted Portfolio'!$B$24+'2.b Portfolios Daily Value'!F589*'Price weighted Portfolio'!$B$25)</f>
        <v>2436.4210366796997</v>
      </c>
      <c r="I589" s="6">
        <f t="shared" si="7"/>
        <v>0.3482144677221668</v>
      </c>
      <c r="J589" s="78">
        <f t="shared" si="6"/>
        <v>1598.6166011504599</v>
      </c>
      <c r="K589" s="6">
        <f t="shared" si="8"/>
        <v>0.34863549507846336</v>
      </c>
      <c r="L589" s="2"/>
    </row>
    <row r="590" spans="1:12" ht="28.5" customHeight="1">
      <c r="A590" s="4">
        <v>45154</v>
      </c>
      <c r="B590" s="78">
        <v>2494.0500489999999</v>
      </c>
      <c r="C590" s="78">
        <v>2575.1499020000001</v>
      </c>
      <c r="D590" s="78">
        <v>1583.099976</v>
      </c>
      <c r="E590" s="78">
        <v>1143.650024</v>
      </c>
      <c r="F590" s="78">
        <v>2669</v>
      </c>
      <c r="G590" s="5"/>
      <c r="H590" s="78">
        <f>(B590*0.3+C590*'Price weighted Portfolio'!$B$22+'2.b Portfolios Daily Value'!D590*'Price weighted Portfolio'!$B$23+'2.b Portfolios Daily Value'!E590*'Price weighted Portfolio'!$B$24+'2.b Portfolios Daily Value'!F590*'Price weighted Portfolio'!$B$25)</f>
        <v>2438.1923759338893</v>
      </c>
      <c r="I590" s="6">
        <f t="shared" si="7"/>
        <v>0.34919465348390077</v>
      </c>
      <c r="J590" s="78">
        <f t="shared" si="6"/>
        <v>1602.3261298216535</v>
      </c>
      <c r="K590" s="6">
        <f t="shared" si="8"/>
        <v>0.35176495215552772</v>
      </c>
      <c r="L590" s="2"/>
    </row>
    <row r="591" spans="1:12" ht="28.5" customHeight="1">
      <c r="A591" s="4">
        <v>45155</v>
      </c>
      <c r="B591" s="78">
        <v>2501.6499020000001</v>
      </c>
      <c r="C591" s="78">
        <v>2538</v>
      </c>
      <c r="D591" s="78">
        <v>1597.599976</v>
      </c>
      <c r="E591" s="78">
        <v>1144.8000489999999</v>
      </c>
      <c r="F591" s="78">
        <v>2691.0500489999999</v>
      </c>
      <c r="G591" s="5"/>
      <c r="H591" s="78">
        <f>(B591*0.3+C591*'Price weighted Portfolio'!$B$22+'2.b Portfolios Daily Value'!D591*'Price weighted Portfolio'!$B$23+'2.b Portfolios Daily Value'!E591*'Price weighted Portfolio'!$B$24+'2.b Portfolios Daily Value'!F591*'Price weighted Portfolio'!$B$25)</f>
        <v>2429.0498552932859</v>
      </c>
      <c r="I591" s="6">
        <f t="shared" si="7"/>
        <v>0.34413556130995238</v>
      </c>
      <c r="J591" s="78">
        <f t="shared" si="6"/>
        <v>1607.5186278226449</v>
      </c>
      <c r="K591" s="6">
        <f t="shared" si="8"/>
        <v>0.35614548161282311</v>
      </c>
      <c r="L591" s="2"/>
    </row>
    <row r="592" spans="1:12" ht="28.5" customHeight="1">
      <c r="A592" s="4">
        <v>45156</v>
      </c>
      <c r="B592" s="78">
        <v>2528</v>
      </c>
      <c r="C592" s="78">
        <v>2556.8000489999999</v>
      </c>
      <c r="D592" s="78">
        <v>1587.5500489999999</v>
      </c>
      <c r="E592" s="78">
        <v>1134.900024</v>
      </c>
      <c r="F592" s="78">
        <v>2650</v>
      </c>
      <c r="G592" s="5"/>
      <c r="H592" s="78">
        <f>(B592*0.3+C592*'Price weighted Portfolio'!$B$22+'2.b Portfolios Daily Value'!D592*'Price weighted Portfolio'!$B$23+'2.b Portfolios Daily Value'!E592*'Price weighted Portfolio'!$B$24+'2.b Portfolios Daily Value'!F592*'Price weighted Portfolio'!$B$25)</f>
        <v>2437.6328460827121</v>
      </c>
      <c r="I592" s="6">
        <f t="shared" si="7"/>
        <v>0.34888503284398587</v>
      </c>
      <c r="J592" s="78">
        <f t="shared" si="6"/>
        <v>1607.7505264588774</v>
      </c>
      <c r="K592" s="6">
        <f t="shared" si="8"/>
        <v>0.35634111747188912</v>
      </c>
      <c r="L592" s="2"/>
    </row>
    <row r="593" spans="1:12" ht="28.5" customHeight="1">
      <c r="A593" s="4">
        <v>45159</v>
      </c>
      <c r="B593" s="78">
        <v>2494.5</v>
      </c>
      <c r="C593" s="78">
        <v>2520</v>
      </c>
      <c r="D593" s="78">
        <v>1600.5</v>
      </c>
      <c r="E593" s="78">
        <v>1137.400024</v>
      </c>
      <c r="F593" s="78">
        <v>2641.8500979999999</v>
      </c>
      <c r="G593" s="5"/>
      <c r="H593" s="78">
        <f>(B593*0.3+C593*'Price weighted Portfolio'!$B$22+'2.b Portfolios Daily Value'!D593*'Price weighted Portfolio'!$B$23+'2.b Portfolios Daily Value'!E593*'Price weighted Portfolio'!$B$24+'2.b Portfolios Daily Value'!F593*'Price weighted Portfolio'!$B$25)</f>
        <v>2412.5695167165477</v>
      </c>
      <c r="I593" s="6">
        <f t="shared" si="7"/>
        <v>0.3350160246750209</v>
      </c>
      <c r="J593" s="78">
        <f t="shared" si="6"/>
        <v>1595.3949491589124</v>
      </c>
      <c r="K593" s="6">
        <f t="shared" si="8"/>
        <v>0.34591762374804902</v>
      </c>
      <c r="L593" s="2"/>
    </row>
    <row r="594" spans="1:12" ht="28.5" customHeight="1">
      <c r="A594" s="4">
        <v>45160</v>
      </c>
      <c r="B594" s="78">
        <v>2491.5</v>
      </c>
      <c r="C594" s="78">
        <v>2519.3999020000001</v>
      </c>
      <c r="D594" s="78">
        <v>1596.349976</v>
      </c>
      <c r="E594" s="78">
        <v>1137.5500489999999</v>
      </c>
      <c r="F594" s="78">
        <v>2668</v>
      </c>
      <c r="G594" s="5"/>
      <c r="H594" s="78">
        <f>(B594*0.3+C594*'Price weighted Portfolio'!$B$22+'2.b Portfolios Daily Value'!D594*'Price weighted Portfolio'!$B$23+'2.b Portfolios Daily Value'!E594*'Price weighted Portfolio'!$B$24+'2.b Portfolios Daily Value'!F594*'Price weighted Portfolio'!$B$25)</f>
        <v>2414.3373281405866</v>
      </c>
      <c r="I594" s="6">
        <f t="shared" si="7"/>
        <v>0.33599425828169727</v>
      </c>
      <c r="J594" s="78">
        <f t="shared" si="6"/>
        <v>1598.6282809805605</v>
      </c>
      <c r="K594" s="6">
        <f t="shared" si="8"/>
        <v>0.34864534849387185</v>
      </c>
      <c r="L594" s="2"/>
    </row>
    <row r="595" spans="1:12" ht="28.5" customHeight="1">
      <c r="A595" s="4">
        <v>45161</v>
      </c>
      <c r="B595" s="78">
        <v>2496.0500489999999</v>
      </c>
      <c r="C595" s="78">
        <v>2522.1999510000001</v>
      </c>
      <c r="D595" s="78">
        <v>1580</v>
      </c>
      <c r="E595" s="78">
        <v>1123.6999510000001</v>
      </c>
      <c r="F595" s="78">
        <v>2689.5500489999999</v>
      </c>
      <c r="G595" s="5"/>
      <c r="H595" s="78">
        <f>(B595*0.3+C595*'Price weighted Portfolio'!$B$22+'2.b Portfolios Daily Value'!D595*'Price weighted Portfolio'!$B$23+'2.b Portfolios Daily Value'!E595*'Price weighted Portfolio'!$B$24+'2.b Portfolios Daily Value'!F595*'Price weighted Portfolio'!$B$25)</f>
        <v>2416.4511578270572</v>
      </c>
      <c r="I595" s="6">
        <f t="shared" si="7"/>
        <v>0.33716396406025351</v>
      </c>
      <c r="J595" s="78">
        <f t="shared" si="6"/>
        <v>1601.2770051812579</v>
      </c>
      <c r="K595" s="6">
        <f t="shared" si="8"/>
        <v>0.3508798826974846</v>
      </c>
      <c r="L595" s="2"/>
    </row>
    <row r="596" spans="1:12" ht="28.5" customHeight="1">
      <c r="A596" s="4">
        <v>45162</v>
      </c>
      <c r="B596" s="78">
        <v>2507.5500489999999</v>
      </c>
      <c r="C596" s="78">
        <v>2479.8000489999999</v>
      </c>
      <c r="D596" s="78">
        <v>1593.3000489999999</v>
      </c>
      <c r="E596" s="78">
        <v>1118.3000489999999</v>
      </c>
      <c r="F596" s="78">
        <v>2747.5</v>
      </c>
      <c r="G596" s="5"/>
      <c r="H596" s="78">
        <f>(B596*0.3+C596*'Price weighted Portfolio'!$B$22+'2.b Portfolios Daily Value'!D596*'Price weighted Portfolio'!$B$23+'2.b Portfolios Daily Value'!E596*'Price weighted Portfolio'!$B$24+'2.b Portfolios Daily Value'!F596*'Price weighted Portfolio'!$B$25)</f>
        <v>2409.8520908606283</v>
      </c>
      <c r="I596" s="6">
        <f t="shared" si="7"/>
        <v>0.33351231378155988</v>
      </c>
      <c r="J596" s="78">
        <f t="shared" si="6"/>
        <v>1612.8598064664636</v>
      </c>
      <c r="K596" s="6">
        <f t="shared" si="8"/>
        <v>0.36065144201597721</v>
      </c>
      <c r="L596" s="2"/>
    </row>
    <row r="597" spans="1:12" ht="28.5" customHeight="1">
      <c r="A597" s="4">
        <v>45163</v>
      </c>
      <c r="B597" s="78">
        <v>2495.1499020000001</v>
      </c>
      <c r="C597" s="78">
        <v>2468.3500979999999</v>
      </c>
      <c r="D597" s="78">
        <v>1574.5500489999999</v>
      </c>
      <c r="E597" s="78">
        <v>1106.3000489999999</v>
      </c>
      <c r="F597" s="78">
        <v>2677.4499510000001</v>
      </c>
      <c r="G597" s="5"/>
      <c r="H597" s="78">
        <f>(B597*0.3+C597*'Price weighted Portfolio'!$B$22+'2.b Portfolios Daily Value'!D597*'Price weighted Portfolio'!$B$23+'2.b Portfolios Daily Value'!E597*'Price weighted Portfolio'!$B$24+'2.b Portfolios Daily Value'!F597*'Price weighted Portfolio'!$B$25)</f>
        <v>2389.4963230968779</v>
      </c>
      <c r="I597" s="6">
        <f t="shared" si="7"/>
        <v>0.32224827518251664</v>
      </c>
      <c r="J597" s="78">
        <f t="shared" si="6"/>
        <v>1593.672836402041</v>
      </c>
      <c r="K597" s="6">
        <f t="shared" si="8"/>
        <v>0.34446480361045451</v>
      </c>
      <c r="L597" s="2"/>
    </row>
    <row r="598" spans="1:12" ht="28.5" customHeight="1">
      <c r="A598" s="4">
        <v>45166</v>
      </c>
      <c r="B598" s="78">
        <v>2517.6499020000001</v>
      </c>
      <c r="C598" s="78">
        <v>2443.75</v>
      </c>
      <c r="D598" s="78">
        <v>1561.5</v>
      </c>
      <c r="E598" s="78">
        <v>1117</v>
      </c>
      <c r="F598" s="78">
        <v>2653.5500489999999</v>
      </c>
      <c r="G598" s="5"/>
      <c r="H598" s="78">
        <f>(B598*0.3+C598*'Price weighted Portfolio'!$B$22+'2.b Portfolios Daily Value'!D598*'Price weighted Portfolio'!$B$23+'2.b Portfolios Daily Value'!E598*'Price weighted Portfolio'!$B$24+'2.b Portfolios Daily Value'!F598*'Price weighted Portfolio'!$B$25)</f>
        <v>2383.1217115444178</v>
      </c>
      <c r="I598" s="6">
        <f t="shared" si="7"/>
        <v>0.31872082923136547</v>
      </c>
      <c r="J598" s="78">
        <f t="shared" si="6"/>
        <v>1594.5685796705816</v>
      </c>
      <c r="K598" s="6">
        <f t="shared" si="8"/>
        <v>0.34522047646257059</v>
      </c>
      <c r="L598" s="2"/>
    </row>
    <row r="599" spans="1:12" ht="28.5" customHeight="1">
      <c r="A599" s="4">
        <v>45167</v>
      </c>
      <c r="B599" s="78">
        <v>2570.3500979999999</v>
      </c>
      <c r="C599" s="78">
        <v>2420.3500979999999</v>
      </c>
      <c r="D599" s="78">
        <v>1589.6999510000001</v>
      </c>
      <c r="E599" s="78">
        <v>1111.599976</v>
      </c>
      <c r="F599" s="78">
        <v>2710</v>
      </c>
      <c r="G599" s="5"/>
      <c r="H599" s="78">
        <f>(B599*0.3+C599*'Price weighted Portfolio'!$B$22+'2.b Portfolios Daily Value'!D599*'Price weighted Portfolio'!$B$23+'2.b Portfolios Daily Value'!E599*'Price weighted Portfolio'!$B$24+'2.b Portfolios Daily Value'!F599*'Price weighted Portfolio'!$B$25)</f>
        <v>2397.9579703847398</v>
      </c>
      <c r="I599" s="6">
        <f t="shared" si="7"/>
        <v>0.32693060024969967</v>
      </c>
      <c r="J599" s="78">
        <f t="shared" si="6"/>
        <v>1620.7106338747431</v>
      </c>
      <c r="K599" s="6">
        <f t="shared" si="8"/>
        <v>0.36727460888470675</v>
      </c>
      <c r="L599" s="2"/>
    </row>
    <row r="600" spans="1:12" ht="28.5" customHeight="1">
      <c r="A600" s="4">
        <v>45168</v>
      </c>
      <c r="B600" s="78">
        <v>2610.6499020000001</v>
      </c>
      <c r="C600" s="78">
        <v>2418.0500489999999</v>
      </c>
      <c r="D600" s="78">
        <v>1603.9499510000001</v>
      </c>
      <c r="E600" s="78">
        <v>1114.900024</v>
      </c>
      <c r="F600" s="78">
        <v>2722.9499510000001</v>
      </c>
      <c r="G600" s="5"/>
      <c r="H600" s="78">
        <f>(B600*0.3+C600*'Price weighted Portfolio'!$B$22+'2.b Portfolios Daily Value'!D600*'Price weighted Portfolio'!$B$23+'2.b Portfolios Daily Value'!E600*'Price weighted Portfolio'!$B$24+'2.b Portfolios Daily Value'!F600*'Price weighted Portfolio'!$B$25)</f>
        <v>2412.3419507301933</v>
      </c>
      <c r="I600" s="6">
        <f t="shared" si="7"/>
        <v>0.33489009908558232</v>
      </c>
      <c r="J600" s="78">
        <f t="shared" si="6"/>
        <v>1636.4249953765268</v>
      </c>
      <c r="K600" s="6">
        <f t="shared" si="8"/>
        <v>0.38053166231987579</v>
      </c>
      <c r="L600" s="2"/>
    </row>
    <row r="601" spans="1:12" ht="28.5" customHeight="1">
      <c r="A601" s="4">
        <v>45169</v>
      </c>
      <c r="B601" s="78">
        <v>2632.1499020000001</v>
      </c>
      <c r="C601" s="78">
        <v>2407</v>
      </c>
      <c r="D601" s="78">
        <v>1579</v>
      </c>
      <c r="E601" s="78">
        <v>1111.599976</v>
      </c>
      <c r="F601" s="78">
        <v>2720</v>
      </c>
      <c r="G601" s="5"/>
      <c r="H601" s="78">
        <f>(B601*0.3+C601*'Price weighted Portfolio'!$B$22+'2.b Portfolios Daily Value'!D601*'Price weighted Portfolio'!$B$23+'2.b Portfolios Daily Value'!E601*'Price weighted Portfolio'!$B$24+'2.b Portfolios Daily Value'!F601*'Price weighted Portfolio'!$B$25)</f>
        <v>2411.2172300537422</v>
      </c>
      <c r="I601" s="6">
        <f t="shared" si="7"/>
        <v>0.33426772525720483</v>
      </c>
      <c r="J601" s="78">
        <f t="shared" si="6"/>
        <v>1639.2313219568678</v>
      </c>
      <c r="K601" s="6">
        <f t="shared" si="8"/>
        <v>0.38289915408388375</v>
      </c>
      <c r="L601" s="2"/>
    </row>
    <row r="602" spans="1:12" ht="28.5" customHeight="1">
      <c r="A602" s="4">
        <v>45170</v>
      </c>
      <c r="B602" s="78">
        <v>2628.5500489999999</v>
      </c>
      <c r="C602" s="78">
        <v>2412.6499020000001</v>
      </c>
      <c r="D602" s="78">
        <v>1571</v>
      </c>
      <c r="E602" s="78">
        <v>1109</v>
      </c>
      <c r="F602" s="78">
        <v>2710</v>
      </c>
      <c r="G602" s="5"/>
      <c r="H602" s="78">
        <f>(B602*0.3+C602*'Price weighted Portfolio'!$B$22+'2.b Portfolios Daily Value'!D602*'Price weighted Portfolio'!$B$23+'2.b Portfolios Daily Value'!E602*'Price weighted Portfolio'!$B$24+'2.b Portfolios Daily Value'!F602*'Price weighted Portfolio'!$B$25)</f>
        <v>2410.2450037104359</v>
      </c>
      <c r="I602" s="6">
        <f t="shared" si="7"/>
        <v>0.33372973547538431</v>
      </c>
      <c r="J602" s="78">
        <f t="shared" si="6"/>
        <v>1635.8464337961127</v>
      </c>
      <c r="K602" s="6">
        <f t="shared" si="8"/>
        <v>0.38004357237831399</v>
      </c>
      <c r="L602" s="2"/>
    </row>
    <row r="603" spans="1:12" ht="28.5" customHeight="1">
      <c r="A603" s="4">
        <v>45173</v>
      </c>
      <c r="B603" s="78">
        <v>2663.5</v>
      </c>
      <c r="C603" s="78">
        <v>2410.6999510000001</v>
      </c>
      <c r="D603" s="78">
        <v>1590</v>
      </c>
      <c r="E603" s="78">
        <v>1108.900024</v>
      </c>
      <c r="F603" s="78">
        <v>2733</v>
      </c>
      <c r="G603" s="5"/>
      <c r="H603" s="78">
        <f>(B603*0.3+C603*'Price weighted Portfolio'!$B$22+'2.b Portfolios Daily Value'!D603*'Price weighted Portfolio'!$B$23+'2.b Portfolios Daily Value'!E603*'Price weighted Portfolio'!$B$24+'2.b Portfolios Daily Value'!F603*'Price weighted Portfolio'!$B$25)</f>
        <v>2424.4228129677085</v>
      </c>
      <c r="I603" s="6">
        <f t="shared" si="7"/>
        <v>0.34157514777214781</v>
      </c>
      <c r="J603" s="78">
        <f t="shared" si="6"/>
        <v>1651.8383528397217</v>
      </c>
      <c r="K603" s="6">
        <f t="shared" si="8"/>
        <v>0.39353478074003823</v>
      </c>
      <c r="L603" s="2"/>
    </row>
    <row r="604" spans="1:12" ht="28.5" customHeight="1">
      <c r="A604" s="4">
        <v>45174</v>
      </c>
      <c r="B604" s="78">
        <v>2757.3999020000001</v>
      </c>
      <c r="C604" s="78">
        <v>2423.6000979999999</v>
      </c>
      <c r="D604" s="78">
        <v>1588.400024</v>
      </c>
      <c r="E604" s="78">
        <v>1131.900024</v>
      </c>
      <c r="F604" s="78">
        <v>2720.5</v>
      </c>
      <c r="G604" s="5"/>
      <c r="H604" s="78">
        <f>(B604*0.3+C604*'Price weighted Portfolio'!$B$22+'2.b Portfolios Daily Value'!D604*'Price weighted Portfolio'!$B$23+'2.b Portfolios Daily Value'!E604*'Price weighted Portfolio'!$B$24+'2.b Portfolios Daily Value'!F604*'Price weighted Portfolio'!$B$25)</f>
        <v>2459.1104529800737</v>
      </c>
      <c r="I604" s="6">
        <f t="shared" si="7"/>
        <v>0.36076985074497281</v>
      </c>
      <c r="J604" s="78">
        <f t="shared" si="6"/>
        <v>1680.4594604774747</v>
      </c>
      <c r="K604" s="6">
        <f t="shared" si="8"/>
        <v>0.4176803085926557</v>
      </c>
      <c r="L604" s="2"/>
    </row>
    <row r="605" spans="1:12" ht="28.5" customHeight="1">
      <c r="A605" s="4">
        <v>45175</v>
      </c>
      <c r="B605" s="78">
        <v>2819.1000979999999</v>
      </c>
      <c r="C605" s="78">
        <v>2428.6999510000001</v>
      </c>
      <c r="D605" s="78">
        <v>1576.8000489999999</v>
      </c>
      <c r="E605" s="78">
        <v>1142.349976</v>
      </c>
      <c r="F605" s="78">
        <v>2740</v>
      </c>
      <c r="G605" s="5"/>
      <c r="H605" s="78">
        <f>(B605*0.3+C605*'Price weighted Portfolio'!$B$22+'2.b Portfolios Daily Value'!D605*'Price weighted Portfolio'!$B$23+'2.b Portfolios Daily Value'!E605*'Price weighted Portfolio'!$B$24+'2.b Portfolios Daily Value'!F605*'Price weighted Portfolio'!$B$25)</f>
        <v>2482.4576212279794</v>
      </c>
      <c r="I605" s="6">
        <f t="shared" si="7"/>
        <v>0.37368920644675496</v>
      </c>
      <c r="J605" s="78">
        <f t="shared" si="6"/>
        <v>1702.5303525442562</v>
      </c>
      <c r="K605" s="6">
        <f t="shared" si="8"/>
        <v>0.43629990032458577</v>
      </c>
      <c r="L605" s="2"/>
    </row>
    <row r="606" spans="1:12" ht="28.5" customHeight="1">
      <c r="A606" s="4">
        <v>45176</v>
      </c>
      <c r="B606" s="78">
        <v>2811.5500489999999</v>
      </c>
      <c r="C606" s="78">
        <v>2432</v>
      </c>
      <c r="D606" s="78">
        <v>1595.5</v>
      </c>
      <c r="E606" s="78">
        <v>1133.0500489999999</v>
      </c>
      <c r="F606" s="78">
        <v>2733</v>
      </c>
      <c r="G606" s="5"/>
      <c r="H606" s="78">
        <f>(B606*0.3+C606*'Price weighted Portfolio'!$B$22+'2.b Portfolios Daily Value'!D606*'Price weighted Portfolio'!$B$23+'2.b Portfolios Daily Value'!E606*'Price weighted Portfolio'!$B$24+'2.b Portfolios Daily Value'!F606*'Price weighted Portfolio'!$B$25)</f>
        <v>2481.1947962155691</v>
      </c>
      <c r="I606" s="6">
        <f t="shared" si="7"/>
        <v>0.37299041140012656</v>
      </c>
      <c r="J606" s="78">
        <f t="shared" si="6"/>
        <v>1700.0947986403112</v>
      </c>
      <c r="K606" s="6">
        <f t="shared" si="8"/>
        <v>0.43424520225459617</v>
      </c>
      <c r="L606" s="2"/>
    </row>
    <row r="607" spans="1:12" ht="28.5" customHeight="1">
      <c r="A607" s="4">
        <v>45177</v>
      </c>
      <c r="B607" s="78">
        <v>2819.6000979999999</v>
      </c>
      <c r="C607" s="78">
        <v>2448.1999510000001</v>
      </c>
      <c r="D607" s="78">
        <v>1608.3000489999999</v>
      </c>
      <c r="E607" s="78">
        <v>1130.4499510000001</v>
      </c>
      <c r="F607" s="78">
        <v>2888</v>
      </c>
      <c r="G607" s="5"/>
      <c r="H607" s="78">
        <f>(B607*0.3+C607*'Price weighted Portfolio'!$B$22+'2.b Portfolios Daily Value'!D607*'Price weighted Portfolio'!$B$23+'2.b Portfolios Daily Value'!E607*'Price weighted Portfolio'!$B$24+'2.b Portfolios Daily Value'!F607*'Price weighted Portfolio'!$B$25)</f>
        <v>2510.5344486449294</v>
      </c>
      <c r="I607" s="6">
        <f t="shared" si="7"/>
        <v>0.38922575959639305</v>
      </c>
      <c r="J607" s="78">
        <f t="shared" si="6"/>
        <v>1731.1806689643286</v>
      </c>
      <c r="K607" s="6">
        <f t="shared" si="8"/>
        <v>0.46047006948305191</v>
      </c>
      <c r="L607" s="2"/>
    </row>
    <row r="608" spans="1:12" ht="28.5" customHeight="1">
      <c r="A608" s="4">
        <v>45180</v>
      </c>
      <c r="B608" s="78">
        <v>2804.8999020000001</v>
      </c>
      <c r="C608" s="78">
        <v>2474.6000979999999</v>
      </c>
      <c r="D608" s="78">
        <v>1628.900024</v>
      </c>
      <c r="E608" s="78">
        <v>1136.900024</v>
      </c>
      <c r="F608" s="78">
        <v>2905</v>
      </c>
      <c r="G608" s="5"/>
      <c r="H608" s="78">
        <f>(B608*0.3+C608*'Price weighted Portfolio'!$B$22+'2.b Portfolios Daily Value'!D608*'Price weighted Portfolio'!$B$23+'2.b Portfolios Daily Value'!E608*'Price weighted Portfolio'!$B$24+'2.b Portfolios Daily Value'!F608*'Price weighted Portfolio'!$B$25)</f>
        <v>2521.8935251861999</v>
      </c>
      <c r="I608" s="6">
        <f t="shared" si="7"/>
        <v>0.3955114019801802</v>
      </c>
      <c r="J608" s="78">
        <f t="shared" si="6"/>
        <v>1733.6668547842451</v>
      </c>
      <c r="K608" s="6">
        <f t="shared" si="8"/>
        <v>0.46256748198439035</v>
      </c>
      <c r="L608" s="2"/>
    </row>
    <row r="609" spans="1:12" ht="28.5" customHeight="1">
      <c r="A609" s="4">
        <v>45181</v>
      </c>
      <c r="B609" s="78">
        <v>2772.3500979999999</v>
      </c>
      <c r="C609" s="78">
        <v>2438.8500979999999</v>
      </c>
      <c r="D609" s="78">
        <v>1640</v>
      </c>
      <c r="E609" s="78">
        <v>1145.25</v>
      </c>
      <c r="F609" s="78">
        <v>2951.6000979999999</v>
      </c>
      <c r="G609" s="5"/>
      <c r="H609" s="78">
        <f>(B609*0.3+C609*'Price weighted Portfolio'!$B$22+'2.b Portfolios Daily Value'!D609*'Price weighted Portfolio'!$B$23+'2.b Portfolios Daily Value'!E609*'Price weighted Portfolio'!$B$24+'2.b Portfolios Daily Value'!F609*'Price weighted Portfolio'!$B$25)</f>
        <v>2504.9387540580965</v>
      </c>
      <c r="I609" s="6">
        <f t="shared" si="7"/>
        <v>0.38612933402571104</v>
      </c>
      <c r="J609" s="78">
        <f t="shared" si="6"/>
        <v>1731.4610516455232</v>
      </c>
      <c r="K609" s="6">
        <f t="shared" si="8"/>
        <v>0.46070660777234052</v>
      </c>
      <c r="L609" s="2"/>
    </row>
    <row r="610" spans="1:12" ht="28.5" customHeight="1">
      <c r="A610" s="4">
        <v>45182</v>
      </c>
      <c r="B610" s="78">
        <v>2753.1000979999999</v>
      </c>
      <c r="C610" s="78">
        <v>2451.0500489999999</v>
      </c>
      <c r="D610" s="78">
        <v>1631.3000489999999</v>
      </c>
      <c r="E610" s="78">
        <v>1148.75</v>
      </c>
      <c r="F610" s="78">
        <v>2943.5</v>
      </c>
      <c r="G610" s="5"/>
      <c r="H610" s="78">
        <f>(B610*0.3+C610*'Price weighted Portfolio'!$B$22+'2.b Portfolios Daily Value'!D610*'Price weighted Portfolio'!$B$23+'2.b Portfolios Daily Value'!E610*'Price weighted Portfolio'!$B$24+'2.b Portfolios Daily Value'!F610*'Price weighted Portfolio'!$B$25)</f>
        <v>2502.9384168413235</v>
      </c>
      <c r="I610" s="6">
        <f t="shared" si="7"/>
        <v>0.38502243027821592</v>
      </c>
      <c r="J610" s="78">
        <f t="shared" si="6"/>
        <v>1724.5685966900212</v>
      </c>
      <c r="K610" s="6">
        <f t="shared" si="8"/>
        <v>0.45489194940176558</v>
      </c>
      <c r="L610" s="2"/>
    </row>
    <row r="611" spans="1:12" ht="28.5" customHeight="1">
      <c r="A611" s="4">
        <v>45183</v>
      </c>
      <c r="B611" s="78">
        <v>2776.3999020000001</v>
      </c>
      <c r="C611" s="78">
        <v>2453.3000489999999</v>
      </c>
      <c r="D611" s="78">
        <v>1644.25</v>
      </c>
      <c r="E611" s="78">
        <v>1143.8000489999999</v>
      </c>
      <c r="F611" s="78">
        <v>2924.8999020000001</v>
      </c>
      <c r="G611" s="5"/>
      <c r="H611" s="78">
        <f>(B611*0.3+C611*'Price weighted Portfolio'!$B$22+'2.b Portfolios Daily Value'!D611*'Price weighted Portfolio'!$B$23+'2.b Portfolios Daily Value'!E611*'Price weighted Portfolio'!$B$24+'2.b Portfolios Daily Value'!F611*'Price weighted Portfolio'!$B$25)</f>
        <v>2509.0738870404657</v>
      </c>
      <c r="I611" s="6">
        <f t="shared" si="7"/>
        <v>0.38841754531138561</v>
      </c>
      <c r="J611" s="78">
        <f t="shared" si="6"/>
        <v>1729.1888093902605</v>
      </c>
      <c r="K611" s="6">
        <f t="shared" si="8"/>
        <v>0.45878968375399931</v>
      </c>
      <c r="L611" s="2"/>
    </row>
    <row r="612" spans="1:12" ht="28.5" customHeight="1">
      <c r="A612" s="4">
        <v>45184</v>
      </c>
      <c r="B612" s="78">
        <v>2698.5</v>
      </c>
      <c r="C612" s="78">
        <v>2457.8500979999999</v>
      </c>
      <c r="D612" s="78">
        <v>1650</v>
      </c>
      <c r="E612" s="78">
        <v>1149.8000489999999</v>
      </c>
      <c r="F612" s="78">
        <v>2933</v>
      </c>
      <c r="G612" s="5"/>
      <c r="H612" s="78">
        <f>(B612*0.3+C612*'Price weighted Portfolio'!$B$22+'2.b Portfolios Daily Value'!D612*'Price weighted Portfolio'!$B$23+'2.b Portfolios Daily Value'!E612*'Price weighted Portfolio'!$B$24+'2.b Portfolios Daily Value'!F612*'Price weighted Portfolio'!$B$25)</f>
        <v>2489.854855653849</v>
      </c>
      <c r="I612" s="6">
        <f t="shared" si="7"/>
        <v>0.37778252953170122</v>
      </c>
      <c r="J612" s="78">
        <f t="shared" si="6"/>
        <v>1708.5107688553371</v>
      </c>
      <c r="K612" s="6">
        <f t="shared" si="8"/>
        <v>0.44134513863042191</v>
      </c>
      <c r="L612" s="2"/>
    </row>
    <row r="613" spans="1:12" ht="28.5" customHeight="1">
      <c r="A613" s="4">
        <v>45187</v>
      </c>
      <c r="B613" s="78">
        <v>2698.6999510000001</v>
      </c>
      <c r="C613" s="78">
        <v>2436.4499510000001</v>
      </c>
      <c r="D613" s="78">
        <v>1653.75</v>
      </c>
      <c r="E613" s="78">
        <v>1147.650024</v>
      </c>
      <c r="F613" s="78">
        <v>2910</v>
      </c>
      <c r="G613" s="5"/>
      <c r="H613" s="78">
        <f>(B613*0.3+C613*'Price weighted Portfolio'!$B$22+'2.b Portfolios Daily Value'!D613*'Price weighted Portfolio'!$B$23+'2.b Portfolios Daily Value'!E613*'Price weighted Portfolio'!$B$24+'2.b Portfolios Daily Value'!F613*'Price weighted Portfolio'!$B$25)</f>
        <v>2478.1372629803745</v>
      </c>
      <c r="I613" s="6">
        <f t="shared" si="7"/>
        <v>0.37129849917265378</v>
      </c>
      <c r="J613" s="78">
        <f t="shared" si="6"/>
        <v>1703.4359168998126</v>
      </c>
      <c r="K613" s="6">
        <f t="shared" si="8"/>
        <v>0.43706385850699325</v>
      </c>
      <c r="L613" s="2"/>
    </row>
    <row r="614" spans="1:12" ht="28.5" customHeight="1">
      <c r="A614" s="4">
        <v>45189</v>
      </c>
      <c r="B614" s="78">
        <v>2674.1000979999999</v>
      </c>
      <c r="C614" s="78">
        <v>2382.1499020000001</v>
      </c>
      <c r="D614" s="78">
        <v>1599</v>
      </c>
      <c r="E614" s="78">
        <v>1153.150024</v>
      </c>
      <c r="F614" s="78">
        <v>2926.9499510000001</v>
      </c>
      <c r="G614" s="5"/>
      <c r="H614" s="78">
        <f>(B614*0.3+C614*'Price weighted Portfolio'!$B$22+'2.b Portfolios Daily Value'!D614*'Price weighted Portfolio'!$B$23+'2.b Portfolios Daily Value'!E614*'Price weighted Portfolio'!$B$24+'2.b Portfolios Daily Value'!F614*'Price weighted Portfolio'!$B$25)</f>
        <v>2446.0134652008214</v>
      </c>
      <c r="I614" s="6">
        <f t="shared" si="7"/>
        <v>0.35352252027879372</v>
      </c>
      <c r="J614" s="78">
        <f t="shared" si="6"/>
        <v>1691.3668754698617</v>
      </c>
      <c r="K614" s="6">
        <f t="shared" si="8"/>
        <v>0.4268820940662319</v>
      </c>
      <c r="L614" s="2"/>
    </row>
    <row r="615" spans="1:12" ht="28.5" customHeight="1">
      <c r="A615" s="4">
        <v>45190</v>
      </c>
      <c r="B615" s="78">
        <v>2622.5</v>
      </c>
      <c r="C615" s="78">
        <v>2364.8000489999999</v>
      </c>
      <c r="D615" s="78">
        <v>1553</v>
      </c>
      <c r="E615" s="78">
        <v>1146.150024</v>
      </c>
      <c r="F615" s="78">
        <v>2885.0500489999999</v>
      </c>
      <c r="G615" s="5"/>
      <c r="H615" s="78">
        <f>(B615*0.3+C615*'Price weighted Portfolio'!$B$22+'2.b Portfolios Daily Value'!D615*'Price weighted Portfolio'!$B$23+'2.b Portfolios Daily Value'!E615*'Price weighted Portfolio'!$B$24+'2.b Portfolios Daily Value'!F615*'Price weighted Portfolio'!$B$25)</f>
        <v>2413.1750879530814</v>
      </c>
      <c r="I615" s="6">
        <f t="shared" si="7"/>
        <v>0.33535112271022904</v>
      </c>
      <c r="J615" s="78">
        <f t="shared" si="6"/>
        <v>1662.9733777555427</v>
      </c>
      <c r="K615" s="6">
        <f t="shared" si="8"/>
        <v>0.40292858400046505</v>
      </c>
      <c r="L615" s="2"/>
    </row>
    <row r="616" spans="1:12" ht="28.5" customHeight="1">
      <c r="A616" s="4">
        <v>45191</v>
      </c>
      <c r="B616" s="78">
        <v>2578.1000979999999</v>
      </c>
      <c r="C616" s="78">
        <v>2354.9499510000001</v>
      </c>
      <c r="D616" s="78">
        <v>1559</v>
      </c>
      <c r="E616" s="78">
        <v>1132.349976</v>
      </c>
      <c r="F616" s="78">
        <v>2908.6999510000001</v>
      </c>
      <c r="G616" s="5"/>
      <c r="H616" s="78">
        <f>(B616*0.3+C616*'Price weighted Portfolio'!$B$22+'2.b Portfolios Daily Value'!D616*'Price weighted Portfolio'!$B$23+'2.b Portfolios Daily Value'!E616*'Price weighted Portfolio'!$B$24+'2.b Portfolios Daily Value'!F616*'Price weighted Portfolio'!$B$25)</f>
        <v>2397.5131409349779</v>
      </c>
      <c r="I616" s="6">
        <f t="shared" si="7"/>
        <v>0.32668445006021729</v>
      </c>
      <c r="J616" s="78">
        <f t="shared" si="6"/>
        <v>1652.4854926053304</v>
      </c>
      <c r="K616" s="6">
        <f t="shared" si="8"/>
        <v>0.39408072506311642</v>
      </c>
      <c r="L616" s="2"/>
    </row>
    <row r="617" spans="1:12" ht="28.5" customHeight="1">
      <c r="A617" s="4">
        <v>45194</v>
      </c>
      <c r="B617" s="78">
        <v>2564.3000489999999</v>
      </c>
      <c r="C617" s="78">
        <v>2340.4499510000001</v>
      </c>
      <c r="D617" s="78">
        <v>1525</v>
      </c>
      <c r="E617" s="78">
        <v>1124.0500489999999</v>
      </c>
      <c r="F617" s="78">
        <v>2917.9499510000001</v>
      </c>
      <c r="G617" s="5"/>
      <c r="H617" s="78">
        <f>(B617*0.3+C617*'Price weighted Portfolio'!$B$22+'2.b Portfolios Daily Value'!D617*'Price weighted Portfolio'!$B$23+'2.b Portfolios Daily Value'!E617*'Price weighted Portfolio'!$B$24+'2.b Portfolios Daily Value'!F617*'Price weighted Portfolio'!$B$25)</f>
        <v>2384.4760647407866</v>
      </c>
      <c r="I617" s="6">
        <f t="shared" si="7"/>
        <v>0.31947027218324475</v>
      </c>
      <c r="J617" s="78">
        <f t="shared" si="6"/>
        <v>1645.3826107363057</v>
      </c>
      <c r="K617" s="6">
        <f t="shared" si="8"/>
        <v>0.38808854494999734</v>
      </c>
      <c r="L617" s="2"/>
    </row>
    <row r="618" spans="1:12" ht="28.5" customHeight="1">
      <c r="A618" s="4">
        <v>45195</v>
      </c>
      <c r="B618" s="78">
        <v>2565.6999510000001</v>
      </c>
      <c r="C618" s="78">
        <v>2342.5</v>
      </c>
      <c r="D618" s="78">
        <v>1525</v>
      </c>
      <c r="E618" s="78">
        <v>1125.849976</v>
      </c>
      <c r="F618" s="78">
        <v>2915</v>
      </c>
      <c r="G618" s="5"/>
      <c r="H618" s="78">
        <f>(B618*0.3+C618*'Price weighted Portfolio'!$B$22+'2.b Portfolios Daily Value'!D618*'Price weighted Portfolio'!$B$23+'2.b Portfolios Daily Value'!E618*'Price weighted Portfolio'!$B$24+'2.b Portfolios Daily Value'!F618*'Price weighted Portfolio'!$B$25)</f>
        <v>2385.6072567083993</v>
      </c>
      <c r="I618" s="6">
        <f t="shared" si="7"/>
        <v>0.32009622695606388</v>
      </c>
      <c r="J618" s="78">
        <f t="shared" si="6"/>
        <v>1645.5714266684004</v>
      </c>
      <c r="K618" s="6">
        <f t="shared" si="8"/>
        <v>0.38824783509366023</v>
      </c>
      <c r="L618" s="2"/>
    </row>
    <row r="619" spans="1:12" ht="28.5" customHeight="1">
      <c r="A619" s="4">
        <v>45196</v>
      </c>
      <c r="B619" s="78">
        <v>2537.6999510000001</v>
      </c>
      <c r="C619" s="78">
        <v>2368.8999020000001</v>
      </c>
      <c r="D619" s="78">
        <v>1523</v>
      </c>
      <c r="E619" s="78">
        <v>1139.9499510000001</v>
      </c>
      <c r="F619" s="78">
        <v>2922</v>
      </c>
      <c r="G619" s="5"/>
      <c r="H619" s="78">
        <f>(B619*0.3+C619*'Price weighted Portfolio'!$B$22+'2.b Portfolios Daily Value'!D619*'Price weighted Portfolio'!$B$23+'2.b Portfolios Daily Value'!E619*'Price weighted Portfolio'!$B$24+'2.b Portfolios Daily Value'!F619*'Price weighted Portfolio'!$B$25)</f>
        <v>2390.6961158350064</v>
      </c>
      <c r="I619" s="6">
        <f t="shared" si="7"/>
        <v>0.32291219077980493</v>
      </c>
      <c r="J619" s="78">
        <f t="shared" si="6"/>
        <v>1641.0195361965684</v>
      </c>
      <c r="K619" s="6">
        <f t="shared" si="8"/>
        <v>0.38440773919098792</v>
      </c>
      <c r="L619" s="2"/>
    </row>
    <row r="620" spans="1:12" ht="28.5" customHeight="1">
      <c r="A620" s="4">
        <v>45197</v>
      </c>
      <c r="B620" s="78">
        <v>2532.25</v>
      </c>
      <c r="C620" s="78">
        <v>2334.1000979999999</v>
      </c>
      <c r="D620" s="78">
        <v>1534</v>
      </c>
      <c r="E620" s="78">
        <v>1132.3000489999999</v>
      </c>
      <c r="F620" s="78">
        <v>2989</v>
      </c>
      <c r="G620" s="5"/>
      <c r="H620" s="78">
        <f>(B620*0.3+C620*'Price weighted Portfolio'!$B$22+'2.b Portfolios Daily Value'!D620*'Price weighted Portfolio'!$B$23+'2.b Portfolios Daily Value'!E620*'Price weighted Portfolio'!$B$24+'2.b Portfolios Daily Value'!F620*'Price weighted Portfolio'!$B$25)</f>
        <v>2382.8526370102109</v>
      </c>
      <c r="I620" s="6">
        <f t="shared" si="7"/>
        <v>0.31857193453112598</v>
      </c>
      <c r="J620" s="78">
        <f t="shared" si="6"/>
        <v>1649.1512694741666</v>
      </c>
      <c r="K620" s="6">
        <f t="shared" si="8"/>
        <v>0.3912678857244265</v>
      </c>
      <c r="L620" s="2"/>
    </row>
    <row r="621" spans="1:12" ht="28.5" customHeight="1">
      <c r="A621" s="4">
        <v>45198</v>
      </c>
      <c r="B621" s="78">
        <v>2554.6999510000001</v>
      </c>
      <c r="C621" s="78">
        <v>2345</v>
      </c>
      <c r="D621" s="78">
        <v>1523.6999510000001</v>
      </c>
      <c r="E621" s="78">
        <v>1158.650024</v>
      </c>
      <c r="F621" s="78">
        <v>3040</v>
      </c>
      <c r="G621" s="5"/>
      <c r="H621" s="78">
        <f>(B621*0.3+C621*'Price weighted Portfolio'!$B$22+'2.b Portfolios Daily Value'!D621*'Price weighted Portfolio'!$B$23+'2.b Portfolios Daily Value'!E621*'Price weighted Portfolio'!$B$24+'2.b Portfolios Daily Value'!F621*'Price weighted Portfolio'!$B$25)</f>
        <v>2402.8402376861072</v>
      </c>
      <c r="I621" s="6">
        <f t="shared" si="7"/>
        <v>0.3296322447158635</v>
      </c>
      <c r="J621" s="78">
        <f t="shared" si="6"/>
        <v>1666.7167423755113</v>
      </c>
      <c r="K621" s="6">
        <f t="shared" si="8"/>
        <v>0.40608658598410341</v>
      </c>
      <c r="L621" s="2"/>
    </row>
    <row r="622" spans="1:12" ht="28.5" customHeight="1">
      <c r="A622" s="4">
        <v>45202</v>
      </c>
      <c r="B622" s="78">
        <v>2585.1499020000001</v>
      </c>
      <c r="C622" s="78">
        <v>2318.1499020000001</v>
      </c>
      <c r="D622" s="78">
        <v>1527</v>
      </c>
      <c r="E622" s="78">
        <v>1141.4499510000001</v>
      </c>
      <c r="F622" s="78">
        <v>3040.5</v>
      </c>
      <c r="G622" s="5"/>
      <c r="H622" s="78">
        <f>(B622*0.3+C622*'Price weighted Portfolio'!$B$22+'2.b Portfolios Daily Value'!D622*'Price weighted Portfolio'!$B$23+'2.b Portfolios Daily Value'!E622*'Price weighted Portfolio'!$B$24+'2.b Portfolios Daily Value'!F622*'Price weighted Portfolio'!$B$25)</f>
        <v>2398.9679144454617</v>
      </c>
      <c r="I622" s="6">
        <f t="shared" si="7"/>
        <v>0.32748946145380065</v>
      </c>
      <c r="J622" s="78">
        <f t="shared" si="6"/>
        <v>1673.1210241969143</v>
      </c>
      <c r="K622" s="6">
        <f t="shared" si="8"/>
        <v>0.41148940851116467</v>
      </c>
      <c r="L622" s="2"/>
    </row>
    <row r="623" spans="1:12" ht="28.5" customHeight="1">
      <c r="A623" s="4">
        <v>45203</v>
      </c>
      <c r="B623" s="78">
        <v>2542.25</v>
      </c>
      <c r="C623" s="78">
        <v>2314.1499020000001</v>
      </c>
      <c r="D623" s="78">
        <v>1495</v>
      </c>
      <c r="E623" s="78">
        <v>1123.8000489999999</v>
      </c>
      <c r="F623" s="78">
        <v>3064.1000979999999</v>
      </c>
      <c r="G623" s="5"/>
      <c r="H623" s="78">
        <f>(B623*0.3+C623*'Price weighted Portfolio'!$B$22+'2.b Portfolios Daily Value'!D623*'Price weighted Portfolio'!$B$23+'2.b Portfolios Daily Value'!E623*'Price weighted Portfolio'!$B$24+'2.b Portfolios Daily Value'!F623*'Price weighted Portfolio'!$B$25)</f>
        <v>2382.4258631712187</v>
      </c>
      <c r="I623" s="6">
        <f t="shared" si="7"/>
        <v>0.31833577556865111</v>
      </c>
      <c r="J623" s="78">
        <f t="shared" si="6"/>
        <v>1659.7835196277008</v>
      </c>
      <c r="K623" s="6">
        <f t="shared" si="8"/>
        <v>0.40023753481933166</v>
      </c>
      <c r="L623" s="2"/>
    </row>
    <row r="624" spans="1:12" ht="28.5" customHeight="1">
      <c r="A624" s="4">
        <v>45204</v>
      </c>
      <c r="B624" s="78">
        <v>2546.0500489999999</v>
      </c>
      <c r="C624" s="78">
        <v>2314.1000979999999</v>
      </c>
      <c r="D624" s="78">
        <v>1535.0500489999999</v>
      </c>
      <c r="E624" s="78">
        <v>1119.099976</v>
      </c>
      <c r="F624" s="78">
        <v>3032.5500489999999</v>
      </c>
      <c r="G624" s="5"/>
      <c r="H624" s="78">
        <f>(B624*0.3+C624*'Price weighted Portfolio'!$B$22+'2.b Portfolios Daily Value'!D624*'Price weighted Portfolio'!$B$23+'2.b Portfolios Daily Value'!E624*'Price weighted Portfolio'!$B$24+'2.b Portfolios Daily Value'!F624*'Price weighted Portfolio'!$B$25)</f>
        <v>2382.5203296117184</v>
      </c>
      <c r="I624" s="6">
        <f t="shared" si="7"/>
        <v>0.31838804938334819</v>
      </c>
      <c r="J624" s="78">
        <f t="shared" si="6"/>
        <v>1658.5634690329539</v>
      </c>
      <c r="K624" s="6">
        <f t="shared" si="8"/>
        <v>0.39920826767880335</v>
      </c>
      <c r="L624" s="2"/>
    </row>
    <row r="625" spans="1:12" ht="28.5" customHeight="1">
      <c r="A625" s="4">
        <v>45205</v>
      </c>
      <c r="B625" s="78">
        <v>2506.75</v>
      </c>
      <c r="C625" s="78">
        <v>2318</v>
      </c>
      <c r="D625" s="78">
        <v>1544</v>
      </c>
      <c r="E625" s="78">
        <v>1127.3000489999999</v>
      </c>
      <c r="F625" s="78">
        <v>3114.9499510000001</v>
      </c>
      <c r="G625" s="5"/>
      <c r="H625" s="78">
        <f>(B625*0.3+C625*'Price weighted Portfolio'!$B$22+'2.b Portfolios Daily Value'!D625*'Price weighted Portfolio'!$B$23+'2.b Portfolios Daily Value'!E625*'Price weighted Portfolio'!$B$24+'2.b Portfolios Daily Value'!F625*'Price weighted Portfolio'!$B$25)</f>
        <v>2384.4246299779188</v>
      </c>
      <c r="I625" s="6">
        <f t="shared" si="7"/>
        <v>0.31944181031626928</v>
      </c>
      <c r="J625" s="78">
        <f t="shared" si="6"/>
        <v>1662.734400165783</v>
      </c>
      <c r="K625" s="6">
        <f t="shared" si="8"/>
        <v>0.40272697614787134</v>
      </c>
      <c r="L625" s="2"/>
    </row>
    <row r="626" spans="1:12" ht="28.5" customHeight="1">
      <c r="A626" s="4">
        <v>45208</v>
      </c>
      <c r="B626" s="78">
        <v>2520.0500489999999</v>
      </c>
      <c r="C626" s="78">
        <v>2298.25</v>
      </c>
      <c r="D626" s="78">
        <v>1528</v>
      </c>
      <c r="E626" s="78">
        <v>1123.0500489999999</v>
      </c>
      <c r="F626" s="78">
        <v>3075</v>
      </c>
      <c r="G626" s="5"/>
      <c r="H626" s="78">
        <f>(B626*0.3+C626*'Price weighted Portfolio'!$B$22+'2.b Portfolios Daily Value'!D626*'Price weighted Portfolio'!$B$23+'2.b Portfolios Daily Value'!E626*'Price weighted Portfolio'!$B$24+'2.b Portfolios Daily Value'!F626*'Price weighted Portfolio'!$B$25)</f>
        <v>2373.2394658451153</v>
      </c>
      <c r="I626" s="6">
        <f t="shared" si="7"/>
        <v>0.31325240385463271</v>
      </c>
      <c r="J626" s="78">
        <f t="shared" si="6"/>
        <v>1656.8565173683353</v>
      </c>
      <c r="K626" s="6">
        <f t="shared" si="8"/>
        <v>0.39776823784198601</v>
      </c>
      <c r="L626" s="2"/>
    </row>
    <row r="627" spans="1:12" ht="28.5" customHeight="1">
      <c r="A627" s="4">
        <v>45209</v>
      </c>
      <c r="B627" s="78">
        <v>2544.25</v>
      </c>
      <c r="C627" s="78">
        <v>2308.3999020000001</v>
      </c>
      <c r="D627" s="78">
        <v>1520.5500489999999</v>
      </c>
      <c r="E627" s="78">
        <v>1126.5</v>
      </c>
      <c r="F627" s="78">
        <v>3073.8500979999999</v>
      </c>
      <c r="G627" s="5"/>
      <c r="H627" s="78">
        <f>(B627*0.3+C627*'Price weighted Portfolio'!$B$22+'2.b Portfolios Daily Value'!D627*'Price weighted Portfolio'!$B$23+'2.b Portfolios Daily Value'!E627*'Price weighted Portfolio'!$B$24+'2.b Portfolios Daily Value'!F627*'Price weighted Portfolio'!$B$25)</f>
        <v>2384.3843162083062</v>
      </c>
      <c r="I627" s="6">
        <f t="shared" si="7"/>
        <v>0.31941950234625027</v>
      </c>
      <c r="J627" s="78">
        <f t="shared" si="6"/>
        <v>1664.1802532852212</v>
      </c>
      <c r="K627" s="6">
        <f t="shared" si="8"/>
        <v>0.40394673630558597</v>
      </c>
      <c r="L627" s="2"/>
    </row>
    <row r="628" spans="1:12" ht="28.5" customHeight="1">
      <c r="A628" s="4">
        <v>45210</v>
      </c>
      <c r="B628" s="78">
        <v>2558.9499510000001</v>
      </c>
      <c r="C628" s="78">
        <v>2345.0500489999999</v>
      </c>
      <c r="D628" s="78">
        <v>1530.099976</v>
      </c>
      <c r="E628" s="78">
        <v>1128.75</v>
      </c>
      <c r="F628" s="78">
        <v>3090</v>
      </c>
      <c r="G628" s="5"/>
      <c r="H628" s="78">
        <f>(B628*0.3+C628*'Price weighted Portfolio'!$B$22+'2.b Portfolios Daily Value'!D628*'Price weighted Portfolio'!$B$23+'2.b Portfolios Daily Value'!E628*'Price weighted Portfolio'!$B$24+'2.b Portfolios Daily Value'!F628*'Price weighted Portfolio'!$B$25)</f>
        <v>2407.2805031785692</v>
      </c>
      <c r="I628" s="6">
        <f t="shared" si="7"/>
        <v>0.33208930369185352</v>
      </c>
      <c r="J628" s="78">
        <f t="shared" si="6"/>
        <v>1674.6400359061449</v>
      </c>
      <c r="K628" s="6">
        <f t="shared" si="8"/>
        <v>0.41277088720157362</v>
      </c>
      <c r="L628" s="2"/>
    </row>
    <row r="629" spans="1:12" ht="28.5" customHeight="1">
      <c r="A629" s="4">
        <v>45211</v>
      </c>
      <c r="B629" s="78">
        <v>2586.8000489999999</v>
      </c>
      <c r="C629" s="78">
        <v>2349.3999020000001</v>
      </c>
      <c r="D629" s="78">
        <v>1536.099976</v>
      </c>
      <c r="E629" s="78">
        <v>1130.400024</v>
      </c>
      <c r="F629" s="78">
        <v>3094</v>
      </c>
      <c r="G629" s="5"/>
      <c r="H629" s="78">
        <f>(B629*0.3+C629*'Price weighted Portfolio'!$B$22+'2.b Portfolios Daily Value'!D629*'Price weighted Portfolio'!$B$23+'2.b Portfolios Daily Value'!E629*'Price weighted Portfolio'!$B$24+'2.b Portfolios Daily Value'!F629*'Price weighted Portfolio'!$B$25)</f>
        <v>2418.681766527684</v>
      </c>
      <c r="I629" s="6">
        <f t="shared" si="7"/>
        <v>0.33839829050742232</v>
      </c>
      <c r="J629" s="78">
        <f t="shared" si="6"/>
        <v>1684.6162900843744</v>
      </c>
      <c r="K629" s="6">
        <f t="shared" si="8"/>
        <v>0.42118712063928632</v>
      </c>
      <c r="L629" s="2"/>
    </row>
    <row r="630" spans="1:12" ht="28.5" customHeight="1">
      <c r="A630" s="4">
        <v>45212</v>
      </c>
      <c r="B630" s="78">
        <v>2595.0500489999999</v>
      </c>
      <c r="C630" s="78">
        <v>2349.3000489999999</v>
      </c>
      <c r="D630" s="78">
        <v>1540</v>
      </c>
      <c r="E630" s="78">
        <v>1145.3000489999999</v>
      </c>
      <c r="F630" s="78">
        <v>3067.75</v>
      </c>
      <c r="G630" s="5"/>
      <c r="H630" s="78">
        <f>(B630*0.3+C630*'Price weighted Portfolio'!$B$22+'2.b Portfolios Daily Value'!D630*'Price weighted Portfolio'!$B$23+'2.b Portfolios Daily Value'!E630*'Price weighted Portfolio'!$B$24+'2.b Portfolios Daily Value'!F630*'Price weighted Portfolio'!$B$25)</f>
        <v>2419.9985367670301</v>
      </c>
      <c r="I630" s="6">
        <f t="shared" si="7"/>
        <v>0.33912693660784021</v>
      </c>
      <c r="J630" s="78">
        <f t="shared" si="6"/>
        <v>1684.1622898109404</v>
      </c>
      <c r="K630" s="6">
        <f t="shared" si="8"/>
        <v>0.42080411393018058</v>
      </c>
      <c r="L630" s="2"/>
    </row>
    <row r="631" spans="1:12" ht="28.5" customHeight="1">
      <c r="A631" s="4">
        <v>45215</v>
      </c>
      <c r="B631" s="78">
        <v>2593.25</v>
      </c>
      <c r="C631" s="78">
        <v>2344.0500489999999</v>
      </c>
      <c r="D631" s="78">
        <v>1531.5</v>
      </c>
      <c r="E631" s="78">
        <v>1135.3000489999999</v>
      </c>
      <c r="F631" s="78">
        <v>3098.9499510000001</v>
      </c>
      <c r="G631" s="5"/>
      <c r="H631" s="78">
        <f>(B631*0.3+C631*'Price weighted Portfolio'!$B$22+'2.b Portfolios Daily Value'!D631*'Price weighted Portfolio'!$B$23+'2.b Portfolios Daily Value'!E631*'Price weighted Portfolio'!$B$24+'2.b Portfolios Daily Value'!F631*'Price weighted Portfolio'!$B$25)</f>
        <v>2419.1892126997836</v>
      </c>
      <c r="I631" s="6">
        <f t="shared" si="7"/>
        <v>0.33867909019701425</v>
      </c>
      <c r="J631" s="78">
        <f t="shared" si="6"/>
        <v>1687.0979420804138</v>
      </c>
      <c r="K631" s="6">
        <f t="shared" si="8"/>
        <v>0.42328070828618203</v>
      </c>
      <c r="L631" s="2"/>
    </row>
    <row r="632" spans="1:12" ht="28.5" customHeight="1">
      <c r="A632" s="4">
        <v>45216</v>
      </c>
      <c r="B632" s="78">
        <v>2616.3000489999999</v>
      </c>
      <c r="C632" s="78">
        <v>2355.25</v>
      </c>
      <c r="D632" s="78">
        <v>1555.75</v>
      </c>
      <c r="E632" s="78">
        <v>1136.8000489999999</v>
      </c>
      <c r="F632" s="78">
        <v>3109.8999020000001</v>
      </c>
      <c r="G632" s="5"/>
      <c r="H632" s="78">
        <f>(B632*0.3+C632*'Price weighted Portfolio'!$B$22+'2.b Portfolios Daily Value'!D632*'Price weighted Portfolio'!$B$23+'2.b Portfolios Daily Value'!E632*'Price weighted Portfolio'!$B$24+'2.b Portfolios Daily Value'!F632*'Price weighted Portfolio'!$B$25)</f>
        <v>2434.4591450487947</v>
      </c>
      <c r="I632" s="6">
        <f t="shared" si="7"/>
        <v>0.34712883816920015</v>
      </c>
      <c r="J632" s="78">
        <f t="shared" si="6"/>
        <v>1698.8334483369019</v>
      </c>
      <c r="K632" s="6">
        <f t="shared" si="8"/>
        <v>0.43318109358108337</v>
      </c>
      <c r="L632" s="2"/>
    </row>
    <row r="633" spans="1:12" ht="28.5" customHeight="1">
      <c r="A633" s="4">
        <v>45217</v>
      </c>
      <c r="B633" s="78">
        <v>2595.3500979999999</v>
      </c>
      <c r="C633" s="78">
        <v>2324</v>
      </c>
      <c r="D633" s="78">
        <v>1541.1999510000001</v>
      </c>
      <c r="E633" s="78">
        <v>1153.400024</v>
      </c>
      <c r="F633" s="78">
        <v>3068.6499020000001</v>
      </c>
      <c r="G633" s="5"/>
      <c r="H633" s="78">
        <f>(B633*0.3+C633*'Price weighted Portfolio'!$B$22+'2.b Portfolios Daily Value'!D633*'Price weighted Portfolio'!$B$23+'2.b Portfolios Daily Value'!E633*'Price weighted Portfolio'!$B$24+'2.b Portfolios Daily Value'!F633*'Price weighted Portfolio'!$B$25)</f>
        <v>2410.6868405431042</v>
      </c>
      <c r="I633" s="6">
        <f t="shared" si="7"/>
        <v>0.33397422967454271</v>
      </c>
      <c r="J633" s="78">
        <f t="shared" si="6"/>
        <v>1683.6637473307192</v>
      </c>
      <c r="K633" s="6">
        <f t="shared" si="8"/>
        <v>0.42038353023040731</v>
      </c>
      <c r="L633" s="2"/>
    </row>
    <row r="634" spans="1:12" ht="28.5" customHeight="1">
      <c r="A634" s="4">
        <v>45218</v>
      </c>
      <c r="B634" s="78">
        <v>2606</v>
      </c>
      <c r="C634" s="78">
        <v>2306.1499020000001</v>
      </c>
      <c r="D634" s="78">
        <v>1505.400024</v>
      </c>
      <c r="E634" s="78">
        <v>1141.5</v>
      </c>
      <c r="F634" s="78">
        <v>3025.6000979999999</v>
      </c>
      <c r="G634" s="5"/>
      <c r="H634" s="78">
        <f>(B634*0.3+C634*'Price weighted Portfolio'!$B$22+'2.b Portfolios Daily Value'!D634*'Price weighted Portfolio'!$B$23+'2.b Portfolios Daily Value'!E634*'Price weighted Portfolio'!$B$24+'2.b Portfolios Daily Value'!F634*'Price weighted Portfolio'!$B$25)</f>
        <v>2396.4596635308149</v>
      </c>
      <c r="I634" s="6">
        <f t="shared" si="7"/>
        <v>0.32610149930731835</v>
      </c>
      <c r="J634" s="78">
        <f t="shared" si="6"/>
        <v>1674.1880363964558</v>
      </c>
      <c r="K634" s="6">
        <f t="shared" si="8"/>
        <v>0.4123895683899923</v>
      </c>
      <c r="L634" s="2"/>
    </row>
    <row r="635" spans="1:12" ht="28.5" customHeight="1">
      <c r="A635" s="4">
        <v>45219</v>
      </c>
      <c r="B635" s="78">
        <v>2561.8500979999999</v>
      </c>
      <c r="C635" s="78">
        <v>2299.1000979999999</v>
      </c>
      <c r="D635" s="78">
        <v>1505</v>
      </c>
      <c r="E635" s="78">
        <v>1142.1999510000001</v>
      </c>
      <c r="F635" s="78">
        <v>3039.9499510000001</v>
      </c>
      <c r="G635" s="5"/>
      <c r="H635" s="78">
        <f>(B635*0.3+C635*'Price weighted Portfolio'!$B$22+'2.b Portfolios Daily Value'!D635*'Price weighted Portfolio'!$B$23+'2.b Portfolios Daily Value'!E635*'Price weighted Portfolio'!$B$24+'2.b Portfolios Daily Value'!F635*'Price weighted Portfolio'!$B$25)</f>
        <v>2382.0998039693513</v>
      </c>
      <c r="I635" s="6">
        <f t="shared" si="7"/>
        <v>0.31815534791404065</v>
      </c>
      <c r="J635" s="78">
        <f t="shared" si="6"/>
        <v>1663.018609743277</v>
      </c>
      <c r="K635" s="6">
        <f t="shared" si="8"/>
        <v>0.40296674290869072</v>
      </c>
      <c r="L635" s="2"/>
    </row>
    <row r="636" spans="1:12" ht="28.5" customHeight="1">
      <c r="A636" s="4">
        <v>45222</v>
      </c>
      <c r="B636" s="78">
        <v>2483.6499020000001</v>
      </c>
      <c r="C636" s="78">
        <v>2263.1999510000001</v>
      </c>
      <c r="D636" s="78">
        <v>1523.5</v>
      </c>
      <c r="E636" s="78">
        <v>1122.4499510000001</v>
      </c>
      <c r="F636" s="78">
        <v>3003</v>
      </c>
      <c r="G636" s="5"/>
      <c r="H636" s="78">
        <f>(B636*0.3+C636*'Price weighted Portfolio'!$B$22+'2.b Portfolios Daily Value'!D636*'Price weighted Portfolio'!$B$23+'2.b Portfolios Daily Value'!E636*'Price weighted Portfolio'!$B$24+'2.b Portfolios Daily Value'!F636*'Price weighted Portfolio'!$B$25)</f>
        <v>2338.1775929452224</v>
      </c>
      <c r="I636" s="6">
        <f t="shared" si="7"/>
        <v>0.29385061590525141</v>
      </c>
      <c r="J636" s="78">
        <f t="shared" si="6"/>
        <v>1630.9135913147745</v>
      </c>
      <c r="K636" s="6">
        <f t="shared" si="8"/>
        <v>0.37588209522539584</v>
      </c>
      <c r="L636" s="2"/>
    </row>
    <row r="637" spans="1:12" ht="28.5" customHeight="1">
      <c r="A637" s="4">
        <v>45224</v>
      </c>
      <c r="B637" s="78">
        <v>2508.8000489999999</v>
      </c>
      <c r="C637" s="78">
        <v>2257.9499510000001</v>
      </c>
      <c r="D637" s="78">
        <v>1521</v>
      </c>
      <c r="E637" s="78">
        <v>1120.3000489999999</v>
      </c>
      <c r="F637" s="78">
        <v>2959</v>
      </c>
      <c r="G637" s="5"/>
      <c r="H637" s="78">
        <f>(B637*0.3+C637*'Price weighted Portfolio'!$B$22+'2.b Portfolios Daily Value'!D637*'Price weighted Portfolio'!$B$23+'2.b Portfolios Daily Value'!E637*'Price weighted Portfolio'!$B$24+'2.b Portfolios Daily Value'!F637*'Price weighted Portfolio'!$B$25)</f>
        <v>2337.5525272120249</v>
      </c>
      <c r="I637" s="6">
        <f t="shared" si="7"/>
        <v>0.29350473042319081</v>
      </c>
      <c r="J637" s="78">
        <f t="shared" si="6"/>
        <v>1630.1323361608574</v>
      </c>
      <c r="K637" s="6">
        <f t="shared" si="8"/>
        <v>0.37522300759267169</v>
      </c>
      <c r="L637" s="2"/>
    </row>
    <row r="638" spans="1:12" ht="28.5" customHeight="1">
      <c r="A638" s="4">
        <v>45225</v>
      </c>
      <c r="B638" s="78">
        <v>2499.4499510000001</v>
      </c>
      <c r="C638" s="78">
        <v>2226.5</v>
      </c>
      <c r="D638" s="78">
        <v>1491.25</v>
      </c>
      <c r="E638" s="78">
        <v>1103.6999510000001</v>
      </c>
      <c r="F638" s="78">
        <v>2906</v>
      </c>
      <c r="G638" s="5"/>
      <c r="H638" s="78">
        <f>(B638*0.3+C638*'Price weighted Portfolio'!$B$22+'2.b Portfolios Daily Value'!D638*'Price weighted Portfolio'!$B$23+'2.b Portfolios Daily Value'!E638*'Price weighted Portfolio'!$B$24+'2.b Portfolios Daily Value'!F638*'Price weighted Portfolio'!$B$25)</f>
        <v>2310.3348914162839</v>
      </c>
      <c r="I638" s="6">
        <f t="shared" si="7"/>
        <v>0.2784436183228709</v>
      </c>
      <c r="J638" s="78">
        <f t="shared" si="6"/>
        <v>1612.2352272380044</v>
      </c>
      <c r="K638" s="6">
        <f t="shared" si="8"/>
        <v>0.36012453036224956</v>
      </c>
      <c r="L638" s="2"/>
    </row>
    <row r="639" spans="1:12" ht="28.5" customHeight="1">
      <c r="A639" s="4">
        <v>45226</v>
      </c>
      <c r="B639" s="78">
        <v>2507.4499510000001</v>
      </c>
      <c r="C639" s="78">
        <v>2265.8000489999999</v>
      </c>
      <c r="D639" s="78">
        <v>1469.5</v>
      </c>
      <c r="E639" s="78">
        <v>1111.3000489999999</v>
      </c>
      <c r="F639" s="78">
        <v>2864.6499020000001</v>
      </c>
      <c r="G639" s="5"/>
      <c r="H639" s="78">
        <f>(B639*0.3+C639*'Price weighted Portfolio'!$B$22+'2.b Portfolios Daily Value'!D639*'Price weighted Portfolio'!$B$23+'2.b Portfolios Daily Value'!E639*'Price weighted Portfolio'!$B$24+'2.b Portfolios Daily Value'!F639*'Price weighted Portfolio'!$B$25)</f>
        <v>2323.0884777017609</v>
      </c>
      <c r="I639" s="6">
        <f t="shared" si="7"/>
        <v>0.28550092462853938</v>
      </c>
      <c r="J639" s="78">
        <f t="shared" si="6"/>
        <v>1608.6326724348919</v>
      </c>
      <c r="K639" s="6">
        <f t="shared" si="8"/>
        <v>0.35708531928628151</v>
      </c>
      <c r="L639" s="2"/>
    </row>
    <row r="640" spans="1:12" ht="28.5" customHeight="1">
      <c r="A640" s="4">
        <v>45229</v>
      </c>
      <c r="B640" s="78">
        <v>2510.4499510000001</v>
      </c>
      <c r="C640" s="78">
        <v>2312.5</v>
      </c>
      <c r="D640" s="78">
        <v>1463.25</v>
      </c>
      <c r="E640" s="78">
        <v>1115.1999510000001</v>
      </c>
      <c r="F640" s="78">
        <v>2899.1999510000001</v>
      </c>
      <c r="G640" s="5"/>
      <c r="H640" s="78">
        <f>(B640*0.3+C640*'Price weighted Portfolio'!$B$22+'2.b Portfolios Daily Value'!D640*'Price weighted Portfolio'!$B$23+'2.b Portfolios Daily Value'!E640*'Price weighted Portfolio'!$B$24+'2.b Portfolios Daily Value'!F640*'Price weighted Portfolio'!$B$25)</f>
        <v>2347.8101265062951</v>
      </c>
      <c r="I640" s="6">
        <f t="shared" si="7"/>
        <v>0.29918086092954965</v>
      </c>
      <c r="J640" s="78">
        <f t="shared" si="6"/>
        <v>1618.1359557387993</v>
      </c>
      <c r="K640" s="6">
        <f t="shared" si="8"/>
        <v>0.36510254191127656</v>
      </c>
      <c r="L640" s="2"/>
    </row>
    <row r="641" spans="1:12" ht="28.5" customHeight="1">
      <c r="A641" s="4">
        <v>45230</v>
      </c>
      <c r="B641" s="78">
        <v>2524</v>
      </c>
      <c r="C641" s="78">
        <v>2287.8999020000001</v>
      </c>
      <c r="D641" s="78">
        <v>1504</v>
      </c>
      <c r="E641" s="78">
        <v>1088.599976</v>
      </c>
      <c r="F641" s="78">
        <v>2929.9499510000001</v>
      </c>
      <c r="G641" s="5"/>
      <c r="H641" s="78">
        <f>(B641*0.3+C641*'Price weighted Portfolio'!$B$22+'2.b Portfolios Daily Value'!D641*'Price weighted Portfolio'!$B$23+'2.b Portfolios Daily Value'!E641*'Price weighted Portfolio'!$B$24+'2.b Portfolios Daily Value'!F641*'Price weighted Portfolio'!$B$25)</f>
        <v>2345.6960751549886</v>
      </c>
      <c r="I641" s="6">
        <f t="shared" si="7"/>
        <v>0.29801103249085603</v>
      </c>
      <c r="J641" s="78">
        <f t="shared" si="6"/>
        <v>1627.3024600237868</v>
      </c>
      <c r="K641" s="6">
        <f t="shared" si="8"/>
        <v>0.37283564879608311</v>
      </c>
      <c r="L641" s="2"/>
    </row>
    <row r="642" spans="1:12" ht="28.5" customHeight="1">
      <c r="A642" s="4">
        <v>45231</v>
      </c>
      <c r="B642" s="78">
        <v>2517.8000489999999</v>
      </c>
      <c r="C642" s="78">
        <v>2297.3999020000001</v>
      </c>
      <c r="D642" s="78">
        <v>1462.25</v>
      </c>
      <c r="E642" s="78">
        <v>1116.1999510000001</v>
      </c>
      <c r="F642" s="78">
        <v>2947.4499510000001</v>
      </c>
      <c r="G642" s="5"/>
      <c r="H642" s="78">
        <f>(B642*0.3+C642*'Price weighted Portfolio'!$B$22+'2.b Portfolios Daily Value'!D642*'Price weighted Portfolio'!$B$23+'2.b Portfolios Daily Value'!E642*'Price weighted Portfolio'!$B$24+'2.b Portfolios Daily Value'!F642*'Price weighted Portfolio'!$B$25)</f>
        <v>2349.738603609876</v>
      </c>
      <c r="I642" s="6">
        <f t="shared" si="7"/>
        <v>0.30024800026736376</v>
      </c>
      <c r="J642" s="78">
        <f t="shared" si="6"/>
        <v>1627.7583589197307</v>
      </c>
      <c r="K642" s="6">
        <f t="shared" si="8"/>
        <v>0.37322025723365004</v>
      </c>
      <c r="L642" s="2"/>
    </row>
    <row r="643" spans="1:12" ht="28.5" customHeight="1">
      <c r="A643" s="4">
        <v>45232</v>
      </c>
      <c r="B643" s="78">
        <v>2537.5500489999999</v>
      </c>
      <c r="C643" s="78">
        <v>2320.1999510000001</v>
      </c>
      <c r="D643" s="78">
        <v>1485</v>
      </c>
      <c r="E643" s="78">
        <v>1132.849976</v>
      </c>
      <c r="F643" s="78">
        <v>2935</v>
      </c>
      <c r="G643" s="5"/>
      <c r="H643" s="78">
        <f>(B643*0.3+C643*'Price weighted Portfolio'!$B$22+'2.b Portfolios Daily Value'!D643*'Price weighted Portfolio'!$B$23+'2.b Portfolios Daily Value'!E643*'Price weighted Portfolio'!$B$24+'2.b Portfolios Daily Value'!F643*'Price weighted Portfolio'!$B$25)</f>
        <v>2367.6817586873703</v>
      </c>
      <c r="I643" s="6">
        <f t="shared" si="7"/>
        <v>0.31017699895349704</v>
      </c>
      <c r="J643" s="78">
        <f t="shared" si="6"/>
        <v>1636.3298922275221</v>
      </c>
      <c r="K643" s="6">
        <f t="shared" si="8"/>
        <v>0.38045143077320653</v>
      </c>
      <c r="L643" s="2"/>
    </row>
    <row r="644" spans="1:12" ht="28.5" customHeight="1">
      <c r="A644" s="4">
        <v>45233</v>
      </c>
      <c r="B644" s="78">
        <v>2549.6999510000001</v>
      </c>
      <c r="C644" s="78">
        <v>2319.6999510000001</v>
      </c>
      <c r="D644" s="78">
        <v>1488</v>
      </c>
      <c r="E644" s="78">
        <v>1141.099976</v>
      </c>
      <c r="F644" s="78">
        <v>2934</v>
      </c>
      <c r="G644" s="5"/>
      <c r="H644" s="78">
        <f>(B644*0.3+C644*'Price weighted Portfolio'!$B$22+'2.b Portfolios Daily Value'!D644*'Price weighted Portfolio'!$B$23+'2.b Portfolios Daily Value'!E644*'Price weighted Portfolio'!$B$24+'2.b Portfolios Daily Value'!F644*'Price weighted Portfolio'!$B$25)</f>
        <v>2372.260542682212</v>
      </c>
      <c r="I644" s="6">
        <f t="shared" si="7"/>
        <v>0.31271070833027736</v>
      </c>
      <c r="J644" s="78">
        <f t="shared" si="6"/>
        <v>1640.7385551287236</v>
      </c>
      <c r="K644" s="6">
        <f t="shared" si="8"/>
        <v>0.38417069608680143</v>
      </c>
      <c r="L644" s="2"/>
    </row>
    <row r="645" spans="1:12" ht="28.5" customHeight="1">
      <c r="A645" s="4">
        <v>45236</v>
      </c>
      <c r="B645" s="78">
        <v>2582.8999020000001</v>
      </c>
      <c r="C645" s="78">
        <v>2339</v>
      </c>
      <c r="D645" s="78">
        <v>1498</v>
      </c>
      <c r="E645" s="78">
        <v>1150</v>
      </c>
      <c r="F645" s="78">
        <v>2933</v>
      </c>
      <c r="G645" s="5"/>
      <c r="H645" s="78">
        <f>(B645*0.3+C645*'Price weighted Portfolio'!$B$22+'2.b Portfolios Daily Value'!D645*'Price weighted Portfolio'!$B$23+'2.b Portfolios Daily Value'!E645*'Price weighted Portfolio'!$B$24+'2.b Portfolios Daily Value'!F645*'Price weighted Portfolio'!$B$25)</f>
        <v>2392.1441119743636</v>
      </c>
      <c r="I645" s="6">
        <f t="shared" si="7"/>
        <v>0.32371345185697398</v>
      </c>
      <c r="J645" s="78">
        <f t="shared" si="6"/>
        <v>1653.3350995696492</v>
      </c>
      <c r="K645" s="6">
        <f t="shared" si="8"/>
        <v>0.39479747610155913</v>
      </c>
      <c r="L645" s="2"/>
    </row>
    <row r="646" spans="1:12" ht="28.5" customHeight="1">
      <c r="A646" s="4">
        <v>45237</v>
      </c>
      <c r="B646" s="78">
        <v>2630.8500979999999</v>
      </c>
      <c r="C646" s="78">
        <v>2323.8000489999999</v>
      </c>
      <c r="D646" s="78">
        <v>1494</v>
      </c>
      <c r="E646" s="78">
        <v>1170.9499510000001</v>
      </c>
      <c r="F646" s="78">
        <v>2970</v>
      </c>
      <c r="G646" s="5"/>
      <c r="H646" s="78">
        <f>(B646*0.3+C646*'Price weighted Portfolio'!$B$22+'2.b Portfolios Daily Value'!D646*'Price weighted Portfolio'!$B$23+'2.b Portfolios Daily Value'!E646*'Price weighted Portfolio'!$B$24+'2.b Portfolios Daily Value'!F646*'Price weighted Portfolio'!$B$25)</f>
        <v>2406.981718316908</v>
      </c>
      <c r="I646" s="6">
        <f t="shared" si="7"/>
        <v>0.33192396852721484</v>
      </c>
      <c r="J646" s="78">
        <f t="shared" si="6"/>
        <v>1674.6299630796445</v>
      </c>
      <c r="K646" s="6">
        <f t="shared" si="8"/>
        <v>0.41276238949715571</v>
      </c>
      <c r="L646" s="2"/>
    </row>
    <row r="647" spans="1:12" ht="28.5" customHeight="1">
      <c r="A647" s="4">
        <v>45238</v>
      </c>
      <c r="B647" s="78">
        <v>2663.3999020000001</v>
      </c>
      <c r="C647" s="78">
        <v>2335.8999020000001</v>
      </c>
      <c r="D647" s="78">
        <v>1483.9499510000001</v>
      </c>
      <c r="E647" s="78">
        <v>1176.6999510000001</v>
      </c>
      <c r="F647" s="78">
        <v>2974.6999510000001</v>
      </c>
      <c r="G647" s="5"/>
      <c r="H647" s="78">
        <f>(B647*0.3+C647*'Price weighted Portfolio'!$B$22+'2.b Portfolios Daily Value'!D647*'Price weighted Portfolio'!$B$23+'2.b Portfolios Daily Value'!E647*'Price weighted Portfolio'!$B$24+'2.b Portfolios Daily Value'!F647*'Price weighted Portfolio'!$B$25)</f>
        <v>2422.233362143234</v>
      </c>
      <c r="I647" s="6">
        <f t="shared" si="7"/>
        <v>0.34036359638858826</v>
      </c>
      <c r="J647" s="78">
        <f t="shared" si="6"/>
        <v>1685.557949580483</v>
      </c>
      <c r="K647" s="6">
        <f t="shared" si="8"/>
        <v>0.42198152964255553</v>
      </c>
      <c r="L647" s="2"/>
    </row>
    <row r="648" spans="1:12" ht="28.5" customHeight="1">
      <c r="A648" s="4">
        <v>45239</v>
      </c>
      <c r="B648" s="78">
        <v>2846</v>
      </c>
      <c r="C648" s="78">
        <v>2310.5500489999999</v>
      </c>
      <c r="D648" s="78">
        <v>1486</v>
      </c>
      <c r="E648" s="78">
        <v>1176.1999510000001</v>
      </c>
      <c r="F648" s="78">
        <v>3003</v>
      </c>
      <c r="G648" s="5"/>
      <c r="H648" s="78">
        <f>(B648*0.3+C648*'Price weighted Portfolio'!$B$22+'2.b Portfolios Daily Value'!D648*'Price weighted Portfolio'!$B$23+'2.b Portfolios Daily Value'!E648*'Price weighted Portfolio'!$B$24+'2.b Portfolios Daily Value'!F648*'Price weighted Portfolio'!$B$25)</f>
        <v>2470.0330811421618</v>
      </c>
      <c r="I648" s="6">
        <f t="shared" si="7"/>
        <v>0.36681398067653226</v>
      </c>
      <c r="J648" s="78">
        <f t="shared" si="6"/>
        <v>1743.8212597323577</v>
      </c>
      <c r="K648" s="6">
        <f t="shared" si="8"/>
        <v>0.47113400815118345</v>
      </c>
      <c r="L648" s="2"/>
    </row>
    <row r="649" spans="1:12" ht="28.5" customHeight="1">
      <c r="A649" s="4">
        <v>45240</v>
      </c>
      <c r="B649" s="78">
        <v>2845.0500489999999</v>
      </c>
      <c r="C649" s="78">
        <v>2314.8999020000001</v>
      </c>
      <c r="D649" s="78">
        <v>1480.099976</v>
      </c>
      <c r="E649" s="78">
        <v>1179.349976</v>
      </c>
      <c r="F649" s="78">
        <v>3021.0500489999999</v>
      </c>
      <c r="G649" s="5"/>
      <c r="H649" s="78">
        <f>(B649*0.3+C649*'Price weighted Portfolio'!$B$22+'2.b Portfolios Daily Value'!D649*'Price weighted Portfolio'!$B$23+'2.b Portfolios Daily Value'!E649*'Price weighted Portfolio'!$B$24+'2.b Portfolios Daily Value'!F649*'Price weighted Portfolio'!$B$25)</f>
        <v>2473.6947052353153</v>
      </c>
      <c r="I649" s="6">
        <f t="shared" si="7"/>
        <v>0.36884017175903772</v>
      </c>
      <c r="J649" s="78">
        <f t="shared" si="6"/>
        <v>1746.6747671383039</v>
      </c>
      <c r="K649" s="6">
        <f t="shared" si="8"/>
        <v>0.47354130291489271</v>
      </c>
      <c r="L649" s="2"/>
    </row>
    <row r="650" spans="1:12" ht="28.5" customHeight="1">
      <c r="A650" s="4">
        <v>45243</v>
      </c>
      <c r="B650" s="78">
        <v>2862.1000979999999</v>
      </c>
      <c r="C650" s="78">
        <v>2314.6000979999999</v>
      </c>
      <c r="D650" s="78">
        <v>1492.099976</v>
      </c>
      <c r="E650" s="78">
        <v>1177.8000489999999</v>
      </c>
      <c r="F650" s="78">
        <v>3050</v>
      </c>
      <c r="G650" s="5"/>
      <c r="H650" s="78">
        <f>(B650*0.3+C650*'Price weighted Portfolio'!$B$22+'2.b Portfolios Daily Value'!D650*'Price weighted Portfolio'!$B$23+'2.b Portfolios Daily Value'!E650*'Price weighted Portfolio'!$B$24+'2.b Portfolios Daily Value'!F650*'Price weighted Portfolio'!$B$25)</f>
        <v>2483.1505196564199</v>
      </c>
      <c r="I650" s="6">
        <f t="shared" si="7"/>
        <v>0.3740726277322477</v>
      </c>
      <c r="J650" s="78">
        <f t="shared" si="6"/>
        <v>1757.690371066004</v>
      </c>
      <c r="K650" s="6">
        <f t="shared" si="8"/>
        <v>0.48283435945260833</v>
      </c>
      <c r="L650" s="2"/>
    </row>
    <row r="651" spans="1:12" ht="28.5" customHeight="1">
      <c r="A651" s="4">
        <v>45245</v>
      </c>
      <c r="B651" s="78">
        <v>2931.8000489999999</v>
      </c>
      <c r="C651" s="78">
        <v>2356.4499510000001</v>
      </c>
      <c r="D651" s="78">
        <v>1504.099976</v>
      </c>
      <c r="E651" s="78">
        <v>1180.900024</v>
      </c>
      <c r="F651" s="78">
        <v>3062.3500979999999</v>
      </c>
      <c r="G651" s="5"/>
      <c r="H651" s="78">
        <f>(B651*0.3+C651*'Price weighted Portfolio'!$B$22+'2.b Portfolios Daily Value'!D651*'Price weighted Portfolio'!$B$23+'2.b Portfolios Daily Value'!E651*'Price weighted Portfolio'!$B$24+'2.b Portfolios Daily Value'!F651*'Price weighted Portfolio'!$B$25)</f>
        <v>2524.5696505527467</v>
      </c>
      <c r="I651" s="6">
        <f t="shared" si="7"/>
        <v>0.39699225889378376</v>
      </c>
      <c r="J651" s="78">
        <f t="shared" si="6"/>
        <v>1784.5967440306363</v>
      </c>
      <c r="K651" s="6">
        <f t="shared" si="8"/>
        <v>0.50553329151537341</v>
      </c>
      <c r="L651" s="2"/>
    </row>
    <row r="652" spans="1:12" ht="28.5" customHeight="1">
      <c r="A652" s="4">
        <v>45246</v>
      </c>
      <c r="B652" s="78">
        <v>2934.6000979999999</v>
      </c>
      <c r="C652" s="78">
        <v>2360.6999510000001</v>
      </c>
      <c r="D652" s="78">
        <v>1509.6999510000001</v>
      </c>
      <c r="E652" s="78">
        <v>1189.5500489999999</v>
      </c>
      <c r="F652" s="78">
        <v>3057.9499510000001</v>
      </c>
      <c r="G652" s="5"/>
      <c r="H652" s="78">
        <f>(B652*0.3+C652*'Price weighted Portfolio'!$B$22+'2.b Portfolios Daily Value'!D652*'Price weighted Portfolio'!$B$23+'2.b Portfolios Daily Value'!E652*'Price weighted Portfolio'!$B$24+'2.b Portfolios Daily Value'!F652*'Price weighted Portfolio'!$B$25)</f>
        <v>2528.1858523984665</v>
      </c>
      <c r="I652" s="6">
        <f t="shared" si="7"/>
        <v>0.3989933151862739</v>
      </c>
      <c r="J652" s="78">
        <f t="shared" si="6"/>
        <v>1786.1633615725464</v>
      </c>
      <c r="K652" s="6">
        <f t="shared" si="8"/>
        <v>0.50685493175275864</v>
      </c>
      <c r="L652" s="2"/>
    </row>
    <row r="653" spans="1:12" ht="28.5" customHeight="1">
      <c r="A653" s="4">
        <v>45247</v>
      </c>
      <c r="B653" s="78">
        <v>2934.1999510000001</v>
      </c>
      <c r="C653" s="78">
        <v>2355.5500489999999</v>
      </c>
      <c r="D653" s="78">
        <v>1490</v>
      </c>
      <c r="E653" s="78">
        <v>1194.599976</v>
      </c>
      <c r="F653" s="78">
        <v>3050</v>
      </c>
      <c r="G653" s="5"/>
      <c r="H653" s="78">
        <f>(B653*0.3+C653*'Price weighted Portfolio'!$B$22+'2.b Portfolios Daily Value'!D653*'Price weighted Portfolio'!$B$23+'2.b Portfolios Daily Value'!E653*'Price weighted Portfolio'!$B$24+'2.b Portfolios Daily Value'!F653*'Price weighted Portfolio'!$B$25)</f>
        <v>2523.8171953977467</v>
      </c>
      <c r="I653" s="6">
        <f t="shared" si="7"/>
        <v>0.39657588138307842</v>
      </c>
      <c r="J653" s="78">
        <f t="shared" si="6"/>
        <v>1783.0668847035345</v>
      </c>
      <c r="K653" s="6">
        <f t="shared" si="8"/>
        <v>0.50424266148593322</v>
      </c>
      <c r="L653" s="2"/>
    </row>
    <row r="654" spans="1:12" ht="28.5" customHeight="1">
      <c r="A654" s="4">
        <v>45250</v>
      </c>
      <c r="B654" s="78">
        <v>2941.5500489999999</v>
      </c>
      <c r="C654" s="78">
        <v>2349.3500979999999</v>
      </c>
      <c r="D654" s="78">
        <v>1513</v>
      </c>
      <c r="E654" s="78">
        <v>1188</v>
      </c>
      <c r="F654" s="78">
        <v>3095.1000979999999</v>
      </c>
      <c r="G654" s="5"/>
      <c r="H654" s="78">
        <f>(B654*0.3+C654*'Price weighted Portfolio'!$B$22+'2.b Portfolios Daily Value'!D654*'Price weighted Portfolio'!$B$23+'2.b Portfolios Daily Value'!E654*'Price weighted Portfolio'!$B$24+'2.b Portfolios Daily Value'!F654*'Price weighted Portfolio'!$B$25)</f>
        <v>2530.2447577542039</v>
      </c>
      <c r="I654" s="6">
        <f t="shared" si="7"/>
        <v>0.40013262811556083</v>
      </c>
      <c r="J654" s="78">
        <f t="shared" si="6"/>
        <v>1794.1333628997861</v>
      </c>
      <c r="K654" s="6">
        <f t="shared" si="8"/>
        <v>0.5135786369100821</v>
      </c>
      <c r="L654" s="2"/>
    </row>
    <row r="655" spans="1:12" ht="28.5" customHeight="1">
      <c r="A655" s="4">
        <v>45251</v>
      </c>
      <c r="B655" s="78">
        <v>3052.3999020000001</v>
      </c>
      <c r="C655" s="78">
        <v>2378.8999020000001</v>
      </c>
      <c r="D655" s="78">
        <v>1519</v>
      </c>
      <c r="E655" s="78">
        <v>1201.400024</v>
      </c>
      <c r="F655" s="78">
        <v>3088.5</v>
      </c>
      <c r="G655" s="5"/>
      <c r="H655" s="78">
        <f>(B655*0.3+C655*'Price weighted Portfolio'!$B$22+'2.b Portfolios Daily Value'!D655*'Price weighted Portfolio'!$B$23+'2.b Portfolios Daily Value'!E655*'Price weighted Portfolio'!$B$24+'2.b Portfolios Daily Value'!F655*'Price weighted Portfolio'!$B$25)</f>
        <v>2577.2232516179743</v>
      </c>
      <c r="I655" s="6">
        <f t="shared" si="7"/>
        <v>0.42612858043472435</v>
      </c>
      <c r="J655" s="78">
        <f t="shared" si="6"/>
        <v>1829.7165864672863</v>
      </c>
      <c r="K655" s="6">
        <f t="shared" si="8"/>
        <v>0.54359759098444083</v>
      </c>
      <c r="L655" s="2"/>
    </row>
    <row r="656" spans="1:12" ht="28.5" customHeight="1">
      <c r="A656" s="4">
        <v>45252</v>
      </c>
      <c r="B656" s="78">
        <v>2964.1499020000001</v>
      </c>
      <c r="C656" s="78">
        <v>2388.1999510000001</v>
      </c>
      <c r="D656" s="78">
        <v>1520</v>
      </c>
      <c r="E656" s="78">
        <v>1204.099976</v>
      </c>
      <c r="F656" s="78">
        <v>3074.8500979999999</v>
      </c>
      <c r="G656" s="5"/>
      <c r="H656" s="78">
        <f>(B656*0.3+C656*'Price weighted Portfolio'!$B$22+'2.b Portfolios Daily Value'!D656*'Price weighted Portfolio'!$B$23+'2.b Portfolios Daily Value'!E656*'Price weighted Portfolio'!$B$24+'2.b Portfolios Daily Value'!F656*'Price weighted Portfolio'!$B$25)</f>
        <v>2553.3611515829539</v>
      </c>
      <c r="I656" s="6">
        <f t="shared" si="7"/>
        <v>0.41292428281410842</v>
      </c>
      <c r="J656" s="78">
        <f t="shared" si="6"/>
        <v>1801.7670100817995</v>
      </c>
      <c r="K656" s="6">
        <f t="shared" si="8"/>
        <v>0.52001858476196849</v>
      </c>
      <c r="L656" s="2"/>
    </row>
    <row r="657" spans="1:12" ht="28.5" customHeight="1">
      <c r="A657" s="4">
        <v>45253</v>
      </c>
      <c r="B657" s="78">
        <v>2981.1999510000001</v>
      </c>
      <c r="C657" s="78">
        <v>2395.5</v>
      </c>
      <c r="D657" s="78">
        <v>1508.5</v>
      </c>
      <c r="E657" s="78">
        <v>1198.8000489999999</v>
      </c>
      <c r="F657" s="78">
        <v>3080</v>
      </c>
      <c r="G657" s="5"/>
      <c r="H657" s="78">
        <f>(B657*0.3+C657*'Price weighted Portfolio'!$B$22+'2.b Portfolios Daily Value'!D657*'Price weighted Portfolio'!$B$23+'2.b Portfolios Daily Value'!E657*'Price weighted Portfolio'!$B$24+'2.b Portfolios Daily Value'!F657*'Price weighted Portfolio'!$B$25)</f>
        <v>2560.5315265410341</v>
      </c>
      <c r="I657" s="6">
        <f t="shared" si="7"/>
        <v>0.41689207126772088</v>
      </c>
      <c r="J657" s="78">
        <f t="shared" si="6"/>
        <v>1806.7595879514583</v>
      </c>
      <c r="K657" s="6">
        <f t="shared" si="8"/>
        <v>0.52423045627770248</v>
      </c>
      <c r="L657" s="2"/>
    </row>
    <row r="658" spans="1:12" ht="28.5" customHeight="1">
      <c r="A658" s="4">
        <v>45254</v>
      </c>
      <c r="B658" s="78">
        <v>2988.6000979999999</v>
      </c>
      <c r="C658" s="78">
        <v>2393.8999020000001</v>
      </c>
      <c r="D658" s="78">
        <v>1521.1999510000001</v>
      </c>
      <c r="E658" s="78">
        <v>1195.4499510000001</v>
      </c>
      <c r="F658" s="78">
        <v>3050</v>
      </c>
      <c r="G658" s="5"/>
      <c r="H658" s="78">
        <f>(B658*0.3+C658*'Price weighted Portfolio'!$B$22+'2.b Portfolios Daily Value'!D658*'Price weighted Portfolio'!$B$23+'2.b Portfolios Daily Value'!E658*'Price weighted Portfolio'!$B$24+'2.b Portfolios Daily Value'!F658*'Price weighted Portfolio'!$B$25)</f>
        <v>2559.03433096869</v>
      </c>
      <c r="I658" s="6">
        <f t="shared" si="7"/>
        <v>0.41606358526252918</v>
      </c>
      <c r="J658" s="78">
        <f t="shared" si="6"/>
        <v>1804.5200378893082</v>
      </c>
      <c r="K658" s="6">
        <f t="shared" si="8"/>
        <v>0.52234111226322955</v>
      </c>
      <c r="L658" s="2"/>
    </row>
    <row r="659" spans="1:12" ht="28.5" customHeight="1">
      <c r="A659" s="4">
        <v>45258</v>
      </c>
      <c r="B659" s="78">
        <v>2945.1000979999999</v>
      </c>
      <c r="C659" s="78">
        <v>2394.3999020000001</v>
      </c>
      <c r="D659" s="78">
        <v>1535.1999510000001</v>
      </c>
      <c r="E659" s="78">
        <v>1191.349976</v>
      </c>
      <c r="F659" s="78">
        <v>3054</v>
      </c>
      <c r="G659" s="5"/>
      <c r="H659" s="78">
        <f>(B659*0.3+C659*'Price weighted Portfolio'!$B$22+'2.b Portfolios Daily Value'!D659*'Price weighted Portfolio'!$B$23+'2.b Portfolios Daily Value'!E659*'Price weighted Portfolio'!$B$24+'2.b Portfolios Daily Value'!F659*'Price weighted Portfolio'!$B$25)</f>
        <v>2547.4106652068267</v>
      </c>
      <c r="I659" s="6">
        <f t="shared" si="7"/>
        <v>0.40963153016524312</v>
      </c>
      <c r="J659" s="78">
        <f t="shared" si="6"/>
        <v>1793.064001517617</v>
      </c>
      <c r="K659" s="6">
        <f t="shared" si="8"/>
        <v>0.51267649519829095</v>
      </c>
      <c r="L659" s="2"/>
    </row>
    <row r="660" spans="1:12" ht="28.5" customHeight="1">
      <c r="A660" s="4">
        <v>45259</v>
      </c>
      <c r="B660" s="78">
        <v>2949.1000979999999</v>
      </c>
      <c r="C660" s="78">
        <v>2400.6999510000001</v>
      </c>
      <c r="D660" s="78">
        <v>1533.900024</v>
      </c>
      <c r="E660" s="78">
        <v>1202.1999510000001</v>
      </c>
      <c r="F660" s="78">
        <v>3050</v>
      </c>
      <c r="G660" s="5"/>
      <c r="H660" s="78">
        <f>(B660*0.3+C660*'Price weighted Portfolio'!$B$22+'2.b Portfolios Daily Value'!D660*'Price weighted Portfolio'!$B$23+'2.b Portfolios Daily Value'!E660*'Price weighted Portfolio'!$B$24+'2.b Portfolios Daily Value'!F660*'Price weighted Portfolio'!$B$25)</f>
        <v>2551.964432967804</v>
      </c>
      <c r="I660" s="6">
        <f t="shared" si="7"/>
        <v>0.41215139659455424</v>
      </c>
      <c r="J660" s="78">
        <f t="shared" si="6"/>
        <v>1794.7700925357472</v>
      </c>
      <c r="K660" s="6">
        <f t="shared" si="8"/>
        <v>0.51411579897083337</v>
      </c>
      <c r="L660" s="2"/>
    </row>
    <row r="661" spans="1:12" ht="28.5" customHeight="1">
      <c r="A661" s="4">
        <v>45260</v>
      </c>
      <c r="B661" s="78">
        <v>2935.6000979999999</v>
      </c>
      <c r="C661" s="78">
        <v>2377.4499510000001</v>
      </c>
      <c r="D661" s="78">
        <v>1569.150024</v>
      </c>
      <c r="E661" s="78">
        <v>1225.849976</v>
      </c>
      <c r="F661" s="78">
        <v>3076.3000489999999</v>
      </c>
      <c r="G661" s="5"/>
      <c r="H661" s="78">
        <f>(B661*0.3+C661*'Price weighted Portfolio'!$B$22+'2.b Portfolios Daily Value'!D661*'Price weighted Portfolio'!$B$23+'2.b Portfolios Daily Value'!E661*'Price weighted Portfolio'!$B$24+'2.b Portfolios Daily Value'!F661*'Price weighted Portfolio'!$B$25)</f>
        <v>2547.4021112557566</v>
      </c>
      <c r="I661" s="6">
        <f t="shared" si="7"/>
        <v>0.40962679676308666</v>
      </c>
      <c r="J661" s="78">
        <f t="shared" si="6"/>
        <v>1798.9485464334787</v>
      </c>
      <c r="K661" s="6">
        <f t="shared" si="8"/>
        <v>0.51764085384451253</v>
      </c>
      <c r="L661" s="2"/>
    </row>
    <row r="662" spans="1:12" ht="28.5" customHeight="1">
      <c r="A662" s="4">
        <v>45261</v>
      </c>
      <c r="B662" s="78">
        <v>2952.6499020000001</v>
      </c>
      <c r="C662" s="78">
        <v>2394.3000489999999</v>
      </c>
      <c r="D662" s="78">
        <v>1557.900024</v>
      </c>
      <c r="E662" s="78">
        <v>1231.25</v>
      </c>
      <c r="F662" s="78">
        <v>3129.9499510000001</v>
      </c>
      <c r="G662" s="5"/>
      <c r="H662" s="78">
        <f>(B662*0.3+C662*'Price weighted Portfolio'!$B$22+'2.b Portfolios Daily Value'!D662*'Price weighted Portfolio'!$B$23+'2.b Portfolios Daily Value'!E662*'Price weighted Portfolio'!$B$24+'2.b Portfolios Daily Value'!F662*'Price weighted Portfolio'!$B$25)</f>
        <v>2565.9547125840231</v>
      </c>
      <c r="I662" s="6">
        <f t="shared" si="7"/>
        <v>0.41989303775677689</v>
      </c>
      <c r="J662" s="78">
        <f t="shared" si="6"/>
        <v>1813.8411620445954</v>
      </c>
      <c r="K662" s="6">
        <f t="shared" si="8"/>
        <v>0.53020466058420079</v>
      </c>
      <c r="L662" s="2"/>
    </row>
    <row r="663" spans="1:12" ht="28.5" customHeight="1">
      <c r="A663" s="4">
        <v>45264</v>
      </c>
      <c r="B663" s="78">
        <v>2965.5500489999999</v>
      </c>
      <c r="C663" s="78">
        <v>2420.1999510000001</v>
      </c>
      <c r="D663" s="78">
        <v>1588</v>
      </c>
      <c r="E663" s="78">
        <v>1231.150024</v>
      </c>
      <c r="F663" s="78">
        <v>3285</v>
      </c>
      <c r="G663" s="5"/>
      <c r="H663" s="78">
        <f>(B663*0.3+C663*'Price weighted Portfolio'!$B$22+'2.b Portfolios Daily Value'!D663*'Price weighted Portfolio'!$B$23+'2.b Portfolios Daily Value'!E663*'Price weighted Portfolio'!$B$24+'2.b Portfolios Daily Value'!F663*'Price weighted Portfolio'!$B$25)</f>
        <v>2602.6329867349641</v>
      </c>
      <c r="I663" s="6">
        <f t="shared" si="7"/>
        <v>0.44018927519559337</v>
      </c>
      <c r="J663" s="78">
        <f t="shared" si="6"/>
        <v>1848.7059138815969</v>
      </c>
      <c r="K663" s="6">
        <f t="shared" si="8"/>
        <v>0.55961749279215112</v>
      </c>
      <c r="L663" s="2"/>
    </row>
    <row r="664" spans="1:12" ht="28.5" customHeight="1">
      <c r="A664" s="4">
        <v>45265</v>
      </c>
      <c r="B664" s="78">
        <v>3002.6499020000001</v>
      </c>
      <c r="C664" s="78">
        <v>2437.75</v>
      </c>
      <c r="D664" s="78">
        <v>1636.5</v>
      </c>
      <c r="E664" s="78">
        <v>1239.5500489999999</v>
      </c>
      <c r="F664" s="78">
        <v>3319.0500489999999</v>
      </c>
      <c r="G664" s="5"/>
      <c r="H664" s="78">
        <f>(B664*0.3+C664*'Price weighted Portfolio'!$B$22+'2.b Portfolios Daily Value'!D664*'Price weighted Portfolio'!$B$23+'2.b Portfolios Daily Value'!E664*'Price weighted Portfolio'!$B$24+'2.b Portfolios Daily Value'!F664*'Price weighted Portfolio'!$B$25)</f>
        <v>2630.6144040892127</v>
      </c>
      <c r="I664" s="6">
        <f t="shared" si="7"/>
        <v>0.4556730323690994</v>
      </c>
      <c r="J664" s="78">
        <f t="shared" si="6"/>
        <v>1871.7428004762414</v>
      </c>
      <c r="K664" s="6">
        <f t="shared" si="8"/>
        <v>0.57905202320755911</v>
      </c>
      <c r="L664" s="2"/>
    </row>
    <row r="665" spans="1:12" ht="28.5" customHeight="1">
      <c r="A665" s="4">
        <v>45266</v>
      </c>
      <c r="B665" s="78">
        <v>3006.0500489999999</v>
      </c>
      <c r="C665" s="78">
        <v>2461.1000979999999</v>
      </c>
      <c r="D665" s="78">
        <v>1638.4499510000001</v>
      </c>
      <c r="E665" s="78">
        <v>1240.349976</v>
      </c>
      <c r="F665" s="78">
        <v>3330</v>
      </c>
      <c r="G665" s="5"/>
      <c r="H665" s="78">
        <f>(B665*0.3+C665*'Price weighted Portfolio'!$B$22+'2.b Portfolios Daily Value'!D665*'Price weighted Portfolio'!$B$23+'2.b Portfolios Daily Value'!E665*'Price weighted Portfolio'!$B$24+'2.b Portfolios Daily Value'!F665*'Price weighted Portfolio'!$B$25)</f>
        <v>2643.0574770765438</v>
      </c>
      <c r="I665" s="6">
        <f t="shared" si="7"/>
        <v>0.46255851347925447</v>
      </c>
      <c r="J665" s="78">
        <f t="shared" si="6"/>
        <v>1876.3162328705605</v>
      </c>
      <c r="K665" s="6">
        <f t="shared" si="8"/>
        <v>0.58291029244915316</v>
      </c>
      <c r="L665" s="2"/>
    </row>
    <row r="666" spans="1:12" ht="28.5" customHeight="1">
      <c r="A666" s="4">
        <v>45267</v>
      </c>
      <c r="B666" s="78">
        <v>3010.3500979999999</v>
      </c>
      <c r="C666" s="78">
        <v>2457.0500489999999</v>
      </c>
      <c r="D666" s="78">
        <v>1625</v>
      </c>
      <c r="E666" s="78">
        <v>1239.3000489999999</v>
      </c>
      <c r="F666" s="78">
        <v>3392.3000489999999</v>
      </c>
      <c r="G666" s="5"/>
      <c r="H666" s="78">
        <f>(B666*0.3+C666*'Price weighted Portfolio'!$B$22+'2.b Portfolios Daily Value'!D666*'Price weighted Portfolio'!$B$23+'2.b Portfolios Daily Value'!E666*'Price weighted Portfolio'!$B$24+'2.b Portfolios Daily Value'!F666*'Price weighted Portfolio'!$B$25)</f>
        <v>2649.1229026052538</v>
      </c>
      <c r="I666" s="6">
        <f t="shared" si="7"/>
        <v>0.46591486869355792</v>
      </c>
      <c r="J666" s="78">
        <f t="shared" si="6"/>
        <v>1886.8625792168068</v>
      </c>
      <c r="K666" s="6">
        <f t="shared" si="8"/>
        <v>0.59180747080680507</v>
      </c>
      <c r="L666" s="2"/>
    </row>
    <row r="667" spans="1:12" ht="28.5" customHeight="1">
      <c r="A667" s="4">
        <v>45268</v>
      </c>
      <c r="B667" s="78">
        <v>3014.4499510000001</v>
      </c>
      <c r="C667" s="78">
        <v>2455.75</v>
      </c>
      <c r="D667" s="78">
        <v>1630.4499510000001</v>
      </c>
      <c r="E667" s="78">
        <v>1235.8000489999999</v>
      </c>
      <c r="F667" s="78">
        <v>3377</v>
      </c>
      <c r="G667" s="5"/>
      <c r="H667" s="78">
        <f>(B667*0.3+C667*'Price weighted Portfolio'!$B$22+'2.b Portfolios Daily Value'!D667*'Price weighted Portfolio'!$B$23+'2.b Portfolios Daily Value'!E667*'Price weighted Portfolio'!$B$24+'2.b Portfolios Daily Value'!F667*'Price weighted Portfolio'!$B$25)</f>
        <v>2647.9460760169559</v>
      </c>
      <c r="I667" s="6">
        <f t="shared" si="7"/>
        <v>0.4652636616121637</v>
      </c>
      <c r="J667" s="78">
        <f t="shared" si="6"/>
        <v>1885.5458797682709</v>
      </c>
      <c r="K667" s="6">
        <f t="shared" si="8"/>
        <v>0.59069666812192856</v>
      </c>
      <c r="L667" s="2"/>
    </row>
    <row r="668" spans="1:12" ht="28.5" customHeight="1">
      <c r="A668" s="4">
        <v>45271</v>
      </c>
      <c r="B668" s="78">
        <v>2997.8000489999999</v>
      </c>
      <c r="C668" s="78">
        <v>2459.3500979999999</v>
      </c>
      <c r="D668" s="78">
        <v>1650.0500489999999</v>
      </c>
      <c r="E668" s="78">
        <v>1241.400024</v>
      </c>
      <c r="F668" s="78">
        <v>3377.9499510000001</v>
      </c>
      <c r="G668" s="5"/>
      <c r="H668" s="78">
        <f>(B668*0.3+C668*'Price weighted Portfolio'!$B$22+'2.b Portfolios Daily Value'!D668*'Price weighted Portfolio'!$B$23+'2.b Portfolios Daily Value'!E668*'Price weighted Portfolio'!$B$24+'2.b Portfolios Daily Value'!F668*'Price weighted Portfolio'!$B$25)</f>
        <v>2646.9681313244691</v>
      </c>
      <c r="I668" s="6">
        <f t="shared" si="7"/>
        <v>0.46472250753280164</v>
      </c>
      <c r="J668" s="78">
        <f t="shared" si="6"/>
        <v>1883.1245019486948</v>
      </c>
      <c r="K668" s="6">
        <f t="shared" si="8"/>
        <v>0.58865392937385996</v>
      </c>
      <c r="L668" s="2"/>
    </row>
    <row r="669" spans="1:12" ht="28.5" customHeight="1">
      <c r="A669" s="4">
        <v>45272</v>
      </c>
      <c r="B669" s="78">
        <v>2940.0500489999999</v>
      </c>
      <c r="C669" s="78">
        <v>2424.0500489999999</v>
      </c>
      <c r="D669" s="78">
        <v>1654.1999510000001</v>
      </c>
      <c r="E669" s="78">
        <v>1218</v>
      </c>
      <c r="F669" s="78">
        <v>3375</v>
      </c>
      <c r="G669" s="5"/>
      <c r="H669" s="78">
        <f>(B669*0.3+C669*'Price weighted Portfolio'!$B$22+'2.b Portfolios Daily Value'!D669*'Price weighted Portfolio'!$B$23+'2.b Portfolios Daily Value'!E669*'Price weighted Portfolio'!$B$24+'2.b Portfolios Daily Value'!F669*'Price weighted Portfolio'!$B$25)</f>
        <v>2611.9798125611997</v>
      </c>
      <c r="I669" s="6">
        <f t="shared" si="7"/>
        <v>0.44536142139548951</v>
      </c>
      <c r="J669" s="78">
        <f t="shared" si="6"/>
        <v>1861.5022492781143</v>
      </c>
      <c r="K669" s="6">
        <f t="shared" si="8"/>
        <v>0.57041282177237851</v>
      </c>
      <c r="L669" s="2"/>
    </row>
    <row r="670" spans="1:12" ht="28.5" customHeight="1">
      <c r="A670" s="4">
        <v>45273</v>
      </c>
      <c r="B670" s="78">
        <v>2933.6999510000001</v>
      </c>
      <c r="C670" s="78">
        <v>2433.9499510000001</v>
      </c>
      <c r="D670" s="78">
        <v>1632.4499510000001</v>
      </c>
      <c r="E670" s="78">
        <v>1233.099976</v>
      </c>
      <c r="F670" s="78">
        <v>3352.9499510000001</v>
      </c>
      <c r="G670" s="5"/>
      <c r="H670" s="78">
        <f>(B670*0.3+C670*'Price weighted Portfolio'!$B$22+'2.b Portfolios Daily Value'!D670*'Price weighted Portfolio'!$B$23+'2.b Portfolios Daily Value'!E670*'Price weighted Portfolio'!$B$24+'2.b Portfolios Daily Value'!F670*'Price weighted Portfolio'!$B$25)</f>
        <v>2611.4254158532476</v>
      </c>
      <c r="I670" s="6">
        <f t="shared" si="7"/>
        <v>0.44505464122438365</v>
      </c>
      <c r="J670" s="78">
        <f t="shared" si="6"/>
        <v>1855.7803815699276</v>
      </c>
      <c r="K670" s="6">
        <f t="shared" si="8"/>
        <v>0.56558570194649249</v>
      </c>
      <c r="L670" s="2"/>
    </row>
    <row r="671" spans="1:12" ht="28.5" customHeight="1">
      <c r="A671" s="4">
        <v>45274</v>
      </c>
      <c r="B671" s="78">
        <v>2956.6999510000001</v>
      </c>
      <c r="C671" s="78">
        <v>2464.1499020000001</v>
      </c>
      <c r="D671" s="78">
        <v>1646</v>
      </c>
      <c r="E671" s="78">
        <v>1231.3000489999999</v>
      </c>
      <c r="F671" s="78">
        <v>3425.9499510000001</v>
      </c>
      <c r="G671" s="5"/>
      <c r="H671" s="78">
        <f>(B671*0.3+C671*'Price weighted Portfolio'!$B$22+'2.b Portfolios Daily Value'!D671*'Price weighted Portfolio'!$B$23+'2.b Portfolios Daily Value'!E671*'Price weighted Portfolio'!$B$24+'2.b Portfolios Daily Value'!F671*'Price weighted Portfolio'!$B$25)</f>
        <v>2641.053065231788</v>
      </c>
      <c r="I671" s="6">
        <f t="shared" si="7"/>
        <v>0.46144935500143403</v>
      </c>
      <c r="J671" s="78">
        <f t="shared" si="6"/>
        <v>1878.1658723518312</v>
      </c>
      <c r="K671" s="6">
        <f t="shared" si="8"/>
        <v>0.58447069752423175</v>
      </c>
      <c r="L671" s="2"/>
    </row>
    <row r="672" spans="1:12" ht="28.5" customHeight="1">
      <c r="A672" s="4">
        <v>45275</v>
      </c>
      <c r="B672" s="78">
        <v>3082.5</v>
      </c>
      <c r="C672" s="78">
        <v>2495.6000979999999</v>
      </c>
      <c r="D672" s="78">
        <v>1650</v>
      </c>
      <c r="E672" s="78">
        <v>1235.75</v>
      </c>
      <c r="F672" s="78">
        <v>3435.1499020000001</v>
      </c>
      <c r="G672" s="5"/>
      <c r="H672" s="78">
        <f>(B672*0.3+C672*'Price weighted Portfolio'!$B$22+'2.b Portfolios Daily Value'!D672*'Price weighted Portfolio'!$B$23+'2.b Portfolios Daily Value'!E672*'Price weighted Portfolio'!$B$24+'2.b Portfolios Daily Value'!F672*'Price weighted Portfolio'!$B$25)</f>
        <v>2694.0177920750471</v>
      </c>
      <c r="I672" s="6">
        <f t="shared" si="7"/>
        <v>0.49075784065888328</v>
      </c>
      <c r="J672" s="78">
        <f t="shared" si="6"/>
        <v>1920.1411427970409</v>
      </c>
      <c r="K672" s="6">
        <f t="shared" si="8"/>
        <v>0.61988215240164779</v>
      </c>
      <c r="L672" s="2"/>
    </row>
    <row r="673" spans="1:12" ht="28.5" customHeight="1">
      <c r="A673" s="4">
        <v>45278</v>
      </c>
      <c r="B673" s="78">
        <v>3053.5500489999999</v>
      </c>
      <c r="C673" s="78">
        <v>2521</v>
      </c>
      <c r="D673" s="78">
        <v>1660.6999510000001</v>
      </c>
      <c r="E673" s="78">
        <v>1252.75</v>
      </c>
      <c r="F673" s="78">
        <v>3496</v>
      </c>
      <c r="G673" s="5"/>
      <c r="H673" s="78">
        <f>(B673*0.3+C673*'Price weighted Portfolio'!$B$22+'2.b Portfolios Daily Value'!D673*'Price weighted Portfolio'!$B$23+'2.b Portfolios Daily Value'!E673*'Price weighted Portfolio'!$B$24+'2.b Portfolios Daily Value'!F673*'Price weighted Portfolio'!$B$25)</f>
        <v>2706.579354617822</v>
      </c>
      <c r="I673" s="6">
        <f t="shared" si="7"/>
        <v>0.49770888898033649</v>
      </c>
      <c r="J673" s="78">
        <f t="shared" si="6"/>
        <v>1925.90707112259</v>
      </c>
      <c r="K673" s="6">
        <f t="shared" si="8"/>
        <v>0.62474644293655013</v>
      </c>
      <c r="L673" s="2"/>
    </row>
    <row r="674" spans="1:12" ht="28.5" customHeight="1">
      <c r="A674" s="4">
        <v>45279</v>
      </c>
      <c r="B674" s="78">
        <v>3059.6499020000001</v>
      </c>
      <c r="C674" s="78">
        <v>2558.1000979999999</v>
      </c>
      <c r="D674" s="78">
        <v>1650</v>
      </c>
      <c r="E674" s="78">
        <v>1244.9499510000001</v>
      </c>
      <c r="F674" s="78">
        <v>3488.9499510000001</v>
      </c>
      <c r="G674" s="5"/>
      <c r="H674" s="78">
        <f>(B674*0.3+C674*'Price weighted Portfolio'!$B$22+'2.b Portfolios Daily Value'!D674*'Price weighted Portfolio'!$B$23+'2.b Portfolios Daily Value'!E674*'Price weighted Portfolio'!$B$24+'2.b Portfolios Daily Value'!F674*'Price weighted Portfolio'!$B$25)</f>
        <v>2721.2010036430929</v>
      </c>
      <c r="I674" s="6">
        <f t="shared" si="7"/>
        <v>0.50579990381769435</v>
      </c>
      <c r="J674" s="78">
        <f t="shared" si="6"/>
        <v>1927.1774533651499</v>
      </c>
      <c r="K674" s="6">
        <f t="shared" si="8"/>
        <v>0.62581817119422034</v>
      </c>
      <c r="L674" s="2"/>
    </row>
    <row r="675" spans="1:12" ht="28.5" customHeight="1">
      <c r="A675" s="4">
        <v>45280</v>
      </c>
      <c r="B675" s="78">
        <v>2988.1999510000001</v>
      </c>
      <c r="C675" s="78">
        <v>2527.1499020000001</v>
      </c>
      <c r="D675" s="78">
        <v>1658</v>
      </c>
      <c r="E675" s="78">
        <v>1232.150024</v>
      </c>
      <c r="F675" s="78">
        <v>3505</v>
      </c>
      <c r="G675" s="5"/>
      <c r="H675" s="78">
        <f>(B675*0.3+C675*'Price weighted Portfolio'!$B$22+'2.b Portfolios Daily Value'!D675*'Price weighted Portfolio'!$B$23+'2.b Portfolios Daily Value'!E675*'Price weighted Portfolio'!$B$24+'2.b Portfolios Daily Value'!F675*'Price weighted Portfolio'!$B$25)</f>
        <v>2687.9257216638157</v>
      </c>
      <c r="I675" s="6">
        <f t="shared" si="7"/>
        <v>0.48738674127041404</v>
      </c>
      <c r="J675" s="78">
        <f t="shared" si="6"/>
        <v>1906.2359628589406</v>
      </c>
      <c r="K675" s="6">
        <f t="shared" si="8"/>
        <v>0.60815137266591934</v>
      </c>
      <c r="L675" s="2"/>
    </row>
    <row r="676" spans="1:12" ht="28.5" customHeight="1">
      <c r="A676" s="4">
        <v>45281</v>
      </c>
      <c r="B676" s="78">
        <v>3035.3000489999999</v>
      </c>
      <c r="C676" s="78">
        <v>2562.5500489999999</v>
      </c>
      <c r="D676" s="78">
        <v>1657</v>
      </c>
      <c r="E676" s="78">
        <v>1233.5</v>
      </c>
      <c r="F676" s="78">
        <v>3390.0500489999999</v>
      </c>
      <c r="G676" s="5"/>
      <c r="H676" s="78">
        <f>(B676*0.3+C676*'Price weighted Portfolio'!$B$22+'2.b Portfolios Daily Value'!D676*'Price weighted Portfolio'!$B$23+'2.b Portfolios Daily Value'!E676*'Price weighted Portfolio'!$B$24+'2.b Portfolios Daily Value'!F676*'Price weighted Portfolio'!$B$25)</f>
        <v>2702.6352440229443</v>
      </c>
      <c r="I676" s="6">
        <f t="shared" si="7"/>
        <v>0.49552638157038698</v>
      </c>
      <c r="J676" s="78">
        <f t="shared" si="6"/>
        <v>1902.6835849842478</v>
      </c>
      <c r="K676" s="6">
        <f t="shared" si="8"/>
        <v>0.6051544921816967</v>
      </c>
      <c r="L676" s="2"/>
    </row>
    <row r="677" spans="1:12" ht="28.5" customHeight="1">
      <c r="A677" s="4">
        <v>45282</v>
      </c>
      <c r="B677" s="78">
        <v>3027.5</v>
      </c>
      <c r="C677" s="78">
        <v>2565.0500489999999</v>
      </c>
      <c r="D677" s="78">
        <v>1683.599976</v>
      </c>
      <c r="E677" s="78">
        <v>1243.650024</v>
      </c>
      <c r="F677" s="78">
        <v>3424</v>
      </c>
      <c r="G677" s="5"/>
      <c r="H677" s="78">
        <f>(B677*0.3+C677*'Price weighted Portfolio'!$B$22+'2.b Portfolios Daily Value'!D677*'Price weighted Portfolio'!$B$23+'2.b Portfolios Daily Value'!E677*'Price weighted Portfolio'!$B$24+'2.b Portfolios Daily Value'!F677*'Price weighted Portfolio'!$B$25)</f>
        <v>2709.1323552153526</v>
      </c>
      <c r="I677" s="6">
        <f t="shared" si="7"/>
        <v>0.49912161374747477</v>
      </c>
      <c r="J677" s="78">
        <f t="shared" si="6"/>
        <v>1909.5536068468132</v>
      </c>
      <c r="K677" s="6">
        <f t="shared" si="8"/>
        <v>0.61095022539824972</v>
      </c>
      <c r="L677" s="2"/>
    </row>
    <row r="678" spans="1:12" ht="28.5" customHeight="1">
      <c r="A678" s="4">
        <v>45286</v>
      </c>
      <c r="B678" s="78">
        <v>3084.9499510000001</v>
      </c>
      <c r="C678" s="78">
        <v>2578.0500489999999</v>
      </c>
      <c r="D678" s="78">
        <v>1673.25</v>
      </c>
      <c r="E678" s="78">
        <v>1247.5</v>
      </c>
      <c r="F678" s="78">
        <v>3477.9499510000001</v>
      </c>
      <c r="G678" s="5"/>
      <c r="H678" s="78">
        <f>(B678*0.3+C678*'Price weighted Portfolio'!$B$22+'2.b Portfolios Daily Value'!D678*'Price weighted Portfolio'!$B$23+'2.b Portfolios Daily Value'!E678*'Price weighted Portfolio'!$B$24+'2.b Portfolios Daily Value'!F678*'Price weighted Portfolio'!$B$25)</f>
        <v>2738.1173412964554</v>
      </c>
      <c r="I678" s="6">
        <f t="shared" si="7"/>
        <v>0.51516070427943106</v>
      </c>
      <c r="J678" s="78">
        <f t="shared" si="6"/>
        <v>1936.3297460673143</v>
      </c>
      <c r="K678" s="6">
        <f t="shared" si="8"/>
        <v>0.63353928880966581</v>
      </c>
      <c r="L678" s="2"/>
    </row>
    <row r="679" spans="1:12" ht="28.5" customHeight="1">
      <c r="A679" s="4">
        <v>45287</v>
      </c>
      <c r="B679" s="78">
        <v>3071.1999510000001</v>
      </c>
      <c r="C679" s="78">
        <v>2586.8500979999999</v>
      </c>
      <c r="D679" s="78">
        <v>1681.5</v>
      </c>
      <c r="E679" s="78">
        <v>1252.4499510000001</v>
      </c>
      <c r="F679" s="78">
        <v>3510</v>
      </c>
      <c r="G679" s="5"/>
      <c r="H679" s="78">
        <f>(B679*0.3+C679*'Price weighted Portfolio'!$B$22+'2.b Portfolios Daily Value'!D679*'Price weighted Portfolio'!$B$23+'2.b Portfolios Daily Value'!E679*'Price weighted Portfolio'!$B$24+'2.b Portfolios Daily Value'!F679*'Price weighted Portfolio'!$B$25)</f>
        <v>2743.0022386270512</v>
      </c>
      <c r="I679" s="6">
        <f t="shared" si="7"/>
        <v>0.51786380409481514</v>
      </c>
      <c r="J679" s="78">
        <f t="shared" si="6"/>
        <v>1939.4233800245393</v>
      </c>
      <c r="K679" s="6">
        <f t="shared" si="8"/>
        <v>0.63614916072047367</v>
      </c>
      <c r="L679" s="2"/>
    </row>
    <row r="680" spans="1:12" ht="28.5" customHeight="1">
      <c r="A680" s="4">
        <v>45288</v>
      </c>
      <c r="B680" s="78">
        <v>3073.5</v>
      </c>
      <c r="C680" s="78">
        <v>2605.5500489999999</v>
      </c>
      <c r="D680" s="78">
        <v>1709.3000489999999</v>
      </c>
      <c r="E680" s="78">
        <v>1262.150024</v>
      </c>
      <c r="F680" s="78">
        <v>3545</v>
      </c>
      <c r="G680" s="5"/>
      <c r="H680" s="78">
        <f>(B680*0.3+C680*'Price weighted Portfolio'!$B$22+'2.b Portfolios Daily Value'!D680*'Price weighted Portfolio'!$B$23+'2.b Portfolios Daily Value'!E680*'Price weighted Portfolio'!$B$24+'2.b Portfolios Daily Value'!F680*'Price weighted Portfolio'!$B$25)</f>
        <v>2759.5018096842987</v>
      </c>
      <c r="I680" s="6">
        <f t="shared" si="7"/>
        <v>0.52699398318771351</v>
      </c>
      <c r="J680" s="78">
        <f t="shared" si="6"/>
        <v>1950.5580132384334</v>
      </c>
      <c r="K680" s="6">
        <f t="shared" si="8"/>
        <v>0.64554263353073371</v>
      </c>
      <c r="L680" s="2"/>
    </row>
    <row r="681" spans="1:12" ht="28.5" customHeight="1">
      <c r="A681" s="4">
        <v>45289</v>
      </c>
      <c r="B681" s="78">
        <v>3066.3500979999999</v>
      </c>
      <c r="C681" s="78">
        <v>2584.9499510000001</v>
      </c>
      <c r="D681" s="78">
        <v>1697</v>
      </c>
      <c r="E681" s="78">
        <v>1259.4499510000001</v>
      </c>
      <c r="F681" s="78">
        <v>3531</v>
      </c>
      <c r="G681" s="5"/>
      <c r="H681" s="78">
        <f>(B681*0.3+C681*'Price weighted Portfolio'!$B$22+'2.b Portfolios Daily Value'!D681*'Price weighted Portfolio'!$B$23+'2.b Portfolios Daily Value'!E681*'Price weighted Portfolio'!$B$24+'2.b Portfolios Daily Value'!F681*'Price weighted Portfolio'!$B$25)</f>
        <v>2745.5736830804872</v>
      </c>
      <c r="I681" s="6">
        <f t="shared" si="7"/>
        <v>0.51928673492773503</v>
      </c>
      <c r="J681" s="78">
        <f t="shared" si="6"/>
        <v>1943.4338210663652</v>
      </c>
      <c r="K681" s="6">
        <f t="shared" si="8"/>
        <v>0.6395324754790177</v>
      </c>
      <c r="L681" s="2"/>
    </row>
    <row r="682" spans="1:12" ht="28.5" customHeight="1">
      <c r="A682" s="4">
        <v>45292</v>
      </c>
      <c r="B682" s="78">
        <v>3073.6000979999999</v>
      </c>
      <c r="C682" s="78">
        <v>2590.25</v>
      </c>
      <c r="D682" s="78">
        <v>1706</v>
      </c>
      <c r="E682" s="78">
        <v>1260.25</v>
      </c>
      <c r="F682" s="78">
        <v>3538</v>
      </c>
      <c r="G682" s="5"/>
      <c r="H682" s="78">
        <f>(B682*0.3+C682*'Price weighted Portfolio'!$B$22+'2.b Portfolios Daily Value'!D682*'Price weighted Portfolio'!$B$23+'2.b Portfolios Daily Value'!E682*'Price weighted Portfolio'!$B$24+'2.b Portfolios Daily Value'!F682*'Price weighted Portfolio'!$B$25)</f>
        <v>2751.724828421125</v>
      </c>
      <c r="I682" s="6">
        <f t="shared" si="7"/>
        <v>0.52269052393483184</v>
      </c>
      <c r="J682" s="78">
        <f t="shared" si="6"/>
        <v>1947.9957522348004</v>
      </c>
      <c r="K682" s="6">
        <f t="shared" si="8"/>
        <v>0.64338104198047219</v>
      </c>
      <c r="L682" s="2"/>
    </row>
    <row r="683" spans="1:12" ht="28.5" customHeight="1">
      <c r="A683" s="4">
        <v>45293</v>
      </c>
      <c r="B683" s="78">
        <v>3065.4499510000001</v>
      </c>
      <c r="C683" s="78">
        <v>2611.6999510000001</v>
      </c>
      <c r="D683" s="78">
        <v>1698.8000489999999</v>
      </c>
      <c r="E683" s="78">
        <v>1296.1999510000001</v>
      </c>
      <c r="F683" s="78">
        <v>3525.0500489999999</v>
      </c>
      <c r="G683" s="5"/>
      <c r="H683" s="78">
        <f>(B683*0.3+C683*'Price weighted Portfolio'!$B$22+'2.b Portfolios Daily Value'!D683*'Price weighted Portfolio'!$B$23+'2.b Portfolios Daily Value'!E683*'Price weighted Portfolio'!$B$24+'2.b Portfolios Daily Value'!F683*'Price weighted Portfolio'!$B$25)</f>
        <v>2760.4195054510928</v>
      </c>
      <c r="I683" s="6">
        <f t="shared" si="7"/>
        <v>0.52750179800753849</v>
      </c>
      <c r="J683" s="78">
        <f t="shared" si="6"/>
        <v>1947.062473295266</v>
      </c>
      <c r="K683" s="6">
        <f t="shared" si="8"/>
        <v>0.64259370303768915</v>
      </c>
      <c r="L683" s="2"/>
    </row>
    <row r="684" spans="1:12" ht="28.5" customHeight="1">
      <c r="A684" s="4">
        <v>45294</v>
      </c>
      <c r="B684" s="78">
        <v>3044.3999020000001</v>
      </c>
      <c r="C684" s="78">
        <v>2583.3000489999999</v>
      </c>
      <c r="D684" s="78">
        <v>1702</v>
      </c>
      <c r="E684" s="78">
        <v>1298.599976</v>
      </c>
      <c r="F684" s="78">
        <v>3433</v>
      </c>
      <c r="G684" s="5"/>
      <c r="H684" s="78">
        <f>(B684*0.3+C684*'Price weighted Portfolio'!$B$22+'2.b Portfolios Daily Value'!D684*'Price weighted Portfolio'!$B$23+'2.b Portfolios Daily Value'!E684*'Price weighted Portfolio'!$B$24+'2.b Portfolios Daily Value'!F684*'Price weighted Portfolio'!$B$25)</f>
        <v>2731.2857978955753</v>
      </c>
      <c r="I684" s="6">
        <f t="shared" si="7"/>
        <v>0.5113804111727478</v>
      </c>
      <c r="J684" s="78">
        <f t="shared" si="6"/>
        <v>1923.5931856486638</v>
      </c>
      <c r="K684" s="6">
        <f t="shared" si="8"/>
        <v>0.62279438759104866</v>
      </c>
      <c r="L684" s="2"/>
    </row>
    <row r="685" spans="1:12" ht="28.5" customHeight="1">
      <c r="A685" s="4">
        <v>45295</v>
      </c>
      <c r="B685" s="78">
        <v>3064.6000979999999</v>
      </c>
      <c r="C685" s="78">
        <v>2596.6499020000001</v>
      </c>
      <c r="D685" s="78">
        <v>1678</v>
      </c>
      <c r="E685" s="78">
        <v>1312.9499510000001</v>
      </c>
      <c r="F685" s="78">
        <v>3441.0500489999999</v>
      </c>
      <c r="G685" s="5"/>
      <c r="H685" s="78">
        <f>(B685*0.3+C685*'Price weighted Portfolio'!$B$22+'2.b Portfolios Daily Value'!D685*'Price weighted Portfolio'!$B$23+'2.b Portfolios Daily Value'!E685*'Price weighted Portfolio'!$B$24+'2.b Portfolios Daily Value'!F685*'Price weighted Portfolio'!$B$25)</f>
        <v>2743.6105586105709</v>
      </c>
      <c r="I685" s="6">
        <f t="shared" si="7"/>
        <v>0.51820042317273263</v>
      </c>
      <c r="J685" s="78">
        <f t="shared" si="6"/>
        <v>1930.9881485806741</v>
      </c>
      <c r="K685" s="6">
        <f t="shared" si="8"/>
        <v>0.62903297505956446</v>
      </c>
      <c r="L685" s="2"/>
    </row>
    <row r="686" spans="1:12" ht="28.5" customHeight="1">
      <c r="A686" s="4">
        <v>45296</v>
      </c>
      <c r="B686" s="78">
        <v>3048.1499020000001</v>
      </c>
      <c r="C686" s="78">
        <v>2607.6999510000001</v>
      </c>
      <c r="D686" s="78">
        <v>1687.150024</v>
      </c>
      <c r="E686" s="78">
        <v>1300.1999510000001</v>
      </c>
      <c r="F686" s="78">
        <v>3464.9499510000001</v>
      </c>
      <c r="G686" s="5"/>
      <c r="H686" s="78">
        <f>(B686*0.3+C686*'Price weighted Portfolio'!$B$22+'2.b Portfolios Daily Value'!D686*'Price weighted Portfolio'!$B$23+'2.b Portfolios Daily Value'!E686*'Price weighted Portfolio'!$B$24+'2.b Portfolios Daily Value'!F686*'Price weighted Portfolio'!$B$25)</f>
        <v>2745.5295304977244</v>
      </c>
      <c r="I686" s="6">
        <f t="shared" si="7"/>
        <v>0.51926230271754981</v>
      </c>
      <c r="J686" s="78">
        <f t="shared" si="6"/>
        <v>1930.5662413369892</v>
      </c>
      <c r="K686" s="6">
        <f t="shared" si="8"/>
        <v>0.62867704288417303</v>
      </c>
      <c r="L686" s="2"/>
    </row>
    <row r="687" spans="1:12" ht="28.5" customHeight="1">
      <c r="A687" s="4">
        <v>45299</v>
      </c>
      <c r="B687" s="78">
        <v>3051.25</v>
      </c>
      <c r="C687" s="78">
        <v>2587.3500979999999</v>
      </c>
      <c r="D687" s="78">
        <v>1678.5</v>
      </c>
      <c r="E687" s="78">
        <v>1305.3000489999999</v>
      </c>
      <c r="F687" s="78">
        <v>3540</v>
      </c>
      <c r="G687" s="5"/>
      <c r="H687" s="78">
        <f>(B687*0.3+C687*'Price weighted Portfolio'!$B$22+'2.b Portfolios Daily Value'!D687*'Price weighted Portfolio'!$B$23+'2.b Portfolios Daily Value'!E687*'Price weighted Portfolio'!$B$24+'2.b Portfolios Daily Value'!F687*'Price weighted Portfolio'!$B$25)</f>
        <v>2747.1601867275185</v>
      </c>
      <c r="I687" s="6">
        <f t="shared" si="7"/>
        <v>0.52016464032167975</v>
      </c>
      <c r="J687" s="78">
        <f t="shared" si="6"/>
        <v>1942.9080389743212</v>
      </c>
      <c r="K687" s="6">
        <f t="shared" si="8"/>
        <v>0.63908891171801541</v>
      </c>
      <c r="L687" s="2"/>
    </row>
    <row r="688" spans="1:12" ht="28.5" customHeight="1">
      <c r="A688" s="4">
        <v>45300</v>
      </c>
      <c r="B688" s="78">
        <v>3056.6000979999999</v>
      </c>
      <c r="C688" s="78">
        <v>2580.5</v>
      </c>
      <c r="D688" s="78">
        <v>1667.150024</v>
      </c>
      <c r="E688" s="78">
        <v>1324</v>
      </c>
      <c r="F688" s="78">
        <v>3527.4499510000001</v>
      </c>
      <c r="G688" s="5"/>
      <c r="H688" s="78">
        <f>(B688*0.3+C688*'Price weighted Portfolio'!$B$22+'2.b Portfolios Daily Value'!D688*'Price weighted Portfolio'!$B$23+'2.b Portfolios Daily Value'!E688*'Price weighted Portfolio'!$B$24+'2.b Portfolios Daily Value'!F688*'Price weighted Portfolio'!$B$25)</f>
        <v>2745.6228701619757</v>
      </c>
      <c r="I688" s="6">
        <f t="shared" si="7"/>
        <v>0.51931395302095029</v>
      </c>
      <c r="J688" s="78">
        <f t="shared" si="6"/>
        <v>1942.533666032999</v>
      </c>
      <c r="K688" s="6">
        <f t="shared" si="8"/>
        <v>0.63877308074472228</v>
      </c>
      <c r="L688" s="2"/>
    </row>
    <row r="689" spans="1:12" ht="28.5" customHeight="1">
      <c r="A689" s="4">
        <v>45301</v>
      </c>
      <c r="B689" s="78">
        <v>3053.9499510000001</v>
      </c>
      <c r="C689" s="78">
        <v>2650.1000979999999</v>
      </c>
      <c r="D689" s="78">
        <v>1643</v>
      </c>
      <c r="E689" s="78">
        <v>1324.849976</v>
      </c>
      <c r="F689" s="78">
        <v>3549.9499510000001</v>
      </c>
      <c r="G689" s="5"/>
      <c r="H689" s="78">
        <f>(B689*0.3+C689*'Price weighted Portfolio'!$B$22+'2.b Portfolios Daily Value'!D689*'Price weighted Portfolio'!$B$23+'2.b Portfolios Daily Value'!E689*'Price weighted Portfolio'!$B$24+'2.b Portfolios Daily Value'!F689*'Price weighted Portfolio'!$B$25)</f>
        <v>2774.8173553940901</v>
      </c>
      <c r="I689" s="6">
        <f t="shared" si="7"/>
        <v>0.53546897170412389</v>
      </c>
      <c r="J689" s="78">
        <f t="shared" si="6"/>
        <v>1947.8304234236489</v>
      </c>
      <c r="K689" s="6">
        <f t="shared" si="8"/>
        <v>0.64324156619689932</v>
      </c>
      <c r="L689" s="2"/>
    </row>
    <row r="690" spans="1:12" ht="28.5" customHeight="1">
      <c r="A690" s="4">
        <v>45302</v>
      </c>
      <c r="B690" s="78">
        <v>3043.3000489999999</v>
      </c>
      <c r="C690" s="78">
        <v>2719.8000489999999</v>
      </c>
      <c r="D690" s="78">
        <v>1660</v>
      </c>
      <c r="E690" s="78">
        <v>1316.25</v>
      </c>
      <c r="F690" s="78">
        <v>3545.5</v>
      </c>
      <c r="G690" s="5"/>
      <c r="H690" s="78">
        <f>(B690*0.3+C690*'Price weighted Portfolio'!$B$22+'2.b Portfolios Daily Value'!D690*'Price weighted Portfolio'!$B$23+'2.b Portfolios Daily Value'!E690*'Price weighted Portfolio'!$B$24+'2.b Portfolios Daily Value'!F690*'Price weighted Portfolio'!$B$25)</f>
        <v>2800.7188333083373</v>
      </c>
      <c r="I690" s="6">
        <f t="shared" si="7"/>
        <v>0.5498017765574934</v>
      </c>
      <c r="J690" s="78">
        <f t="shared" si="6"/>
        <v>1948.8614920454206</v>
      </c>
      <c r="K690" s="6">
        <f t="shared" si="8"/>
        <v>0.64411140311726056</v>
      </c>
      <c r="L690" s="2"/>
    </row>
    <row r="691" spans="1:12" ht="28.5" customHeight="1">
      <c r="A691" s="4">
        <v>45303</v>
      </c>
      <c r="B691" s="78">
        <v>2988.6999510000001</v>
      </c>
      <c r="C691" s="78">
        <v>2741.4499510000001</v>
      </c>
      <c r="D691" s="78">
        <v>1652</v>
      </c>
      <c r="E691" s="78">
        <v>1325.9499510000001</v>
      </c>
      <c r="F691" s="78">
        <v>3505.0500489999999</v>
      </c>
      <c r="G691" s="5"/>
      <c r="H691" s="78">
        <f>(B691*0.3+C691*'Price weighted Portfolio'!$B$22+'2.b Portfolios Daily Value'!D691*'Price weighted Portfolio'!$B$23+'2.b Portfolios Daily Value'!E691*'Price weighted Portfolio'!$B$24+'2.b Portfolios Daily Value'!F691*'Price weighted Portfolio'!$B$25)</f>
        <v>2788.857552859562</v>
      </c>
      <c r="I691" s="6">
        <f t="shared" si="7"/>
        <v>0.54323823533616911</v>
      </c>
      <c r="J691" s="78">
        <f t="shared" si="6"/>
        <v>1926.9395544007057</v>
      </c>
      <c r="K691" s="6">
        <f t="shared" si="8"/>
        <v>0.62561747329863926</v>
      </c>
      <c r="L691" s="2"/>
    </row>
    <row r="692" spans="1:12" ht="28.5" customHeight="1">
      <c r="A692" s="4">
        <v>45306</v>
      </c>
      <c r="B692" s="78">
        <v>3000.8999020000001</v>
      </c>
      <c r="C692" s="78">
        <v>2788.25</v>
      </c>
      <c r="D692" s="78">
        <v>1647.6999510000001</v>
      </c>
      <c r="E692" s="78">
        <v>1329.349976</v>
      </c>
      <c r="F692" s="78">
        <v>3576.1000979999999</v>
      </c>
      <c r="G692" s="5"/>
      <c r="H692" s="78">
        <f>(B692*0.3+C692*'Price weighted Portfolio'!$B$22+'2.b Portfolios Daily Value'!D692*'Price weighted Portfolio'!$B$23+'2.b Portfolios Daily Value'!E692*'Price weighted Portfolio'!$B$24+'2.b Portfolios Daily Value'!F692*'Price weighted Portfolio'!$B$25)</f>
        <v>2821.0431943880367</v>
      </c>
      <c r="I692" s="6">
        <f t="shared" si="7"/>
        <v>0.56104843599867205</v>
      </c>
      <c r="J692" s="78">
        <f t="shared" si="6"/>
        <v>1945.6447480916036</v>
      </c>
      <c r="K692" s="6">
        <f t="shared" si="8"/>
        <v>0.64139767233805123</v>
      </c>
      <c r="L692" s="2"/>
    </row>
    <row r="693" spans="1:12" ht="28.5" customHeight="1">
      <c r="A693" s="4">
        <v>45307</v>
      </c>
      <c r="B693" s="78">
        <v>2962.6999510000001</v>
      </c>
      <c r="C693" s="78">
        <v>2749.25</v>
      </c>
      <c r="D693" s="78">
        <v>1673</v>
      </c>
      <c r="E693" s="78">
        <v>1313.4499510000001</v>
      </c>
      <c r="F693" s="78">
        <v>3548</v>
      </c>
      <c r="G693" s="5"/>
      <c r="H693" s="78">
        <f>(B693*0.3+C693*'Price weighted Portfolio'!$B$22+'2.b Portfolios Daily Value'!D693*'Price weighted Portfolio'!$B$23+'2.b Portfolios Daily Value'!E693*'Price weighted Portfolio'!$B$24+'2.b Portfolios Daily Value'!F693*'Price weighted Portfolio'!$B$25)</f>
        <v>2789.9871543624736</v>
      </c>
      <c r="I693" s="6">
        <f t="shared" si="7"/>
        <v>0.54386331001171095</v>
      </c>
      <c r="J693" s="78">
        <f t="shared" si="6"/>
        <v>1927.8033149851847</v>
      </c>
      <c r="K693" s="6">
        <f t="shared" si="8"/>
        <v>0.62634616470759852</v>
      </c>
      <c r="L693" s="2"/>
    </row>
    <row r="694" spans="1:12" ht="28.5" customHeight="1">
      <c r="A694" s="4">
        <v>45308</v>
      </c>
      <c r="B694" s="78">
        <v>2950</v>
      </c>
      <c r="C694" s="78">
        <v>2723.1499020000001</v>
      </c>
      <c r="D694" s="78">
        <v>1570</v>
      </c>
      <c r="E694" s="78">
        <v>1299</v>
      </c>
      <c r="F694" s="78">
        <v>3555</v>
      </c>
      <c r="G694" s="5"/>
      <c r="H694" s="78">
        <f>(B694*0.3+C694*'Price weighted Portfolio'!$B$22+'2.b Portfolios Daily Value'!D694*'Price weighted Portfolio'!$B$23+'2.b Portfolios Daily Value'!E694*'Price weighted Portfolio'!$B$24+'2.b Portfolios Daily Value'!F694*'Price weighted Portfolio'!$B$25)</f>
        <v>2765.3811225931759</v>
      </c>
      <c r="I694" s="6">
        <f t="shared" si="7"/>
        <v>0.53024735138831658</v>
      </c>
      <c r="J694" s="78">
        <f t="shared" si="6"/>
        <v>1913.3840315402072</v>
      </c>
      <c r="K694" s="6">
        <f t="shared" si="8"/>
        <v>0.61418167357601705</v>
      </c>
      <c r="L694" s="2"/>
    </row>
    <row r="695" spans="1:12" ht="28.5" customHeight="1">
      <c r="A695" s="4">
        <v>45309</v>
      </c>
      <c r="B695" s="78">
        <v>2952.1999510000001</v>
      </c>
      <c r="C695" s="78">
        <v>2735.8999020000001</v>
      </c>
      <c r="D695" s="78">
        <v>1494</v>
      </c>
      <c r="E695" s="78">
        <v>1335.75</v>
      </c>
      <c r="F695" s="78">
        <v>3570.8000489999999</v>
      </c>
      <c r="G695" s="5"/>
      <c r="H695" s="78">
        <f>(B695*0.3+C695*'Price weighted Portfolio'!$B$22+'2.b Portfolios Daily Value'!D695*'Price weighted Portfolio'!$B$23+'2.b Portfolios Daily Value'!E695*'Price weighted Portfolio'!$B$24+'2.b Portfolios Daily Value'!F695*'Price weighted Portfolio'!$B$25)</f>
        <v>2771.2308625362239</v>
      </c>
      <c r="I695" s="6">
        <f t="shared" si="7"/>
        <v>0.53348435513475345</v>
      </c>
      <c r="J695" s="78">
        <f t="shared" si="6"/>
        <v>1914.055083717883</v>
      </c>
      <c r="K695" s="6">
        <f t="shared" si="8"/>
        <v>0.61474779104609212</v>
      </c>
      <c r="L695" s="2"/>
    </row>
    <row r="696" spans="1:12" ht="28.5" customHeight="1">
      <c r="A696" s="4">
        <v>45310</v>
      </c>
      <c r="B696" s="78">
        <v>3014.6000979999999</v>
      </c>
      <c r="C696" s="78">
        <v>2734.8999020000001</v>
      </c>
      <c r="D696" s="78">
        <v>1505.9499510000001</v>
      </c>
      <c r="E696" s="78">
        <v>1335.599976</v>
      </c>
      <c r="F696" s="78">
        <v>3603</v>
      </c>
      <c r="G696" s="5"/>
      <c r="H696" s="78">
        <f>(B696*0.3+C696*'Price weighted Portfolio'!$B$22+'2.b Portfolios Daily Value'!D696*'Price weighted Portfolio'!$B$23+'2.b Portfolios Daily Value'!E696*'Price weighted Portfolio'!$B$24+'2.b Portfolios Daily Value'!F696*'Price weighted Portfolio'!$B$25)</f>
        <v>2794.57012555956</v>
      </c>
      <c r="I696" s="6">
        <f t="shared" si="7"/>
        <v>0.54639933641274974</v>
      </c>
      <c r="J696" s="78">
        <f t="shared" si="6"/>
        <v>1939.3100199137239</v>
      </c>
      <c r="K696" s="6">
        <f t="shared" si="8"/>
        <v>0.63605352711510421</v>
      </c>
      <c r="L696" s="2"/>
    </row>
    <row r="697" spans="1:12" ht="28.5" customHeight="1">
      <c r="A697" s="4">
        <v>45314</v>
      </c>
      <c r="B697" s="78">
        <v>2961.6000979999999</v>
      </c>
      <c r="C697" s="78">
        <v>2657.1499020000001</v>
      </c>
      <c r="D697" s="78">
        <v>1465</v>
      </c>
      <c r="E697" s="78">
        <v>1378.3000489999999</v>
      </c>
      <c r="F697" s="78">
        <v>3637.6000979999999</v>
      </c>
      <c r="G697" s="5"/>
      <c r="H697" s="78">
        <f>(B697*0.3+C697*'Price weighted Portfolio'!$B$22+'2.b Portfolios Daily Value'!D697*'Price weighted Portfolio'!$B$23+'2.b Portfolios Daily Value'!E697*'Price weighted Portfolio'!$B$24+'2.b Portfolios Daily Value'!F697*'Price weighted Portfolio'!$B$25)</f>
        <v>2752.0387320131472</v>
      </c>
      <c r="I697" s="6">
        <f t="shared" si="7"/>
        <v>0.52286422517852627</v>
      </c>
      <c r="J697" s="78">
        <f t="shared" si="6"/>
        <v>1924.7270465383194</v>
      </c>
      <c r="K697" s="6">
        <f t="shared" si="8"/>
        <v>0.62375094280333054</v>
      </c>
      <c r="L697" s="2"/>
    </row>
    <row r="698" spans="1:12" ht="28.5" customHeight="1">
      <c r="A698" s="4">
        <v>45315</v>
      </c>
      <c r="B698" s="78">
        <v>2968</v>
      </c>
      <c r="C698" s="78">
        <v>2687.75</v>
      </c>
      <c r="D698" s="78">
        <v>1380.25</v>
      </c>
      <c r="E698" s="78">
        <v>1382.099976</v>
      </c>
      <c r="F698" s="78">
        <v>3570</v>
      </c>
      <c r="G698" s="5"/>
      <c r="H698" s="78">
        <f>(B698*0.3+C698*'Price weighted Portfolio'!$B$22+'2.b Portfolios Daily Value'!D698*'Price weighted Portfolio'!$B$23+'2.b Portfolios Daily Value'!E698*'Price weighted Portfolio'!$B$24+'2.b Portfolios Daily Value'!F698*'Price weighted Portfolio'!$B$25)</f>
        <v>2751.4441624944448</v>
      </c>
      <c r="I698" s="6">
        <f t="shared" si="7"/>
        <v>0.52253521503819611</v>
      </c>
      <c r="J698" s="78">
        <f t="shared" si="6"/>
        <v>1909.7515397481927</v>
      </c>
      <c r="K698" s="6">
        <f t="shared" si="8"/>
        <v>0.61111720685975346</v>
      </c>
      <c r="L698" s="2"/>
    </row>
    <row r="699" spans="1:12" ht="28.5" customHeight="1">
      <c r="A699" s="4">
        <v>45316</v>
      </c>
      <c r="B699" s="78">
        <v>2968.8000489999999</v>
      </c>
      <c r="C699" s="78">
        <v>2706.1499020000001</v>
      </c>
      <c r="D699" s="78">
        <v>1452.5</v>
      </c>
      <c r="E699" s="78">
        <v>1368.3000489999999</v>
      </c>
      <c r="F699" s="78">
        <v>3599.8999020000001</v>
      </c>
      <c r="G699" s="5"/>
      <c r="H699" s="78">
        <f>(B699*0.3+C699*'Price weighted Portfolio'!$B$22+'2.b Portfolios Daily Value'!D699*'Price weighted Portfolio'!$B$23+'2.b Portfolios Daily Value'!E699*'Price weighted Portfolio'!$B$24+'2.b Portfolios Daily Value'!F699*'Price weighted Portfolio'!$B$25)</f>
        <v>2767.7307102455543</v>
      </c>
      <c r="I699" s="6">
        <f t="shared" si="7"/>
        <v>0.53154751585842597</v>
      </c>
      <c r="J699" s="78">
        <f t="shared" si="6"/>
        <v>1921.4098686284801</v>
      </c>
      <c r="K699" s="6">
        <f t="shared" si="8"/>
        <v>0.62095248326682873</v>
      </c>
      <c r="L699" s="2"/>
    </row>
    <row r="700" spans="1:12" ht="28.5" customHeight="1">
      <c r="A700" s="4">
        <v>45320</v>
      </c>
      <c r="B700" s="78">
        <v>2975.1499020000001</v>
      </c>
      <c r="C700" s="78">
        <v>2896.1000979999999</v>
      </c>
      <c r="D700" s="78">
        <v>1448.0500489999999</v>
      </c>
      <c r="E700" s="78">
        <v>1400.849976</v>
      </c>
      <c r="F700" s="78">
        <v>3604</v>
      </c>
      <c r="G700" s="5"/>
      <c r="H700" s="78">
        <f>(B700*0.3+C700*'Price weighted Portfolio'!$B$22+'2.b Portfolios Daily Value'!D700*'Price weighted Portfolio'!$B$23+'2.b Portfolios Daily Value'!E700*'Price weighted Portfolio'!$B$24+'2.b Portfolios Daily Value'!F700*'Price weighted Portfolio'!$B$25)</f>
        <v>2853.3714925856402</v>
      </c>
      <c r="I700" s="6">
        <f t="shared" si="7"/>
        <v>0.57893757695201176</v>
      </c>
      <c r="J700" s="78">
        <f t="shared" si="6"/>
        <v>1937.9864648314588</v>
      </c>
      <c r="K700" s="6">
        <f t="shared" si="8"/>
        <v>0.63493694083522345</v>
      </c>
      <c r="L700" s="2"/>
    </row>
    <row r="701" spans="1:12" ht="28.5" customHeight="1">
      <c r="A701" s="4">
        <v>45321</v>
      </c>
      <c r="B701" s="78">
        <v>2960.8500979999999</v>
      </c>
      <c r="C701" s="78">
        <v>2815.25</v>
      </c>
      <c r="D701" s="78">
        <v>1454.5500489999999</v>
      </c>
      <c r="E701" s="78">
        <v>1371.75</v>
      </c>
      <c r="F701" s="78">
        <v>3715.9499510000001</v>
      </c>
      <c r="G701" s="5"/>
      <c r="H701" s="78">
        <f>(B701*0.3+C701*'Price weighted Portfolio'!$B$22+'2.b Portfolios Daily Value'!D701*'Price weighted Portfolio'!$B$23+'2.b Portfolios Daily Value'!E701*'Price weighted Portfolio'!$B$24+'2.b Portfolios Daily Value'!F701*'Price weighted Portfolio'!$B$25)</f>
        <v>2826.1635230926245</v>
      </c>
      <c r="I701" s="6">
        <f t="shared" si="7"/>
        <v>0.5638818137831727</v>
      </c>
      <c r="J701" s="78">
        <f t="shared" si="6"/>
        <v>1946.2009585173873</v>
      </c>
      <c r="K701" s="6">
        <f t="shared" si="8"/>
        <v>0.64186690625092635</v>
      </c>
      <c r="L701" s="2"/>
    </row>
    <row r="702" spans="1:12" ht="28.5" customHeight="1">
      <c r="A702" s="4">
        <v>45322</v>
      </c>
      <c r="B702" s="78">
        <v>3037.6999510000001</v>
      </c>
      <c r="C702" s="78">
        <v>2853.25</v>
      </c>
      <c r="D702" s="78">
        <v>1439.5</v>
      </c>
      <c r="E702" s="78">
        <v>1418.4499510000001</v>
      </c>
      <c r="F702" s="78">
        <v>3520</v>
      </c>
      <c r="G702" s="5"/>
      <c r="H702" s="78">
        <f>(B702*0.3+C702*'Price weighted Portfolio'!$B$22+'2.b Portfolios Daily Value'!D702*'Price weighted Portfolio'!$B$23+'2.b Portfolios Daily Value'!E702*'Price weighted Portfolio'!$B$24+'2.b Portfolios Daily Value'!F702*'Price weighted Portfolio'!$B$25)</f>
        <v>2845.0968629501367</v>
      </c>
      <c r="I702" s="6">
        <f t="shared" si="7"/>
        <v>0.5743587397060359</v>
      </c>
      <c r="J702" s="78">
        <f t="shared" si="6"/>
        <v>1940.3811482388205</v>
      </c>
      <c r="K702" s="6">
        <f t="shared" si="8"/>
        <v>0.63695715946695741</v>
      </c>
      <c r="L702" s="2"/>
    </row>
    <row r="703" spans="1:12" ht="28.5" customHeight="1">
      <c r="A703" s="4">
        <v>45323</v>
      </c>
      <c r="B703" s="78">
        <v>3045.6999510000001</v>
      </c>
      <c r="C703" s="78">
        <v>2853.3000489999999</v>
      </c>
      <c r="D703" s="78">
        <v>1465.0500489999999</v>
      </c>
      <c r="E703" s="78">
        <v>1407.9499510000001</v>
      </c>
      <c r="F703" s="78">
        <v>3480</v>
      </c>
      <c r="G703" s="5"/>
      <c r="H703" s="78">
        <f>(B703*0.3+C703*'Price weighted Portfolio'!$B$22+'2.b Portfolios Daily Value'!D703*'Price weighted Portfolio'!$B$23+'2.b Portfolios Daily Value'!E703*'Price weighted Portfolio'!$B$24+'2.b Portfolios Daily Value'!F703*'Price weighted Portfolio'!$B$25)</f>
        <v>2843.4692703908981</v>
      </c>
      <c r="I703" s="6">
        <f t="shared" si="7"/>
        <v>0.57345809741027209</v>
      </c>
      <c r="J703" s="78">
        <f t="shared" si="6"/>
        <v>1937.2049198831496</v>
      </c>
      <c r="K703" s="6">
        <f t="shared" si="8"/>
        <v>0.63427760872424033</v>
      </c>
      <c r="L703" s="2"/>
    </row>
    <row r="704" spans="1:12" ht="28.5" customHeight="1">
      <c r="A704" s="4">
        <v>45324</v>
      </c>
      <c r="B704" s="78">
        <v>3054.5500489999999</v>
      </c>
      <c r="C704" s="78">
        <v>2915.3999020000001</v>
      </c>
      <c r="D704" s="78">
        <v>1475</v>
      </c>
      <c r="E704" s="78">
        <v>1416.650024</v>
      </c>
      <c r="F704" s="78">
        <v>3402.6999510000001</v>
      </c>
      <c r="G704" s="5"/>
      <c r="H704" s="78">
        <f>(B704*0.3+C704*'Price weighted Portfolio'!$B$22+'2.b Portfolios Daily Value'!D704*'Price weighted Portfolio'!$B$23+'2.b Portfolios Daily Value'!E704*'Price weighted Portfolio'!$B$24+'2.b Portfolios Daily Value'!F704*'Price weighted Portfolio'!$B$25)</f>
        <v>2864.4447712794213</v>
      </c>
      <c r="I704" s="6">
        <f t="shared" si="7"/>
        <v>0.58506507064678814</v>
      </c>
      <c r="J704" s="78">
        <f t="shared" si="6"/>
        <v>1931.8951591299638</v>
      </c>
      <c r="K704" s="6">
        <f t="shared" si="8"/>
        <v>0.6297981532894803</v>
      </c>
      <c r="L704" s="2"/>
    </row>
    <row r="705" spans="1:12" ht="28.5" customHeight="1">
      <c r="A705" s="4">
        <v>45327</v>
      </c>
      <c r="B705" s="78">
        <v>3144.8500979999999</v>
      </c>
      <c r="C705" s="78">
        <v>2878.0500489999999</v>
      </c>
      <c r="D705" s="78">
        <v>1446</v>
      </c>
      <c r="E705" s="78">
        <v>1463.8000489999999</v>
      </c>
      <c r="F705" s="78">
        <v>3375.5</v>
      </c>
      <c r="G705" s="5"/>
      <c r="H705" s="78">
        <f>(B705*0.3+C705*'Price weighted Portfolio'!$B$22+'2.b Portfolios Daily Value'!D705*'Price weighted Portfolio'!$B$23+'2.b Portfolios Daily Value'!E705*'Price weighted Portfolio'!$B$24+'2.b Portfolios Daily Value'!F705*'Price weighted Portfolio'!$B$25)</f>
        <v>2875.7149290654102</v>
      </c>
      <c r="I705" s="6">
        <f t="shared" si="7"/>
        <v>0.59130150907505286</v>
      </c>
      <c r="J705" s="78">
        <f t="shared" si="6"/>
        <v>1953.5059675583934</v>
      </c>
      <c r="K705" s="6">
        <f t="shared" si="8"/>
        <v>0.64802960622381534</v>
      </c>
      <c r="L705" s="2"/>
    </row>
    <row r="706" spans="1:12" ht="28.5" customHeight="1">
      <c r="A706" s="4">
        <v>45328</v>
      </c>
      <c r="B706" s="78">
        <v>3174.75</v>
      </c>
      <c r="C706" s="78">
        <v>2855.6000979999999</v>
      </c>
      <c r="D706" s="78">
        <v>1445.5500489999999</v>
      </c>
      <c r="E706" s="78">
        <v>1475.099976</v>
      </c>
      <c r="F706" s="78">
        <v>3346</v>
      </c>
      <c r="G706" s="5"/>
      <c r="H706" s="78">
        <f>(B706*0.3+C706*'Price weighted Portfolio'!$B$22+'2.b Portfolios Daily Value'!D706*'Price weighted Portfolio'!$B$23+'2.b Portfolios Daily Value'!E706*'Price weighted Portfolio'!$B$24+'2.b Portfolios Daily Value'!F706*'Price weighted Portfolio'!$B$25)</f>
        <v>2872.9327897418211</v>
      </c>
      <c r="I706" s="6">
        <f t="shared" si="7"/>
        <v>0.58976198842947802</v>
      </c>
      <c r="J706" s="78">
        <f t="shared" si="6"/>
        <v>1956.936366386954</v>
      </c>
      <c r="K706" s="6">
        <f t="shared" si="8"/>
        <v>0.65092358193953292</v>
      </c>
      <c r="L706" s="2"/>
    </row>
    <row r="707" spans="1:12" ht="28.5" customHeight="1">
      <c r="A707" s="4">
        <v>45329</v>
      </c>
      <c r="B707" s="78">
        <v>3174.25</v>
      </c>
      <c r="C707" s="78">
        <v>2884.3000489999999</v>
      </c>
      <c r="D707" s="78">
        <v>1453</v>
      </c>
      <c r="E707" s="78">
        <v>1496.1999510000001</v>
      </c>
      <c r="F707" s="78">
        <v>3445</v>
      </c>
      <c r="G707" s="5"/>
      <c r="H707" s="78">
        <f>(B707*0.3+C707*'Price weighted Portfolio'!$B$22+'2.b Portfolios Daily Value'!D707*'Price weighted Portfolio'!$B$23+'2.b Portfolios Daily Value'!E707*'Price weighted Portfolio'!$B$24+'2.b Portfolios Daily Value'!F707*'Price weighted Portfolio'!$B$25)</f>
        <v>2900.3898355231918</v>
      </c>
      <c r="I707" s="6">
        <f t="shared" si="7"/>
        <v>0.60495558009777239</v>
      </c>
      <c r="J707" s="78">
        <f t="shared" si="6"/>
        <v>1978.0982607309231</v>
      </c>
      <c r="K707" s="6">
        <f t="shared" si="8"/>
        <v>0.6687763190090954</v>
      </c>
      <c r="L707" s="2"/>
    </row>
    <row r="708" spans="1:12" ht="28.5" customHeight="1">
      <c r="A708" s="4">
        <v>45330</v>
      </c>
      <c r="B708" s="78">
        <v>3173.75</v>
      </c>
      <c r="C708" s="78">
        <v>2900.25</v>
      </c>
      <c r="D708" s="78">
        <v>1429.849976</v>
      </c>
      <c r="E708" s="78">
        <v>1499.599976</v>
      </c>
      <c r="F708" s="78">
        <v>3413</v>
      </c>
      <c r="G708" s="5"/>
      <c r="H708" s="78">
        <f>(B708*0.3+C708*'Price weighted Portfolio'!$B$22+'2.b Portfolios Daily Value'!D708*'Price weighted Portfolio'!$B$23+'2.b Portfolios Daily Value'!E708*'Price weighted Portfolio'!$B$24+'2.b Portfolios Daily Value'!F708*'Price weighted Portfolio'!$B$25)</f>
        <v>2901.3356001686589</v>
      </c>
      <c r="I708" s="6">
        <f t="shared" si="7"/>
        <v>0.60547892707224116</v>
      </c>
      <c r="J708" s="78">
        <f t="shared" si="6"/>
        <v>1971.6582224151221</v>
      </c>
      <c r="K708" s="6">
        <f t="shared" si="8"/>
        <v>0.66334333135207735</v>
      </c>
      <c r="L708" s="2"/>
    </row>
    <row r="709" spans="1:12" ht="28.5" customHeight="1">
      <c r="A709" s="4">
        <v>45331</v>
      </c>
      <c r="B709" s="78">
        <v>3213.1000979999999</v>
      </c>
      <c r="C709" s="78">
        <v>2921.5</v>
      </c>
      <c r="D709" s="78">
        <v>1392.150024</v>
      </c>
      <c r="E709" s="78">
        <v>1534.8000489999999</v>
      </c>
      <c r="F709" s="78">
        <v>3336.25</v>
      </c>
      <c r="G709" s="5"/>
      <c r="H709" s="78">
        <f>(B709*0.3+C709*'Price weighted Portfolio'!$B$22+'2.b Portfolios Daily Value'!D709*'Price weighted Portfolio'!$B$23+'2.b Portfolios Daily Value'!E709*'Price weighted Portfolio'!$B$24+'2.b Portfolios Daily Value'!F709*'Price weighted Portfolio'!$B$25)</f>
        <v>2913.4919140700231</v>
      </c>
      <c r="I709" s="6">
        <f t="shared" si="7"/>
        <v>0.61220572758383351</v>
      </c>
      <c r="J709" s="78">
        <f t="shared" si="6"/>
        <v>1971.2088270672948</v>
      </c>
      <c r="K709" s="6">
        <f t="shared" si="8"/>
        <v>0.6629642094807251</v>
      </c>
      <c r="L709" s="2"/>
    </row>
    <row r="710" spans="1:12" ht="28.5" customHeight="1">
      <c r="A710" s="4">
        <v>45334</v>
      </c>
      <c r="B710" s="78">
        <v>3392.8500979999999</v>
      </c>
      <c r="C710" s="78">
        <v>2904.6999510000001</v>
      </c>
      <c r="D710" s="78">
        <v>1399.650024</v>
      </c>
      <c r="E710" s="78">
        <v>1534.4499510000001</v>
      </c>
      <c r="F710" s="78">
        <v>3330</v>
      </c>
      <c r="G710" s="5"/>
      <c r="H710" s="78">
        <f>(B710*0.3+C710*'Price weighted Portfolio'!$B$22+'2.b Portfolios Daily Value'!D710*'Price weighted Portfolio'!$B$23+'2.b Portfolios Daily Value'!E710*'Price weighted Portfolio'!$B$24+'2.b Portfolios Daily Value'!F710*'Price weighted Portfolio'!$B$25)</f>
        <v>2960.2035682945179</v>
      </c>
      <c r="I710" s="6">
        <f t="shared" si="7"/>
        <v>0.63805402190102734</v>
      </c>
      <c r="J710" s="78">
        <f t="shared" si="6"/>
        <v>2023.6553573665537</v>
      </c>
      <c r="K710" s="6">
        <f t="shared" si="8"/>
        <v>0.70720949775333919</v>
      </c>
      <c r="L710" s="2"/>
    </row>
    <row r="711" spans="1:12" ht="28.5" customHeight="1">
      <c r="A711" s="4">
        <v>45335</v>
      </c>
      <c r="B711" s="78">
        <v>3288.6999510000001</v>
      </c>
      <c r="C711" s="78">
        <v>2930.1999510000001</v>
      </c>
      <c r="D711" s="78">
        <v>1391.9499510000001</v>
      </c>
      <c r="E711" s="78">
        <v>1542.1999510000001</v>
      </c>
      <c r="F711" s="78">
        <v>3312</v>
      </c>
      <c r="G711" s="5"/>
      <c r="H711" s="78">
        <f>(B711*0.3+C711*'Price weighted Portfolio'!$B$22+'2.b Portfolios Daily Value'!D711*'Price weighted Portfolio'!$B$23+'2.b Portfolios Daily Value'!E711*'Price weighted Portfolio'!$B$24+'2.b Portfolios Daily Value'!F711*'Price weighted Portfolio'!$B$25)</f>
        <v>2937.6801445195292</v>
      </c>
      <c r="I711" s="6">
        <f t="shared" si="7"/>
        <v>0.62559049226517272</v>
      </c>
      <c r="J711" s="78">
        <f t="shared" si="6"/>
        <v>1990.8424839051152</v>
      </c>
      <c r="K711" s="6">
        <f t="shared" si="8"/>
        <v>0.67952768473215119</v>
      </c>
      <c r="L711" s="2"/>
    </row>
    <row r="712" spans="1:12" ht="28.5" customHeight="1">
      <c r="A712" s="4">
        <v>45336</v>
      </c>
      <c r="B712" s="78">
        <v>3343.6999510000001</v>
      </c>
      <c r="C712" s="78">
        <v>2962.75</v>
      </c>
      <c r="D712" s="78">
        <v>1376</v>
      </c>
      <c r="E712" s="78">
        <v>1520.400024</v>
      </c>
      <c r="F712" s="78">
        <v>3290.0500489999999</v>
      </c>
      <c r="G712" s="5"/>
      <c r="H712" s="78">
        <f>(B712*0.3+C712*'Price weighted Portfolio'!$B$22+'2.b Portfolios Daily Value'!D712*'Price weighted Portfolio'!$B$23+'2.b Portfolios Daily Value'!E712*'Price weighted Portfolio'!$B$24+'2.b Portfolios Daily Value'!F712*'Price weighted Portfolio'!$B$25)</f>
        <v>2961.0395181253775</v>
      </c>
      <c r="I712" s="6">
        <f t="shared" si="7"/>
        <v>0.63851660190640724</v>
      </c>
      <c r="J712" s="78">
        <f t="shared" si="6"/>
        <v>2002.2758111271285</v>
      </c>
      <c r="K712" s="6">
        <f t="shared" si="8"/>
        <v>0.68917314375425653</v>
      </c>
      <c r="L712" s="2"/>
    </row>
    <row r="713" spans="1:12" ht="28.5" customHeight="1">
      <c r="A713" s="4">
        <v>45337</v>
      </c>
      <c r="B713" s="78">
        <v>3369.8000489999999</v>
      </c>
      <c r="C713" s="78">
        <v>2941.1999510000001</v>
      </c>
      <c r="D713" s="78">
        <v>1385</v>
      </c>
      <c r="E713" s="78">
        <v>1509.900024</v>
      </c>
      <c r="F713" s="78">
        <v>3309</v>
      </c>
      <c r="G713" s="5"/>
      <c r="H713" s="78">
        <f>(B713*0.3+C713*'Price weighted Portfolio'!$B$22+'2.b Portfolios Daily Value'!D713*'Price weighted Portfolio'!$B$23+'2.b Portfolios Daily Value'!E713*'Price weighted Portfolio'!$B$24+'2.b Portfolios Daily Value'!F713*'Price weighted Portfolio'!$B$25)</f>
        <v>2961.699877258437</v>
      </c>
      <c r="I713" s="6">
        <f t="shared" si="7"/>
        <v>0.6388820172938463</v>
      </c>
      <c r="J713" s="78">
        <f t="shared" si="6"/>
        <v>2011.9569609688797</v>
      </c>
      <c r="K713" s="6">
        <f t="shared" si="8"/>
        <v>0.69734041932262159</v>
      </c>
      <c r="L713" s="2"/>
    </row>
    <row r="714" spans="1:12" ht="28.5" customHeight="1">
      <c r="A714" s="4">
        <v>45338</v>
      </c>
      <c r="B714" s="78">
        <v>3367.0500489999999</v>
      </c>
      <c r="C714" s="78">
        <v>2921.1499020000001</v>
      </c>
      <c r="D714" s="78">
        <v>1423.900024</v>
      </c>
      <c r="E714" s="78">
        <v>1509.9499510000001</v>
      </c>
      <c r="F714" s="78">
        <v>3304.9499510000001</v>
      </c>
      <c r="G714" s="5"/>
      <c r="H714" s="78">
        <f>(B714*0.3+C714*'Price weighted Portfolio'!$B$22+'2.b Portfolios Daily Value'!D714*'Price weighted Portfolio'!$B$23+'2.b Portfolios Daily Value'!E714*'Price weighted Portfolio'!$B$24+'2.b Portfolios Daily Value'!F714*'Price weighted Portfolio'!$B$25)</f>
        <v>2955.3545250816769</v>
      </c>
      <c r="I714" s="6">
        <f t="shared" si="7"/>
        <v>0.63537076226907496</v>
      </c>
      <c r="J714" s="78">
        <f t="shared" si="6"/>
        <v>2012.6119449512912</v>
      </c>
      <c r="K714" s="6">
        <f t="shared" si="8"/>
        <v>0.69789298123568577</v>
      </c>
      <c r="L714" s="2"/>
    </row>
    <row r="715" spans="1:12" ht="28.5" customHeight="1">
      <c r="A715" s="4">
        <v>45341</v>
      </c>
      <c r="B715" s="78">
        <v>3318.8500979999999</v>
      </c>
      <c r="C715" s="78">
        <v>2948</v>
      </c>
      <c r="D715" s="78">
        <v>1429</v>
      </c>
      <c r="E715" s="78">
        <v>1530.099976</v>
      </c>
      <c r="F715" s="78">
        <v>3400.5500489999999</v>
      </c>
      <c r="G715" s="5"/>
      <c r="H715" s="78">
        <f>(B715*0.3+C715*'Price weighted Portfolio'!$B$22+'2.b Portfolios Daily Value'!D715*'Price weighted Portfolio'!$B$23+'2.b Portfolios Daily Value'!E715*'Price weighted Portfolio'!$B$24+'2.b Portfolios Daily Value'!F715*'Price weighted Portfolio'!$B$25)</f>
        <v>2966.9814298712949</v>
      </c>
      <c r="I715" s="6">
        <f t="shared" si="7"/>
        <v>0.64180460971013686</v>
      </c>
      <c r="J715" s="78">
        <f t="shared" si="6"/>
        <v>2018.4771853353113</v>
      </c>
      <c r="K715" s="6">
        <f t="shared" si="8"/>
        <v>0.70284105406525899</v>
      </c>
      <c r="L715" s="2"/>
    </row>
    <row r="716" spans="1:12" ht="28.5" customHeight="1">
      <c r="A716" s="4">
        <v>45342</v>
      </c>
      <c r="B716" s="78">
        <v>3324.3000489999999</v>
      </c>
      <c r="C716" s="78">
        <v>2942.0500489999999</v>
      </c>
      <c r="D716" s="78">
        <v>1415</v>
      </c>
      <c r="E716" s="78">
        <v>1538.6999510000001</v>
      </c>
      <c r="F716" s="78">
        <v>3339.8500979999999</v>
      </c>
      <c r="G716" s="5"/>
      <c r="H716" s="78">
        <f>(B716*0.3+C716*'Price weighted Portfolio'!$B$22+'2.b Portfolios Daily Value'!D716*'Price weighted Portfolio'!$B$23+'2.b Portfolios Daily Value'!E716*'Price weighted Portfolio'!$B$24+'2.b Portfolios Daily Value'!F716*'Price weighted Portfolio'!$B$25)</f>
        <v>2958.3811640998761</v>
      </c>
      <c r="I716" s="6">
        <f t="shared" si="7"/>
        <v>0.63704557891672198</v>
      </c>
      <c r="J716" s="78">
        <f t="shared" si="6"/>
        <v>2008.7713849675467</v>
      </c>
      <c r="K716" s="6">
        <f t="shared" si="8"/>
        <v>0.69465298265733488</v>
      </c>
      <c r="L716" s="2"/>
    </row>
    <row r="717" spans="1:12" ht="28.5" customHeight="1">
      <c r="A717" s="4">
        <v>45343</v>
      </c>
      <c r="B717" s="78">
        <v>3260.3999020000001</v>
      </c>
      <c r="C717" s="78">
        <v>2935.3999020000001</v>
      </c>
      <c r="D717" s="78">
        <v>1464</v>
      </c>
      <c r="E717" s="78">
        <v>1543.400024</v>
      </c>
      <c r="F717" s="78">
        <v>3356.8999020000001</v>
      </c>
      <c r="G717" s="5"/>
      <c r="H717" s="78">
        <f>(B717*0.3+C717*'Price weighted Portfolio'!$B$22+'2.b Portfolios Daily Value'!D717*'Price weighted Portfolio'!$B$23+'2.b Portfolios Daily Value'!E717*'Price weighted Portfolio'!$B$24+'2.b Portfolios Daily Value'!F717*'Price weighted Portfolio'!$B$25)</f>
        <v>2943.3875216911092</v>
      </c>
      <c r="I717" s="6">
        <f t="shared" si="7"/>
        <v>0.62874871835156276</v>
      </c>
      <c r="J717" s="78">
        <f t="shared" si="6"/>
        <v>1996.8235573784705</v>
      </c>
      <c r="K717" s="6">
        <f t="shared" si="8"/>
        <v>0.68457347743756536</v>
      </c>
      <c r="L717" s="2"/>
    </row>
    <row r="718" spans="1:12" ht="28.5" customHeight="1">
      <c r="A718" s="4">
        <v>45344</v>
      </c>
      <c r="B718" s="78">
        <v>3294.4499510000001</v>
      </c>
      <c r="C718" s="78">
        <v>2963.5</v>
      </c>
      <c r="D718" s="78">
        <v>1417.75</v>
      </c>
      <c r="E718" s="78">
        <v>1558.0500489999999</v>
      </c>
      <c r="F718" s="78">
        <v>3310</v>
      </c>
      <c r="G718" s="5"/>
      <c r="H718" s="78">
        <f>(B718*0.3+C718*'Price weighted Portfolio'!$B$22+'2.b Portfolios Daily Value'!D718*'Price weighted Portfolio'!$B$23+'2.b Portfolios Daily Value'!E718*'Price weighted Portfolio'!$B$24+'2.b Portfolios Daily Value'!F718*'Price weighted Portfolio'!$B$25)</f>
        <v>2957.2968805395158</v>
      </c>
      <c r="I718" s="6">
        <f t="shared" si="7"/>
        <v>0.63644558131319484</v>
      </c>
      <c r="J718" s="78">
        <f t="shared" si="6"/>
        <v>1997.8576287941914</v>
      </c>
      <c r="K718" s="6">
        <f t="shared" si="8"/>
        <v>0.68544584759478999</v>
      </c>
      <c r="L718" s="2"/>
    </row>
    <row r="719" spans="1:12" ht="28.5" customHeight="1">
      <c r="A719" s="4">
        <v>45345</v>
      </c>
      <c r="B719" s="78">
        <v>3262.0500489999999</v>
      </c>
      <c r="C719" s="78">
        <v>2987.25</v>
      </c>
      <c r="D719" s="78">
        <v>1422.5500489999999</v>
      </c>
      <c r="E719" s="78">
        <v>1561.25</v>
      </c>
      <c r="F719" s="78">
        <v>3363.75</v>
      </c>
      <c r="G719" s="5"/>
      <c r="H719" s="78">
        <f>(B719*0.3+C719*'Price weighted Portfolio'!$B$22+'2.b Portfolios Daily Value'!D719*'Price weighted Portfolio'!$B$23+'2.b Portfolios Daily Value'!E719*'Price weighted Portfolio'!$B$24+'2.b Portfolios Daily Value'!F719*'Price weighted Portfolio'!$B$25)</f>
        <v>2965.0479160693426</v>
      </c>
      <c r="I719" s="6">
        <f t="shared" si="7"/>
        <v>0.64073468327210015</v>
      </c>
      <c r="J719" s="78">
        <f t="shared" si="6"/>
        <v>1999.5664809631289</v>
      </c>
      <c r="K719" s="6">
        <f t="shared" si="8"/>
        <v>0.68688748074761241</v>
      </c>
      <c r="L719" s="2"/>
    </row>
    <row r="720" spans="1:12" ht="28.5" customHeight="1">
      <c r="A720" s="4">
        <v>45348</v>
      </c>
      <c r="B720" s="78">
        <v>3319.5</v>
      </c>
      <c r="C720" s="78">
        <v>2974.6499020000001</v>
      </c>
      <c r="D720" s="78">
        <v>1413.5500489999999</v>
      </c>
      <c r="E720" s="78">
        <v>1556.9499510000001</v>
      </c>
      <c r="F720" s="78">
        <v>3400</v>
      </c>
      <c r="G720" s="5"/>
      <c r="H720" s="78">
        <f>(B720*0.3+C720*'Price weighted Portfolio'!$B$22+'2.b Portfolios Daily Value'!D720*'Price weighted Portfolio'!$B$23+'2.b Portfolios Daily Value'!E720*'Price weighted Portfolio'!$B$24+'2.b Portfolios Daily Value'!F720*'Price weighted Portfolio'!$B$25)</f>
        <v>2980.214340053205</v>
      </c>
      <c r="I720" s="6">
        <f t="shared" si="7"/>
        <v>0.6491271540030692</v>
      </c>
      <c r="J720" s="78">
        <f t="shared" si="6"/>
        <v>2021.1456515581672</v>
      </c>
      <c r="K720" s="6">
        <f t="shared" si="8"/>
        <v>0.70509224316399055</v>
      </c>
      <c r="L720" s="2"/>
    </row>
    <row r="721" spans="1:12" ht="28.5" customHeight="1">
      <c r="A721" s="4">
        <v>45349</v>
      </c>
      <c r="B721" s="78">
        <v>3318</v>
      </c>
      <c r="C721" s="78">
        <v>2971.3000489999999</v>
      </c>
      <c r="D721" s="78">
        <v>1413.5500489999999</v>
      </c>
      <c r="E721" s="78">
        <v>1582.75</v>
      </c>
      <c r="F721" s="78">
        <v>3475</v>
      </c>
      <c r="G721" s="5"/>
      <c r="H721" s="78">
        <f>(B721*0.3+C721*'Price weighted Portfolio'!$B$22+'2.b Portfolios Daily Value'!D721*'Price weighted Portfolio'!$B$23+'2.b Portfolios Daily Value'!E721*'Price weighted Portfolio'!$B$24+'2.b Portfolios Daily Value'!F721*'Price weighted Portfolio'!$B$25)</f>
        <v>2990.8657901866754</v>
      </c>
      <c r="I721" s="6">
        <f t="shared" si="7"/>
        <v>0.6550212252477241</v>
      </c>
      <c r="J721" s="78">
        <f t="shared" si="6"/>
        <v>2035.6585319183018</v>
      </c>
      <c r="K721" s="6">
        <f t="shared" si="8"/>
        <v>0.7173356951432952</v>
      </c>
      <c r="L721" s="2"/>
    </row>
    <row r="722" spans="1:12" ht="28.5" customHeight="1">
      <c r="A722" s="4">
        <v>45350</v>
      </c>
      <c r="B722" s="78">
        <v>3305.5</v>
      </c>
      <c r="C722" s="78">
        <v>2911.25</v>
      </c>
      <c r="D722" s="78">
        <v>1420.150024</v>
      </c>
      <c r="E722" s="78">
        <v>1573.849976</v>
      </c>
      <c r="F722" s="78">
        <v>3505</v>
      </c>
      <c r="G722" s="5"/>
      <c r="H722" s="78">
        <f>(B722*0.3+C722*'Price weighted Portfolio'!$B$22+'2.b Portfolios Daily Value'!D722*'Price weighted Portfolio'!$B$23+'2.b Portfolios Daily Value'!E722*'Price weighted Portfolio'!$B$24+'2.b Portfolios Daily Value'!F722*'Price weighted Portfolio'!$B$25)</f>
        <v>2965.169710980957</v>
      </c>
      <c r="I722" s="6">
        <f t="shared" si="7"/>
        <v>0.64080207953057156</v>
      </c>
      <c r="J722" s="78">
        <f t="shared" si="6"/>
        <v>2033.2514891028663</v>
      </c>
      <c r="K722" s="6">
        <f t="shared" si="8"/>
        <v>0.71530504978609466</v>
      </c>
      <c r="L722" s="2"/>
    </row>
    <row r="723" spans="1:12" ht="28.5" customHeight="1">
      <c r="A723" s="4">
        <v>45351</v>
      </c>
      <c r="B723" s="78">
        <v>3299.3999020000001</v>
      </c>
      <c r="C723" s="78">
        <v>2921.6000979999999</v>
      </c>
      <c r="D723" s="78">
        <v>1402.099976</v>
      </c>
      <c r="E723" s="78">
        <v>1577.9499510000001</v>
      </c>
      <c r="F723" s="78">
        <v>3485</v>
      </c>
      <c r="G723" s="5"/>
      <c r="H723" s="78">
        <f>(B723*0.3+C723*'Price weighted Portfolio'!$B$22+'2.b Portfolios Daily Value'!D723*'Price weighted Portfolio'!$B$23+'2.b Portfolios Daily Value'!E723*'Price weighted Portfolio'!$B$24+'2.b Portfolios Daily Value'!F723*'Price weighted Portfolio'!$B$25)</f>
        <v>2964.1139011163286</v>
      </c>
      <c r="I723" s="6">
        <f t="shared" si="7"/>
        <v>0.64021783809067845</v>
      </c>
      <c r="J723" s="78">
        <f t="shared" si="6"/>
        <v>2027.3694490631685</v>
      </c>
      <c r="K723" s="6">
        <f t="shared" si="8"/>
        <v>0.71034280432004571</v>
      </c>
      <c r="L723" s="2"/>
    </row>
    <row r="724" spans="1:12" ht="28.5" customHeight="1">
      <c r="A724" s="4">
        <v>45352</v>
      </c>
      <c r="B724" s="78">
        <v>3315.4499510000001</v>
      </c>
      <c r="C724" s="78">
        <v>2984.25</v>
      </c>
      <c r="D724" s="78">
        <v>1400</v>
      </c>
      <c r="E724" s="78">
        <v>1559.25</v>
      </c>
      <c r="F724" s="78">
        <v>3501.6499020000001</v>
      </c>
      <c r="G724" s="5"/>
      <c r="H724" s="78">
        <f>(B724*0.3+C724*'Price weighted Portfolio'!$B$22+'2.b Portfolios Daily Value'!D724*'Price weighted Portfolio'!$B$23+'2.b Portfolios Daily Value'!E724*'Price weighted Portfolio'!$B$24+'2.b Portfolios Daily Value'!F724*'Price weighted Portfolio'!$B$25)</f>
        <v>2994.8068107161625</v>
      </c>
      <c r="I724" s="6">
        <f t="shared" si="7"/>
        <v>0.65720202274349915</v>
      </c>
      <c r="J724" s="78">
        <f t="shared" si="6"/>
        <v>2037.0967465124413</v>
      </c>
      <c r="K724" s="6">
        <f t="shared" si="8"/>
        <v>0.71854901123784876</v>
      </c>
      <c r="L724" s="2"/>
    </row>
    <row r="725" spans="1:12" ht="28.5" customHeight="1">
      <c r="A725" s="4">
        <v>45355</v>
      </c>
      <c r="B725" s="78">
        <v>3263.1499020000001</v>
      </c>
      <c r="C725" s="78">
        <v>3014.8000489999999</v>
      </c>
      <c r="D725" s="78">
        <v>1430.9499510000001</v>
      </c>
      <c r="E725" s="78">
        <v>1552.099976</v>
      </c>
      <c r="F725" s="78">
        <v>3670</v>
      </c>
      <c r="G725" s="5"/>
      <c r="H725" s="78">
        <f>(B725*0.3+C725*'Price weighted Portfolio'!$B$22+'2.b Portfolios Daily Value'!D725*'Price weighted Portfolio'!$B$23+'2.b Portfolios Daily Value'!E725*'Price weighted Portfolio'!$B$24+'2.b Portfolios Daily Value'!F725*'Price weighted Portfolio'!$B$25)</f>
        <v>3014.7471224270512</v>
      </c>
      <c r="I725" s="6">
        <f t="shared" si="7"/>
        <v>0.66823616517404805</v>
      </c>
      <c r="J725" s="78">
        <f t="shared" si="6"/>
        <v>2054.4550860981449</v>
      </c>
      <c r="K725" s="6">
        <f t="shared" si="8"/>
        <v>0.73319296832177883</v>
      </c>
      <c r="L725" s="2"/>
    </row>
    <row r="726" spans="1:12" ht="28.5" customHeight="1">
      <c r="A726" s="4">
        <v>45356</v>
      </c>
      <c r="B726" s="78">
        <v>3222.1999510000001</v>
      </c>
      <c r="C726" s="78">
        <v>3000.3999020000001</v>
      </c>
      <c r="D726" s="78">
        <v>1422</v>
      </c>
      <c r="E726" s="78">
        <v>1574.1999510000001</v>
      </c>
      <c r="F726" s="78">
        <v>3631.1999510000001</v>
      </c>
      <c r="G726" s="5"/>
      <c r="H726" s="78">
        <f>(B726*0.3+C726*'Price weighted Portfolio'!$B$22+'2.b Portfolios Daily Value'!D726*'Price weighted Portfolio'!$B$23+'2.b Portfolios Daily Value'!E726*'Price weighted Portfolio'!$B$24+'2.b Portfolios Daily Value'!F726*'Price weighted Portfolio'!$B$25)</f>
        <v>2993.503593337326</v>
      </c>
      <c r="I726" s="6">
        <f t="shared" si="7"/>
        <v>0.65648087623463103</v>
      </c>
      <c r="J726" s="78">
        <f t="shared" si="6"/>
        <v>2035.6941817461097</v>
      </c>
      <c r="K726" s="6">
        <f t="shared" si="8"/>
        <v>0.71736577028647863</v>
      </c>
      <c r="L726" s="2"/>
    </row>
    <row r="727" spans="1:12" ht="28.5" customHeight="1">
      <c r="A727" s="4">
        <v>45357</v>
      </c>
      <c r="B727" s="78">
        <v>3192.5500489999999</v>
      </c>
      <c r="C727" s="78">
        <v>3006</v>
      </c>
      <c r="D727" s="78">
        <v>1433.5500489999999</v>
      </c>
      <c r="E727" s="78">
        <v>1604</v>
      </c>
      <c r="F727" s="78">
        <v>3618</v>
      </c>
      <c r="G727" s="5"/>
      <c r="H727" s="78">
        <f>(B727*0.3+C727*'Price weighted Portfolio'!$B$22+'2.b Portfolios Daily Value'!D727*'Price weighted Portfolio'!$B$23+'2.b Portfolios Daily Value'!E727*'Price weighted Portfolio'!$B$24+'2.b Portfolios Daily Value'!F727*'Price weighted Portfolio'!$B$25)</f>
        <v>2989.9527752856798</v>
      </c>
      <c r="I727" s="6">
        <f t="shared" si="7"/>
        <v>0.65451600062511717</v>
      </c>
      <c r="J727" s="78">
        <f t="shared" si="6"/>
        <v>2028.4141476954292</v>
      </c>
      <c r="K727" s="6">
        <f t="shared" si="8"/>
        <v>0.71122413987987465</v>
      </c>
      <c r="L727" s="2"/>
    </row>
    <row r="728" spans="1:12" ht="28.5" customHeight="1">
      <c r="A728" s="4">
        <v>45358</v>
      </c>
      <c r="B728" s="78">
        <v>3222.9499510000001</v>
      </c>
      <c r="C728" s="78">
        <v>2957.8500979999999</v>
      </c>
      <c r="D728" s="78">
        <v>1445.5</v>
      </c>
      <c r="E728" s="78">
        <v>1605.6999510000001</v>
      </c>
      <c r="F728" s="78">
        <v>3660.75</v>
      </c>
      <c r="G728" s="5"/>
      <c r="H728" s="78">
        <f>(B728*0.3+C728*'Price weighted Portfolio'!$B$22+'2.b Portfolios Daily Value'!D728*'Price weighted Portfolio'!$B$23+'2.b Portfolios Daily Value'!E728*'Price weighted Portfolio'!$B$24+'2.b Portfolios Daily Value'!F728*'Price weighted Portfolio'!$B$25)</f>
        <v>2985.4660096883431</v>
      </c>
      <c r="I728" s="6">
        <f t="shared" si="7"/>
        <v>0.65203321041745621</v>
      </c>
      <c r="J728" s="78">
        <f t="shared" si="6"/>
        <v>2043.1785040013615</v>
      </c>
      <c r="K728" s="6">
        <f t="shared" si="8"/>
        <v>0.72367974365743848</v>
      </c>
      <c r="L728" s="2"/>
    </row>
    <row r="729" spans="1:12" ht="28.5" customHeight="1">
      <c r="A729" s="4">
        <v>45362</v>
      </c>
      <c r="B729" s="78">
        <v>3225.75</v>
      </c>
      <c r="C729" s="78">
        <v>2933.1999510000001</v>
      </c>
      <c r="D729" s="78">
        <v>1430</v>
      </c>
      <c r="E729" s="78">
        <v>1593.599976</v>
      </c>
      <c r="F729" s="78">
        <v>3700</v>
      </c>
      <c r="G729" s="5"/>
      <c r="H729" s="78">
        <f>(B729*0.3+C729*'Price weighted Portfolio'!$B$22+'2.b Portfolios Daily Value'!D729*'Price weighted Portfolio'!$B$23+'2.b Portfolios Daily Value'!E729*'Price weighted Portfolio'!$B$24+'2.b Portfolios Daily Value'!F729*'Price weighted Portfolio'!$B$25)</f>
        <v>2978.041845250345</v>
      </c>
      <c r="I729" s="6">
        <f t="shared" si="7"/>
        <v>0.64792498537943155</v>
      </c>
      <c r="J729" s="78">
        <f t="shared" si="6"/>
        <v>2046.9130554971998</v>
      </c>
      <c r="K729" s="6">
        <f t="shared" si="8"/>
        <v>0.72683031065509218</v>
      </c>
      <c r="L729" s="2"/>
    </row>
    <row r="730" spans="1:12" ht="28.5" customHeight="1">
      <c r="A730" s="4">
        <v>45363</v>
      </c>
      <c r="B730" s="78">
        <v>3262.3500979999999</v>
      </c>
      <c r="C730" s="78">
        <v>2950.8500979999999</v>
      </c>
      <c r="D730" s="78">
        <v>1434</v>
      </c>
      <c r="E730" s="78">
        <v>1584.3000489999999</v>
      </c>
      <c r="F730" s="78">
        <v>3639.0500489999999</v>
      </c>
      <c r="G730" s="5"/>
      <c r="H730" s="78">
        <f>(B730*0.3+C730*'Price weighted Portfolio'!$B$22+'2.b Portfolios Daily Value'!D730*'Price weighted Portfolio'!$B$23+'2.b Portfolios Daily Value'!E730*'Price weighted Portfolio'!$B$24+'2.b Portfolios Daily Value'!F730*'Price weighted Portfolio'!$B$25)</f>
        <v>2988.0310368446567</v>
      </c>
      <c r="I730" s="6">
        <f t="shared" si="7"/>
        <v>0.65345259018399893</v>
      </c>
      <c r="J730" s="78">
        <f t="shared" si="6"/>
        <v>2047.9888233057791</v>
      </c>
      <c r="K730" s="6">
        <f t="shared" si="8"/>
        <v>0.72773785699864235</v>
      </c>
      <c r="L730" s="2"/>
    </row>
    <row r="731" spans="1:12" ht="28.5" customHeight="1">
      <c r="A731" s="4">
        <v>45364</v>
      </c>
      <c r="B731" s="78">
        <v>3163.5500489999999</v>
      </c>
      <c r="C731" s="78">
        <v>2864.3500979999999</v>
      </c>
      <c r="D731" s="78">
        <v>1465.5</v>
      </c>
      <c r="E731" s="78">
        <v>1558.599976</v>
      </c>
      <c r="F731" s="78">
        <v>3634.8999020000001</v>
      </c>
      <c r="G731" s="5"/>
      <c r="H731" s="78">
        <f>(B731*0.3+C731*'Price weighted Portfolio'!$B$22+'2.b Portfolios Daily Value'!D731*'Price weighted Portfolio'!$B$23+'2.b Portfolios Daily Value'!E731*'Price weighted Portfolio'!$B$24+'2.b Portfolios Daily Value'!F731*'Price weighted Portfolio'!$B$25)</f>
        <v>2921.2111546651204</v>
      </c>
      <c r="I731" s="6">
        <f t="shared" si="7"/>
        <v>0.61647723554303302</v>
      </c>
      <c r="J731" s="78">
        <f t="shared" si="6"/>
        <v>2012.9172866379372</v>
      </c>
      <c r="K731" s="6">
        <f t="shared" si="8"/>
        <v>0.69815057560599425</v>
      </c>
      <c r="L731" s="2"/>
    </row>
    <row r="732" spans="1:12" ht="28.5" customHeight="1">
      <c r="A732" s="4">
        <v>45365</v>
      </c>
      <c r="B732" s="78">
        <v>3215.75</v>
      </c>
      <c r="C732" s="78">
        <v>2862.9499510000001</v>
      </c>
      <c r="D732" s="78">
        <v>1462.099976</v>
      </c>
      <c r="E732" s="78">
        <v>1570.1999510000001</v>
      </c>
      <c r="F732" s="78">
        <v>3527.0500489999999</v>
      </c>
      <c r="G732" s="5"/>
      <c r="H732" s="78">
        <f>(B732*0.3+C732*'Price weighted Portfolio'!$B$22+'2.b Portfolios Daily Value'!D732*'Price weighted Portfolio'!$B$23+'2.b Portfolios Daily Value'!E732*'Price weighted Portfolio'!$B$24+'2.b Portfolios Daily Value'!F732*'Price weighted Portfolio'!$B$25)</f>
        <v>2923.95005836871</v>
      </c>
      <c r="I732" s="6">
        <f t="shared" si="7"/>
        <v>0.61799283138762884</v>
      </c>
      <c r="J732" s="78">
        <f t="shared" si="6"/>
        <v>2010.5467507690696</v>
      </c>
      <c r="K732" s="6">
        <f t="shared" si="8"/>
        <v>0.69615072848016624</v>
      </c>
      <c r="L732" s="2"/>
    </row>
    <row r="733" spans="1:12" ht="28.5" customHeight="1">
      <c r="A733" s="4">
        <v>45366</v>
      </c>
      <c r="B733" s="78">
        <v>3221.6999510000001</v>
      </c>
      <c r="C733" s="78">
        <v>2836.4499510000001</v>
      </c>
      <c r="D733" s="78">
        <v>1450</v>
      </c>
      <c r="E733" s="78">
        <v>1548.1999510000001</v>
      </c>
      <c r="F733" s="78">
        <v>3598</v>
      </c>
      <c r="G733" s="5"/>
      <c r="H733" s="78">
        <f>(B733*0.3+C733*'Price weighted Portfolio'!$B$22+'2.b Portfolios Daily Value'!D733*'Price weighted Portfolio'!$B$23+'2.b Portfolios Daily Value'!E733*'Price weighted Portfolio'!$B$24+'2.b Portfolios Daily Value'!F733*'Price weighted Portfolio'!$B$25)</f>
        <v>2919.7371605410617</v>
      </c>
      <c r="I733" s="6">
        <f t="shared" si="7"/>
        <v>0.61566158825815265</v>
      </c>
      <c r="J733" s="78">
        <f t="shared" si="6"/>
        <v>2020.0431769832421</v>
      </c>
      <c r="K733" s="6">
        <f t="shared" si="8"/>
        <v>0.70416216628183159</v>
      </c>
      <c r="L733" s="2"/>
    </row>
    <row r="734" spans="1:12" ht="28.5" customHeight="1">
      <c r="A734" s="4">
        <v>45369</v>
      </c>
      <c r="B734" s="78">
        <v>3305.6000979999999</v>
      </c>
      <c r="C734" s="78">
        <v>2878.9499510000001</v>
      </c>
      <c r="D734" s="78">
        <v>1447</v>
      </c>
      <c r="E734" s="78">
        <v>1571.25</v>
      </c>
      <c r="F734" s="78">
        <v>3537.1499020000001</v>
      </c>
      <c r="G734" s="5"/>
      <c r="H734" s="78">
        <f>(B734*0.3+C734*'Price weighted Portfolio'!$B$22+'2.b Portfolios Daily Value'!D734*'Price weighted Portfolio'!$B$23+'2.b Portfolios Daily Value'!E734*'Price weighted Portfolio'!$B$24+'2.b Portfolios Daily Value'!F734*'Price weighted Portfolio'!$B$25)</f>
        <v>2957.687408518027</v>
      </c>
      <c r="I734" s="6">
        <f t="shared" si="7"/>
        <v>0.63666168331804229</v>
      </c>
      <c r="J734" s="78">
        <f t="shared" si="6"/>
        <v>2038.9930292243776</v>
      </c>
      <c r="K734" s="6">
        <f t="shared" si="8"/>
        <v>0.72014876578323528</v>
      </c>
      <c r="L734" s="2"/>
    </row>
    <row r="735" spans="1:12" ht="28.5" customHeight="1">
      <c r="A735" s="4">
        <v>45370</v>
      </c>
      <c r="B735" s="78">
        <v>3265.0500489999999</v>
      </c>
      <c r="C735" s="78">
        <v>2850.5</v>
      </c>
      <c r="D735" s="78">
        <v>1435.5</v>
      </c>
      <c r="E735" s="78">
        <v>1548.4499510000001</v>
      </c>
      <c r="F735" s="78">
        <v>3541</v>
      </c>
      <c r="G735" s="5"/>
      <c r="H735" s="78">
        <f>(B735*0.3+C735*'Price weighted Portfolio'!$B$22+'2.b Portfolios Daily Value'!D735*'Price weighted Portfolio'!$B$23+'2.b Portfolios Daily Value'!E735*'Price weighted Portfolio'!$B$24+'2.b Portfolios Daily Value'!F735*'Price weighted Portfolio'!$B$25)</f>
        <v>2930.2907885837162</v>
      </c>
      <c r="I735" s="6">
        <f t="shared" si="7"/>
        <v>0.62150152881024034</v>
      </c>
      <c r="J735" s="78">
        <f t="shared" si="6"/>
        <v>2022.8078946791284</v>
      </c>
      <c r="K735" s="6">
        <f t="shared" si="8"/>
        <v>0.70649455568393127</v>
      </c>
      <c r="L735" s="2"/>
    </row>
    <row r="736" spans="1:12" ht="28.5" customHeight="1">
      <c r="A736" s="4">
        <v>45371</v>
      </c>
      <c r="B736" s="78">
        <v>3162.6999510000001</v>
      </c>
      <c r="C736" s="78">
        <v>2887.5</v>
      </c>
      <c r="D736" s="78">
        <v>1449.0500489999999</v>
      </c>
      <c r="E736" s="78">
        <v>1549.349976</v>
      </c>
      <c r="F736" s="78">
        <v>3502.75</v>
      </c>
      <c r="G736" s="5"/>
      <c r="H736" s="78">
        <f>(B736*0.3+C736*'Price weighted Portfolio'!$B$22+'2.b Portfolios Daily Value'!D736*'Price weighted Portfolio'!$B$23+'2.b Portfolios Daily Value'!E736*'Price weighted Portfolio'!$B$24+'2.b Portfolios Daily Value'!F736*'Price weighted Portfolio'!$B$25)</f>
        <v>2911.6155033563555</v>
      </c>
      <c r="I736" s="6">
        <f t="shared" si="7"/>
        <v>0.6111673996292355</v>
      </c>
      <c r="J736" s="78">
        <f t="shared" si="6"/>
        <v>1989.0060322946974</v>
      </c>
      <c r="K736" s="6">
        <f t="shared" si="8"/>
        <v>0.67797840529578046</v>
      </c>
      <c r="L736" s="2"/>
    </row>
    <row r="737" spans="1:12" ht="28.5" customHeight="1">
      <c r="A737" s="4">
        <v>45372</v>
      </c>
      <c r="B737" s="78">
        <v>3203.1000979999999</v>
      </c>
      <c r="C737" s="78">
        <v>2901.9499510000001</v>
      </c>
      <c r="D737" s="78">
        <v>1442.599976</v>
      </c>
      <c r="E737" s="78">
        <v>1565.1999510000001</v>
      </c>
      <c r="F737" s="78">
        <v>3525.1499020000001</v>
      </c>
      <c r="G737" s="5"/>
      <c r="H737" s="78">
        <f>(B737*0.3+C737*'Price weighted Portfolio'!$B$22+'2.b Portfolios Daily Value'!D737*'Price weighted Portfolio'!$B$23+'2.b Portfolios Daily Value'!E737*'Price weighted Portfolio'!$B$24+'2.b Portfolios Daily Value'!F737*'Price weighted Portfolio'!$B$25)</f>
        <v>2933.9618610818379</v>
      </c>
      <c r="I737" s="6">
        <f t="shared" si="7"/>
        <v>0.62353294824863492</v>
      </c>
      <c r="J737" s="78">
        <f t="shared" si="6"/>
        <v>2006.6687957746858</v>
      </c>
      <c r="K737" s="6">
        <f t="shared" si="8"/>
        <v>0.69287918247596547</v>
      </c>
      <c r="L737" s="2"/>
    </row>
    <row r="738" spans="1:12" ht="28.5" customHeight="1">
      <c r="A738" s="4">
        <v>45373</v>
      </c>
      <c r="B738" s="78">
        <v>3228.75</v>
      </c>
      <c r="C738" s="78">
        <v>2910.0500489999999</v>
      </c>
      <c r="D738" s="78">
        <v>1441</v>
      </c>
      <c r="E738" s="78">
        <v>1608.900024</v>
      </c>
      <c r="F738" s="78">
        <v>3546.1999510000001</v>
      </c>
      <c r="G738" s="5"/>
      <c r="H738" s="78">
        <f>(B738*0.3+C738*'Price weighted Portfolio'!$B$22+'2.b Portfolios Daily Value'!D738*'Price weighted Portfolio'!$B$23+'2.b Portfolios Daily Value'!E738*'Price weighted Portfolio'!$B$24+'2.b Portfolios Daily Value'!F738*'Price weighted Portfolio'!$B$25)</f>
        <v>2952.8744547886131</v>
      </c>
      <c r="I738" s="6">
        <f t="shared" si="7"/>
        <v>0.63399839411113401</v>
      </c>
      <c r="J738" s="78">
        <f t="shared" si="6"/>
        <v>2022.0898730120334</v>
      </c>
      <c r="K738" s="6">
        <f t="shared" si="8"/>
        <v>0.70588881350298371</v>
      </c>
      <c r="L738" s="2"/>
    </row>
    <row r="739" spans="1:12" ht="28.5" customHeight="1">
      <c r="A739" s="4">
        <v>45377</v>
      </c>
      <c r="B739" s="78">
        <v>3200.75</v>
      </c>
      <c r="C739" s="78">
        <v>2883.1499020000001</v>
      </c>
      <c r="D739" s="78">
        <v>1427.1999510000001</v>
      </c>
      <c r="E739" s="78">
        <v>1598.099976</v>
      </c>
      <c r="F739" s="78">
        <v>3605</v>
      </c>
      <c r="G739" s="5"/>
      <c r="H739" s="78">
        <f>(B739*0.3+C739*'Price weighted Portfolio'!$B$22+'2.b Portfolios Daily Value'!D739*'Price weighted Portfolio'!$B$23+'2.b Portfolios Daily Value'!E739*'Price weighted Portfolio'!$B$24+'2.b Portfolios Daily Value'!F739*'Price weighted Portfolio'!$B$25)</f>
        <v>2938.0124387096989</v>
      </c>
      <c r="I739" s="6">
        <f t="shared" si="7"/>
        <v>0.62577437010401171</v>
      </c>
      <c r="J739" s="78">
        <f t="shared" si="6"/>
        <v>2020.0857122233806</v>
      </c>
      <c r="K739" s="6">
        <f t="shared" si="8"/>
        <v>0.70419805014203996</v>
      </c>
      <c r="L739" s="2"/>
    </row>
    <row r="740" spans="1:12" ht="28.5" customHeight="1">
      <c r="A740" s="4">
        <v>45378</v>
      </c>
      <c r="B740" s="78">
        <v>3248.8000489999999</v>
      </c>
      <c r="C740" s="78">
        <v>2985.6999510000001</v>
      </c>
      <c r="D740" s="78">
        <v>1423.5500489999999</v>
      </c>
      <c r="E740" s="78">
        <v>1604.150024</v>
      </c>
      <c r="F740" s="78">
        <v>3683</v>
      </c>
      <c r="G740" s="5"/>
      <c r="H740" s="78">
        <f>(B740*0.3+C740*'Price weighted Portfolio'!$B$22+'2.b Portfolios Daily Value'!D740*'Price weighted Portfolio'!$B$23+'2.b Portfolios Daily Value'!E740*'Price weighted Portfolio'!$B$24+'2.b Portfolios Daily Value'!F740*'Price weighted Portfolio'!$B$25)</f>
        <v>3005.5737704423559</v>
      </c>
      <c r="I740" s="6">
        <f t="shared" si="7"/>
        <v>0.66316001221153376</v>
      </c>
      <c r="J740" s="78">
        <f t="shared" si="6"/>
        <v>2054.4261137949748</v>
      </c>
      <c r="K740" s="6">
        <f t="shared" si="8"/>
        <v>0.7331685265160317</v>
      </c>
      <c r="L740" s="2"/>
    </row>
    <row r="741" spans="1:12" ht="28.5" customHeight="1">
      <c r="A741" s="4">
        <v>45379</v>
      </c>
      <c r="B741" s="78">
        <v>3337.0500489999999</v>
      </c>
      <c r="C741" s="78">
        <v>2971.6999510000001</v>
      </c>
      <c r="D741" s="78">
        <v>1440.6999510000001</v>
      </c>
      <c r="E741" s="78">
        <v>1620.5500489999999</v>
      </c>
      <c r="F741" s="78">
        <v>3706.5500489999999</v>
      </c>
      <c r="G741" s="5"/>
      <c r="H741" s="78">
        <f>(B741*0.3+C741*'Price weighted Portfolio'!$B$22+'2.b Portfolios Daily Value'!D741*'Price weighted Portfolio'!$B$23+'2.b Portfolios Daily Value'!E741*'Price weighted Portfolio'!$B$24+'2.b Portfolios Daily Value'!F741*'Price weighted Portfolio'!$B$25)</f>
        <v>3032.611449344553</v>
      </c>
      <c r="I741" s="6">
        <f t="shared" si="7"/>
        <v>0.67812154362206756</v>
      </c>
      <c r="J741" s="78">
        <f t="shared" si="6"/>
        <v>2087.0175728334621</v>
      </c>
      <c r="K741" s="6">
        <f t="shared" si="8"/>
        <v>0.76066354843940442</v>
      </c>
      <c r="L741" s="2"/>
    </row>
    <row r="742" spans="1:12" ht="15" customHeight="1">
      <c r="H742" s="79"/>
    </row>
    <row r="743" spans="1:12" ht="15" customHeight="1">
      <c r="H743" s="79"/>
    </row>
    <row r="744" spans="1:12" ht="15" customHeight="1">
      <c r="H744" s="79"/>
    </row>
    <row r="745" spans="1:12" ht="15" customHeight="1">
      <c r="H745" s="79"/>
    </row>
    <row r="746" spans="1:12" ht="15" customHeight="1">
      <c r="H746" s="79"/>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741"/>
  <sheetViews>
    <sheetView zoomScale="45" zoomScaleNormal="42" workbookViewId="0">
      <selection activeCell="A21" sqref="A21:B26"/>
    </sheetView>
  </sheetViews>
  <sheetFormatPr baseColWidth="10" defaultColWidth="7.81640625" defaultRowHeight="29"/>
  <cols>
    <col min="1" max="1" width="79.08984375" style="10" customWidth="1"/>
    <col min="2" max="2" width="11.6328125" style="17" bestFit="1" customWidth="1"/>
    <col min="3" max="4" width="8.36328125" style="10" customWidth="1"/>
    <col min="5" max="5" width="10.36328125" style="10" bestFit="1" customWidth="1"/>
    <col min="6" max="10" width="11.6328125" style="10" bestFit="1" customWidth="1"/>
    <col min="11" max="11" width="15.6328125" style="10" bestFit="1" customWidth="1"/>
    <col min="12" max="12" width="12.54296875" style="10" bestFit="1" customWidth="1"/>
    <col min="13" max="13" width="7.81640625" style="10"/>
    <col min="14" max="14" width="31.36328125" style="10" customWidth="1"/>
    <col min="15" max="15" width="24.81640625" style="10" customWidth="1"/>
    <col min="16" max="16" width="26.81640625" style="10" customWidth="1"/>
    <col min="17" max="17" width="29.81640625" style="10" customWidth="1"/>
    <col min="18" max="18" width="25.453125" style="10" customWidth="1"/>
    <col min="19" max="19" width="14.7265625" style="10" customWidth="1"/>
    <col min="20" max="20" width="29.26953125" style="10" customWidth="1"/>
    <col min="21" max="21" width="7.81640625" style="10"/>
    <col min="22" max="22" width="20.36328125" style="10" customWidth="1"/>
    <col min="23" max="23" width="14.90625" style="10" customWidth="1"/>
    <col min="24" max="24" width="17.81640625" style="10" customWidth="1"/>
    <col min="25" max="25" width="15.7265625" style="10" customWidth="1"/>
    <col min="26" max="26" width="14.90625" style="10" customWidth="1"/>
    <col min="27" max="28" width="11.453125" style="10" customWidth="1"/>
    <col min="29" max="29" width="20.6328125" style="10" customWidth="1"/>
    <col min="30" max="30" width="7.81640625" style="10"/>
    <col min="31" max="31" width="20.81640625" style="10" customWidth="1"/>
    <col min="32" max="32" width="29.6328125" style="10" customWidth="1"/>
    <col min="33" max="33" width="21.81640625" style="10" customWidth="1"/>
    <col min="34" max="16384" width="7.81640625" style="10"/>
  </cols>
  <sheetData>
    <row r="1" spans="1:23">
      <c r="A1" s="13"/>
      <c r="E1" s="68" t="s">
        <v>0</v>
      </c>
      <c r="F1" s="68" t="s">
        <v>2</v>
      </c>
      <c r="G1" s="69" t="s">
        <v>30</v>
      </c>
      <c r="H1" s="68" t="s">
        <v>19</v>
      </c>
      <c r="I1" s="68" t="s">
        <v>20</v>
      </c>
      <c r="J1" s="68" t="s">
        <v>17</v>
      </c>
      <c r="K1" s="69" t="s">
        <v>56</v>
      </c>
      <c r="L1" s="69" t="s">
        <v>57</v>
      </c>
      <c r="V1" s="48"/>
      <c r="W1" s="42"/>
    </row>
    <row r="2" spans="1:23">
      <c r="A2" s="13"/>
      <c r="E2" s="61">
        <v>44287</v>
      </c>
      <c r="F2" s="62">
        <v>2136.8999020000001</v>
      </c>
      <c r="G2" s="62">
        <v>1866.16687</v>
      </c>
      <c r="H2" s="62">
        <v>1499.400024</v>
      </c>
      <c r="I2" s="62">
        <v>610.75</v>
      </c>
      <c r="J2" s="62">
        <v>1432</v>
      </c>
      <c r="K2" s="59">
        <f>($B$22*$F2)+($B$23*$G2)+($B$24*$H2)+($B$25*$I2)+($B$26*$J2)</f>
        <v>1671.0903379881017</v>
      </c>
      <c r="L2" s="59"/>
      <c r="W2" s="42"/>
    </row>
    <row r="3" spans="1:23">
      <c r="E3" s="61">
        <v>44291</v>
      </c>
      <c r="F3" s="62">
        <v>2034.9499510000001</v>
      </c>
      <c r="G3" s="62">
        <v>1839.169189</v>
      </c>
      <c r="H3" s="62">
        <v>1480</v>
      </c>
      <c r="I3" s="62">
        <v>608.79998799999998</v>
      </c>
      <c r="J3" s="62">
        <v>1439</v>
      </c>
      <c r="K3" s="59">
        <f t="shared" ref="K3:K66" si="0">($B$22*$F3)+($B$23*$G3)+($B$24*$H3)+($B$25*$I3)+($B$26*$J3)</f>
        <v>1625.1146058509323</v>
      </c>
      <c r="L3" s="59">
        <f>(K3/K2)-1</f>
        <v>-2.7512415751575481E-2</v>
      </c>
      <c r="V3" s="42"/>
    </row>
    <row r="4" spans="1:23">
      <c r="A4" s="53" t="s">
        <v>27</v>
      </c>
      <c r="B4" s="70" t="s">
        <v>28</v>
      </c>
      <c r="E4" s="61">
        <v>44292</v>
      </c>
      <c r="F4" s="62">
        <v>2101.6499020000001</v>
      </c>
      <c r="G4" s="62">
        <v>1831.5083010000001</v>
      </c>
      <c r="H4" s="62">
        <v>1460</v>
      </c>
      <c r="I4" s="62">
        <v>620.45001200000002</v>
      </c>
      <c r="J4" s="62">
        <v>1405.900024</v>
      </c>
      <c r="K4" s="59">
        <f t="shared" si="0"/>
        <v>1643.2518348944757</v>
      </c>
      <c r="L4" s="59">
        <f t="shared" ref="L4:L67" si="1">(K4/K3)-1</f>
        <v>1.116058460015279E-2</v>
      </c>
      <c r="N4" s="56"/>
      <c r="O4" s="57" t="s">
        <v>15</v>
      </c>
      <c r="P4" s="57" t="s">
        <v>12</v>
      </c>
      <c r="Q4" s="57" t="s">
        <v>13</v>
      </c>
      <c r="R4" s="57" t="s">
        <v>14</v>
      </c>
      <c r="S4" s="42"/>
      <c r="V4" s="42"/>
    </row>
    <row r="5" spans="1:23">
      <c r="A5" s="55" t="s">
        <v>2</v>
      </c>
      <c r="B5" s="71">
        <v>5962</v>
      </c>
      <c r="E5" s="61">
        <v>44293</v>
      </c>
      <c r="F5" s="62">
        <v>2094.9499510000001</v>
      </c>
      <c r="G5" s="62">
        <v>1848.6298830000001</v>
      </c>
      <c r="H5" s="62">
        <v>1439.3000489999999</v>
      </c>
      <c r="I5" s="62">
        <v>621.04998799999998</v>
      </c>
      <c r="J5" s="62">
        <v>1402</v>
      </c>
      <c r="K5" s="59">
        <f t="shared" si="0"/>
        <v>1638.517607722863</v>
      </c>
      <c r="L5" s="59">
        <f t="shared" si="1"/>
        <v>-2.881011340490458E-3</v>
      </c>
      <c r="N5" s="58" t="s">
        <v>58</v>
      </c>
      <c r="O5" s="59">
        <f>AVERAGE(L3:L741)</f>
        <v>8.4952689367566664E-4</v>
      </c>
      <c r="P5" s="56">
        <f>AVERAGE(L3:L250)</f>
        <v>1.264423698257825E-3</v>
      </c>
      <c r="Q5" s="56">
        <f>AVERAGE(L251:L498)</f>
        <v>-3.5106346701080192E-4</v>
      </c>
      <c r="R5" s="56">
        <f>AVERAGE(L499:L741)</f>
        <v>1.6513869838561972E-3</v>
      </c>
      <c r="W5" s="42"/>
    </row>
    <row r="6" spans="1:23">
      <c r="A6" s="56" t="s">
        <v>30</v>
      </c>
      <c r="B6" s="72">
        <v>1237.4000000000001</v>
      </c>
      <c r="E6" s="61">
        <v>44294</v>
      </c>
      <c r="F6" s="62">
        <v>2094.6499020000001</v>
      </c>
      <c r="G6" s="62">
        <v>1850.9373780000001</v>
      </c>
      <c r="H6" s="62">
        <v>1453</v>
      </c>
      <c r="I6" s="62">
        <v>614.25</v>
      </c>
      <c r="J6" s="62">
        <v>1410</v>
      </c>
      <c r="K6" s="59">
        <f t="shared" si="0"/>
        <v>1641.3919529170207</v>
      </c>
      <c r="L6" s="59">
        <f t="shared" si="1"/>
        <v>1.7542351578097026E-3</v>
      </c>
      <c r="N6" s="58" t="s">
        <v>59</v>
      </c>
      <c r="O6" s="60">
        <f>((1+O5)^252)-1</f>
        <v>0.2386101385562549</v>
      </c>
      <c r="P6" s="56">
        <f>((1+P5)^248)-1</f>
        <v>0.36803991578223738</v>
      </c>
      <c r="Q6" s="56">
        <f>((1+Q5)^248)-1</f>
        <v>-8.339534268711557E-2</v>
      </c>
      <c r="R6" s="56">
        <f>((1+R5)^243)-1</f>
        <v>0.49325165553902051</v>
      </c>
    </row>
    <row r="7" spans="1:23">
      <c r="A7" s="56" t="s">
        <v>19</v>
      </c>
      <c r="B7" s="72">
        <v>1736</v>
      </c>
      <c r="E7" s="61">
        <v>44295</v>
      </c>
      <c r="F7" s="62">
        <v>2068.8000489999999</v>
      </c>
      <c r="G7" s="62">
        <v>1829.431519</v>
      </c>
      <c r="H7" s="62">
        <v>1426</v>
      </c>
      <c r="I7" s="62">
        <v>636.75</v>
      </c>
      <c r="J7" s="62">
        <v>1414</v>
      </c>
      <c r="K7" s="59">
        <f t="shared" si="0"/>
        <v>1629.1812434072599</v>
      </c>
      <c r="L7" s="59">
        <f t="shared" si="1"/>
        <v>-7.4392405105071502E-3</v>
      </c>
      <c r="N7" s="56"/>
      <c r="O7" s="56"/>
      <c r="P7" s="56"/>
      <c r="Q7" s="56"/>
      <c r="R7" s="56"/>
    </row>
    <row r="8" spans="1:23">
      <c r="A8" s="56" t="s">
        <v>20</v>
      </c>
      <c r="B8" s="72">
        <v>1774</v>
      </c>
      <c r="E8" s="61">
        <v>44298</v>
      </c>
      <c r="F8" s="62">
        <v>1940.400024</v>
      </c>
      <c r="G8" s="62">
        <v>1763.990845</v>
      </c>
      <c r="H8" s="62">
        <v>1393</v>
      </c>
      <c r="I8" s="62">
        <v>619.34997599999997</v>
      </c>
      <c r="J8" s="62">
        <v>1393.9499510000001</v>
      </c>
      <c r="K8" s="59">
        <f t="shared" si="0"/>
        <v>1558.5047080304353</v>
      </c>
      <c r="L8" s="59">
        <f t="shared" si="1"/>
        <v>-4.3381628448540321E-2</v>
      </c>
      <c r="N8" s="58" t="s">
        <v>61</v>
      </c>
      <c r="O8" s="56">
        <f>_xlfn.STDEV.S(L3:L741)</f>
        <v>1.2692917266071467E-2</v>
      </c>
      <c r="P8" s="56">
        <f>_xlfn.STDEV.S(L3:L250)</f>
        <v>1.6458496479383598E-2</v>
      </c>
      <c r="Q8" s="56">
        <f>_xlfn.STDEV.S(L251:L498)</f>
        <v>1.2108356906636706E-2</v>
      </c>
      <c r="R8" s="56">
        <f>_xlfn.STDEV.S(L499:L741)</f>
        <v>7.930942537993195E-3</v>
      </c>
    </row>
    <row r="9" spans="1:23">
      <c r="A9" s="56" t="s">
        <v>17</v>
      </c>
      <c r="B9" s="72">
        <v>3511</v>
      </c>
      <c r="E9" s="61">
        <v>44299</v>
      </c>
      <c r="F9" s="62">
        <v>2118.3500979999999</v>
      </c>
      <c r="G9" s="62">
        <v>1783.0507809999999</v>
      </c>
      <c r="H9" s="62">
        <v>1368</v>
      </c>
      <c r="I9" s="62">
        <v>627.34997599999997</v>
      </c>
      <c r="J9" s="62">
        <v>1347.25</v>
      </c>
      <c r="K9" s="59">
        <f t="shared" si="0"/>
        <v>1621.1858968882307</v>
      </c>
      <c r="L9" s="59">
        <f t="shared" si="1"/>
        <v>4.0218799811653438E-2</v>
      </c>
      <c r="N9" s="58" t="s">
        <v>60</v>
      </c>
      <c r="O9" s="60">
        <f>O8*SQRT(252)</f>
        <v>0.20149381498765778</v>
      </c>
      <c r="P9" s="56">
        <f>P8*SQRT(248)</f>
        <v>0.25918866174612426</v>
      </c>
      <c r="Q9" s="56">
        <f>Q8*SQRT(248)</f>
        <v>0.19068259524840545</v>
      </c>
      <c r="R9" s="56">
        <f>R8*SQRT(243)</f>
        <v>0.12363115884942127</v>
      </c>
    </row>
    <row r="10" spans="1:23">
      <c r="A10" s="11"/>
      <c r="B10" s="20"/>
      <c r="E10" s="61">
        <v>44301</v>
      </c>
      <c r="F10" s="62">
        <v>2083.5</v>
      </c>
      <c r="G10" s="62">
        <v>1794.5882570000001</v>
      </c>
      <c r="H10" s="62">
        <v>1405</v>
      </c>
      <c r="I10" s="62">
        <v>633.25</v>
      </c>
      <c r="J10" s="62">
        <v>1378.9499510000001</v>
      </c>
      <c r="K10" s="59">
        <f t="shared" si="0"/>
        <v>1620.6582998490057</v>
      </c>
      <c r="L10" s="59">
        <f t="shared" si="1"/>
        <v>-3.2543895196568418E-4</v>
      </c>
    </row>
    <row r="11" spans="1:23">
      <c r="A11" s="10" t="s">
        <v>32</v>
      </c>
      <c r="E11" s="61">
        <v>44302</v>
      </c>
      <c r="F11" s="62">
        <v>2099.8999020000001</v>
      </c>
      <c r="G11" s="62">
        <v>1783.3276370000001</v>
      </c>
      <c r="H11" s="62">
        <v>1434.9499510000001</v>
      </c>
      <c r="I11" s="62">
        <v>646.04998799999998</v>
      </c>
      <c r="J11" s="62">
        <v>1360.5</v>
      </c>
      <c r="K11" s="59">
        <f t="shared" si="0"/>
        <v>1627.2519849930943</v>
      </c>
      <c r="L11" s="59">
        <f t="shared" si="1"/>
        <v>4.0685227383852052E-3</v>
      </c>
    </row>
    <row r="12" spans="1:23">
      <c r="A12" s="15" t="s">
        <v>33</v>
      </c>
      <c r="B12" s="26">
        <f>SUM(B5:B9)</f>
        <v>14220.4</v>
      </c>
      <c r="E12" s="61">
        <v>44305</v>
      </c>
      <c r="F12" s="62">
        <v>2027.599976</v>
      </c>
      <c r="G12" s="62">
        <v>1755.268433</v>
      </c>
      <c r="H12" s="62">
        <v>1390</v>
      </c>
      <c r="I12" s="62">
        <v>640.65002400000003</v>
      </c>
      <c r="J12" s="62">
        <v>1340</v>
      </c>
      <c r="K12" s="59">
        <f t="shared" si="0"/>
        <v>1583.275671463686</v>
      </c>
      <c r="L12" s="59">
        <f t="shared" si="1"/>
        <v>-2.7024894690538592E-2</v>
      </c>
    </row>
    <row r="13" spans="1:23">
      <c r="E13" s="61">
        <v>44306</v>
      </c>
      <c r="F13" s="62">
        <v>2020.150024</v>
      </c>
      <c r="G13" s="62">
        <v>1754.7608640000001</v>
      </c>
      <c r="H13" s="62">
        <v>1425</v>
      </c>
      <c r="I13" s="62">
        <v>645.15002400000003</v>
      </c>
      <c r="J13" s="62">
        <v>1320</v>
      </c>
      <c r="K13" s="59">
        <f t="shared" si="0"/>
        <v>1580.0041967017523</v>
      </c>
      <c r="L13" s="59">
        <f t="shared" si="1"/>
        <v>-2.0662698359467102E-3</v>
      </c>
      <c r="N13" s="64" t="s">
        <v>15</v>
      </c>
      <c r="O13" s="42"/>
      <c r="P13" s="42"/>
      <c r="Q13" s="42"/>
    </row>
    <row r="14" spans="1:23">
      <c r="A14" s="15" t="s">
        <v>34</v>
      </c>
      <c r="B14" s="22">
        <v>5</v>
      </c>
      <c r="E14" s="61">
        <v>44308</v>
      </c>
      <c r="F14" s="62">
        <v>2033</v>
      </c>
      <c r="G14" s="62">
        <v>1759.606567</v>
      </c>
      <c r="H14" s="62">
        <v>1380</v>
      </c>
      <c r="I14" s="62">
        <v>639.95001200000002</v>
      </c>
      <c r="J14" s="62">
        <v>1310</v>
      </c>
      <c r="K14" s="59">
        <f t="shared" si="0"/>
        <v>1577.2020820296052</v>
      </c>
      <c r="L14" s="59">
        <f t="shared" si="1"/>
        <v>-1.7734855882006739E-3</v>
      </c>
      <c r="N14" s="58" t="s">
        <v>3</v>
      </c>
      <c r="O14" s="58" t="s">
        <v>4</v>
      </c>
      <c r="P14" s="58" t="s">
        <v>79</v>
      </c>
      <c r="Q14" s="58" t="s">
        <v>5</v>
      </c>
    </row>
    <row r="15" spans="1:23">
      <c r="E15" s="61">
        <v>44309</v>
      </c>
      <c r="F15" s="62">
        <v>1969.650024</v>
      </c>
      <c r="G15" s="62">
        <v>1757.7144780000001</v>
      </c>
      <c r="H15" s="62">
        <v>1409</v>
      </c>
      <c r="I15" s="62">
        <v>637.95001200000002</v>
      </c>
      <c r="J15" s="62">
        <v>1330</v>
      </c>
      <c r="K15" s="59">
        <f t="shared" si="0"/>
        <v>1558.7062712338047</v>
      </c>
      <c r="L15" s="59">
        <f t="shared" si="1"/>
        <v>-1.1726975893919245E-2</v>
      </c>
      <c r="N15" s="56" t="s">
        <v>6</v>
      </c>
      <c r="O15" s="56" t="s">
        <v>7</v>
      </c>
      <c r="P15" s="60">
        <v>0.05</v>
      </c>
      <c r="Q15" s="42"/>
    </row>
    <row r="16" spans="1:23">
      <c r="A16" s="12" t="s">
        <v>35</v>
      </c>
      <c r="E16" s="61">
        <v>44312</v>
      </c>
      <c r="F16" s="62">
        <v>1977.5</v>
      </c>
      <c r="G16" s="62">
        <v>1788.634888</v>
      </c>
      <c r="H16" s="62">
        <v>1413</v>
      </c>
      <c r="I16" s="62">
        <v>634.70001200000002</v>
      </c>
      <c r="J16" s="62">
        <v>1330.0500489999999</v>
      </c>
      <c r="K16" s="59">
        <f t="shared" si="0"/>
        <v>1564.7832236602487</v>
      </c>
      <c r="L16" s="59">
        <f t="shared" si="1"/>
        <v>3.8987155813736685E-3</v>
      </c>
      <c r="N16" s="56" t="s">
        <v>8</v>
      </c>
      <c r="O16" s="56" t="s">
        <v>9</v>
      </c>
      <c r="P16" s="60">
        <f>O6</f>
        <v>0.2386101385562549</v>
      </c>
      <c r="Q16" s="42"/>
    </row>
    <row r="17" spans="1:17" ht="60">
      <c r="A17" s="16" t="s">
        <v>36</v>
      </c>
      <c r="E17" s="61">
        <v>44313</v>
      </c>
      <c r="F17" s="62">
        <v>2014.8000489999999</v>
      </c>
      <c r="G17" s="62">
        <v>1835.5233149999999</v>
      </c>
      <c r="H17" s="62">
        <v>1407.25</v>
      </c>
      <c r="I17" s="62">
        <v>639.25</v>
      </c>
      <c r="J17" s="62">
        <v>1339</v>
      </c>
      <c r="K17" s="59">
        <f t="shared" si="0"/>
        <v>1586.5769557902029</v>
      </c>
      <c r="L17" s="59">
        <f t="shared" si="1"/>
        <v>1.3927636621113182E-2</v>
      </c>
      <c r="N17" s="56" t="s">
        <v>78</v>
      </c>
      <c r="O17" s="55" t="s">
        <v>10</v>
      </c>
      <c r="P17" s="60">
        <v>0.20150000000000001</v>
      </c>
      <c r="Q17" s="42"/>
    </row>
    <row r="18" spans="1:17">
      <c r="A18" s="16"/>
      <c r="E18" s="61">
        <v>44314</v>
      </c>
      <c r="F18" s="62">
        <v>2051.1499020000001</v>
      </c>
      <c r="G18" s="62">
        <v>1843.507202</v>
      </c>
      <c r="H18" s="62">
        <v>1436.25</v>
      </c>
      <c r="I18" s="62">
        <v>643.40002400000003</v>
      </c>
      <c r="J18" s="62">
        <v>1384.849976</v>
      </c>
      <c r="K18" s="59">
        <f t="shared" si="0"/>
        <v>1617.8898930965936</v>
      </c>
      <c r="L18" s="59">
        <f t="shared" si="1"/>
        <v>1.9736160412587855E-2</v>
      </c>
    </row>
    <row r="19" spans="1:17">
      <c r="A19" s="15" t="s">
        <v>37</v>
      </c>
      <c r="B19" s="21">
        <f>B12/B14</f>
        <v>2844.08</v>
      </c>
      <c r="E19" s="61">
        <v>44315</v>
      </c>
      <c r="F19" s="62">
        <v>2073.9499510000001</v>
      </c>
      <c r="G19" s="62">
        <v>1868.19751</v>
      </c>
      <c r="H19" s="62">
        <v>1486.1999510000001</v>
      </c>
      <c r="I19" s="62">
        <v>644.5</v>
      </c>
      <c r="J19" s="62">
        <v>1383.9499510000001</v>
      </c>
      <c r="K19" s="59">
        <f t="shared" si="0"/>
        <v>1635.6102219088773</v>
      </c>
      <c r="L19" s="59">
        <f t="shared" si="1"/>
        <v>1.0952740905233904E-2</v>
      </c>
      <c r="N19" s="56" t="s">
        <v>11</v>
      </c>
      <c r="O19" s="56"/>
      <c r="P19" s="73">
        <f>(P16-P15)/P17</f>
        <v>0.93603046429903181</v>
      </c>
    </row>
    <row r="20" spans="1:17">
      <c r="E20" s="61">
        <v>44316</v>
      </c>
      <c r="F20" s="62">
        <v>2228.75</v>
      </c>
      <c r="G20" s="62">
        <v>1840.9228519999999</v>
      </c>
      <c r="H20" s="62">
        <v>1445</v>
      </c>
      <c r="I20" s="62">
        <v>654.45001200000002</v>
      </c>
      <c r="J20" s="62">
        <v>1350</v>
      </c>
      <c r="K20" s="59">
        <f t="shared" si="0"/>
        <v>1685.9673256977865</v>
      </c>
      <c r="L20" s="59">
        <f t="shared" si="1"/>
        <v>3.0787961040093403E-2</v>
      </c>
    </row>
    <row r="21" spans="1:17">
      <c r="A21" s="53" t="s">
        <v>27</v>
      </c>
      <c r="B21" s="18" t="s">
        <v>54</v>
      </c>
      <c r="E21" s="61">
        <v>44319</v>
      </c>
      <c r="F21" s="62">
        <v>2282.8999020000001</v>
      </c>
      <c r="G21" s="62">
        <v>1808.2025149999999</v>
      </c>
      <c r="H21" s="62">
        <v>1393</v>
      </c>
      <c r="I21" s="62">
        <v>659.20001200000002</v>
      </c>
      <c r="J21" s="62">
        <v>1325.5</v>
      </c>
      <c r="K21" s="59">
        <f t="shared" si="0"/>
        <v>1694.0183348620997</v>
      </c>
      <c r="L21" s="59">
        <f t="shared" si="1"/>
        <v>4.7753055718211534E-3</v>
      </c>
      <c r="N21" s="58" t="s">
        <v>80</v>
      </c>
    </row>
    <row r="22" spans="1:17">
      <c r="A22" s="55" t="s">
        <v>2</v>
      </c>
      <c r="B22" s="54">
        <f>$B5/$B$12</f>
        <v>0.41925684228291749</v>
      </c>
      <c r="E22" s="61">
        <v>44320</v>
      </c>
      <c r="F22" s="62">
        <v>2281.5500489999999</v>
      </c>
      <c r="G22" s="62">
        <v>1769.0211179999999</v>
      </c>
      <c r="H22" s="62">
        <v>1409.9499510000001</v>
      </c>
      <c r="I22" s="62">
        <v>645.15002400000003</v>
      </c>
      <c r="J22" s="62">
        <v>1350</v>
      </c>
      <c r="K22" s="59">
        <f t="shared" si="0"/>
        <v>1696.4084963195974</v>
      </c>
      <c r="L22" s="59">
        <f t="shared" si="1"/>
        <v>1.4109419055916561E-3</v>
      </c>
      <c r="N22" s="63" t="s">
        <v>12</v>
      </c>
    </row>
    <row r="23" spans="1:17">
      <c r="A23" s="56" t="s">
        <v>30</v>
      </c>
      <c r="B23" s="54">
        <f t="shared" ref="B23:B26" si="2">$B6/$B$12</f>
        <v>8.7015836404039273E-2</v>
      </c>
      <c r="E23" s="61">
        <v>44321</v>
      </c>
      <c r="F23" s="62">
        <v>2320.6999510000001</v>
      </c>
      <c r="G23" s="62">
        <v>1772.2517089999999</v>
      </c>
      <c r="H23" s="62">
        <v>1401</v>
      </c>
      <c r="I23" s="62">
        <v>683.40002400000003</v>
      </c>
      <c r="J23" s="62">
        <v>1342.1999510000001</v>
      </c>
      <c r="K23" s="59">
        <f t="shared" si="0"/>
        <v>1714.8567581161994</v>
      </c>
      <c r="L23" s="59">
        <f t="shared" si="1"/>
        <v>1.0874893539277952E-2</v>
      </c>
      <c r="N23" s="58" t="s">
        <v>3</v>
      </c>
      <c r="O23" s="58" t="s">
        <v>4</v>
      </c>
      <c r="P23" s="58" t="s">
        <v>79</v>
      </c>
      <c r="Q23" s="58" t="s">
        <v>5</v>
      </c>
    </row>
    <row r="24" spans="1:17">
      <c r="A24" s="56" t="s">
        <v>19</v>
      </c>
      <c r="B24" s="54">
        <f>$B7/$B$12</f>
        <v>0.12207814126184918</v>
      </c>
      <c r="E24" s="61">
        <v>44322</v>
      </c>
      <c r="F24" s="62">
        <v>2294.8999020000001</v>
      </c>
      <c r="G24" s="62">
        <v>1782.3123780000001</v>
      </c>
      <c r="H24" s="62">
        <v>1407.599976</v>
      </c>
      <c r="I24" s="62">
        <v>679.40002400000003</v>
      </c>
      <c r="J24" s="62">
        <v>1344</v>
      </c>
      <c r="K24" s="59">
        <f t="shared" si="0"/>
        <v>1705.666489914011</v>
      </c>
      <c r="L24" s="59">
        <f t="shared" si="1"/>
        <v>-5.3592045858594783E-3</v>
      </c>
      <c r="N24" s="56" t="s">
        <v>81</v>
      </c>
      <c r="O24" s="56" t="s">
        <v>7</v>
      </c>
      <c r="P24" s="60">
        <v>0.05</v>
      </c>
    </row>
    <row r="25" spans="1:17">
      <c r="A25" s="56" t="s">
        <v>20</v>
      </c>
      <c r="B25" s="54">
        <f t="shared" si="2"/>
        <v>0.12475035863970071</v>
      </c>
      <c r="E25" s="61">
        <v>44323</v>
      </c>
      <c r="F25" s="62">
        <v>2451.6999510000001</v>
      </c>
      <c r="G25" s="62">
        <v>1783.004639</v>
      </c>
      <c r="H25" s="62">
        <v>1412.9499510000001</v>
      </c>
      <c r="I25" s="62">
        <v>679.45001200000002</v>
      </c>
      <c r="J25" s="62">
        <v>1347</v>
      </c>
      <c r="K25" s="59">
        <f t="shared" si="0"/>
        <v>1772.8662684864419</v>
      </c>
      <c r="L25" s="59">
        <f t="shared" si="1"/>
        <v>3.9397959079221057E-2</v>
      </c>
      <c r="N25" s="56" t="s">
        <v>8</v>
      </c>
      <c r="O25" s="56" t="s">
        <v>9</v>
      </c>
      <c r="P25" s="60">
        <v>0.36803999999999998</v>
      </c>
    </row>
    <row r="26" spans="1:17">
      <c r="A26" s="74" t="s">
        <v>17</v>
      </c>
      <c r="B26" s="75">
        <f t="shared" si="2"/>
        <v>0.24689882141149336</v>
      </c>
      <c r="E26" s="61">
        <v>44326</v>
      </c>
      <c r="F26" s="62">
        <v>2480.4499510000001</v>
      </c>
      <c r="G26" s="62">
        <v>1777.8819579999999</v>
      </c>
      <c r="H26" s="62">
        <v>1427</v>
      </c>
      <c r="I26" s="62">
        <v>698.20001200000002</v>
      </c>
      <c r="J26" s="62">
        <v>1347</v>
      </c>
      <c r="K26" s="59">
        <f t="shared" si="0"/>
        <v>1788.5284214212822</v>
      </c>
      <c r="L26" s="59">
        <f t="shared" si="1"/>
        <v>8.8343679459881308E-3</v>
      </c>
      <c r="N26" s="56" t="s">
        <v>78</v>
      </c>
      <c r="O26" s="55" t="s">
        <v>10</v>
      </c>
      <c r="P26" s="60">
        <f>P9</f>
        <v>0.25918866174612426</v>
      </c>
    </row>
    <row r="27" spans="1:17">
      <c r="A27" s="56" t="s">
        <v>55</v>
      </c>
      <c r="B27" s="76">
        <f>SUM(B22:B26)</f>
        <v>1</v>
      </c>
      <c r="E27" s="61">
        <v>44327</v>
      </c>
      <c r="F27" s="62">
        <v>2493.6000979999999</v>
      </c>
      <c r="G27" s="62">
        <v>1784.296875</v>
      </c>
      <c r="H27" s="62">
        <v>1396</v>
      </c>
      <c r="I27" s="62">
        <v>708.09997599999997</v>
      </c>
      <c r="J27" s="62">
        <v>1380</v>
      </c>
      <c r="K27" s="59">
        <f t="shared" si="0"/>
        <v>1800.1981726832578</v>
      </c>
      <c r="L27" s="59">
        <f t="shared" si="1"/>
        <v>6.5247782043642566E-3</v>
      </c>
    </row>
    <row r="28" spans="1:17">
      <c r="A28" s="13"/>
      <c r="E28" s="61">
        <v>44328</v>
      </c>
      <c r="F28" s="62">
        <v>2409.6499020000001</v>
      </c>
      <c r="G28" s="62">
        <v>1765.8367920000001</v>
      </c>
      <c r="H28" s="62">
        <v>1399.75</v>
      </c>
      <c r="I28" s="62">
        <v>702.84997599999997</v>
      </c>
      <c r="J28" s="62">
        <v>1380</v>
      </c>
      <c r="K28" s="59">
        <f t="shared" si="0"/>
        <v>1763.1980126838066</v>
      </c>
      <c r="L28" s="59">
        <f t="shared" si="1"/>
        <v>-2.0553381600371901E-2</v>
      </c>
      <c r="N28" s="56" t="s">
        <v>11</v>
      </c>
      <c r="O28" s="56"/>
      <c r="P28" s="73">
        <f>((P25-P24)/P26)</f>
        <v>1.2270598484416757</v>
      </c>
    </row>
    <row r="29" spans="1:17">
      <c r="B29" s="23"/>
      <c r="E29" s="61">
        <v>44330</v>
      </c>
      <c r="F29" s="62">
        <v>2471.1499020000001</v>
      </c>
      <c r="G29" s="62">
        <v>1788.1273189999999</v>
      </c>
      <c r="H29" s="62">
        <v>1394.349976</v>
      </c>
      <c r="I29" s="62">
        <v>691.45001200000002</v>
      </c>
      <c r="J29" s="62">
        <v>1394</v>
      </c>
      <c r="K29" s="59">
        <f t="shared" si="0"/>
        <v>1792.2971463445895</v>
      </c>
      <c r="L29" s="59">
        <f t="shared" si="1"/>
        <v>1.6503610741081864E-2</v>
      </c>
    </row>
    <row r="30" spans="1:17">
      <c r="E30" s="61">
        <v>44333</v>
      </c>
      <c r="F30" s="62">
        <v>2389.4499510000001</v>
      </c>
      <c r="G30" s="62">
        <v>1809.402466</v>
      </c>
      <c r="H30" s="62">
        <v>1395.150024</v>
      </c>
      <c r="I30" s="62">
        <v>687.15002400000003</v>
      </c>
      <c r="J30" s="62">
        <v>1433</v>
      </c>
      <c r="K30" s="59">
        <f t="shared" si="0"/>
        <v>1769.0854549471462</v>
      </c>
      <c r="L30" s="59">
        <f t="shared" si="1"/>
        <v>-1.2950805308586055E-2</v>
      </c>
      <c r="N30" s="58" t="s">
        <v>80</v>
      </c>
    </row>
    <row r="31" spans="1:17">
      <c r="A31" s="40"/>
      <c r="B31" s="41"/>
      <c r="E31" s="61">
        <v>44334</v>
      </c>
      <c r="F31" s="62">
        <v>2497.5500489999999</v>
      </c>
      <c r="G31" s="62">
        <v>1834.877197</v>
      </c>
      <c r="H31" s="62">
        <v>1458.9499510000001</v>
      </c>
      <c r="I31" s="62">
        <v>690.79998799999998</v>
      </c>
      <c r="J31" s="62">
        <v>1405</v>
      </c>
      <c r="K31" s="59">
        <f t="shared" si="0"/>
        <v>1817.9546095295352</v>
      </c>
      <c r="L31" s="59">
        <f t="shared" si="1"/>
        <v>2.7623964939471612E-2</v>
      </c>
      <c r="N31" s="63" t="s">
        <v>13</v>
      </c>
    </row>
    <row r="32" spans="1:17">
      <c r="A32" s="42"/>
      <c r="B32" s="43"/>
      <c r="E32" s="61">
        <v>44335</v>
      </c>
      <c r="F32" s="62">
        <v>2452.8000489999999</v>
      </c>
      <c r="G32" s="62">
        <v>1843.2764890000001</v>
      </c>
      <c r="H32" s="62">
        <v>1470.1999510000001</v>
      </c>
      <c r="I32" s="62">
        <v>703.40002400000003</v>
      </c>
      <c r="J32" s="62">
        <v>1414</v>
      </c>
      <c r="K32" s="59">
        <f t="shared" si="0"/>
        <v>1805.0910647477285</v>
      </c>
      <c r="L32" s="59">
        <f t="shared" si="1"/>
        <v>-7.0758338598649884E-3</v>
      </c>
      <c r="N32" s="58" t="s">
        <v>3</v>
      </c>
      <c r="O32" s="58" t="s">
        <v>4</v>
      </c>
      <c r="P32" s="58" t="s">
        <v>79</v>
      </c>
      <c r="Q32" s="58" t="s">
        <v>5</v>
      </c>
    </row>
    <row r="33" spans="1:17">
      <c r="A33" s="44"/>
      <c r="B33" s="43"/>
      <c r="E33" s="61">
        <v>44336</v>
      </c>
      <c r="F33" s="62">
        <v>2465.9499510000001</v>
      </c>
      <c r="G33" s="62">
        <v>1832.5235600000001</v>
      </c>
      <c r="H33" s="62">
        <v>1458.349976</v>
      </c>
      <c r="I33" s="62">
        <v>686.84997599999997</v>
      </c>
      <c r="J33" s="62">
        <v>1410.8000489999999</v>
      </c>
      <c r="K33" s="59">
        <f t="shared" si="0"/>
        <v>1805.3672645498721</v>
      </c>
      <c r="L33" s="59">
        <f t="shared" si="1"/>
        <v>1.5301156132085936E-4</v>
      </c>
      <c r="N33" s="56" t="s">
        <v>81</v>
      </c>
      <c r="O33" s="56" t="s">
        <v>7</v>
      </c>
      <c r="P33" s="60">
        <v>0.05</v>
      </c>
    </row>
    <row r="34" spans="1:17">
      <c r="A34" s="45"/>
      <c r="B34" s="43"/>
      <c r="E34" s="61">
        <v>44337</v>
      </c>
      <c r="F34" s="62">
        <v>2443.5500489999999</v>
      </c>
      <c r="G34" s="62">
        <v>1848.3530270000001</v>
      </c>
      <c r="H34" s="62">
        <v>1443</v>
      </c>
      <c r="I34" s="62">
        <v>690.40002400000003</v>
      </c>
      <c r="J34" s="62">
        <v>1415</v>
      </c>
      <c r="K34" s="59">
        <f t="shared" si="0"/>
        <v>1796.9593028553209</v>
      </c>
      <c r="L34" s="59">
        <f t="shared" si="1"/>
        <v>-4.6572029191231934E-3</v>
      </c>
      <c r="N34" s="56" t="s">
        <v>8</v>
      </c>
      <c r="O34" s="56" t="s">
        <v>9</v>
      </c>
      <c r="P34" s="60">
        <v>-8.3390000000000006E-2</v>
      </c>
    </row>
    <row r="35" spans="1:17">
      <c r="A35" s="42"/>
      <c r="B35" s="43"/>
      <c r="E35" s="61">
        <v>44340</v>
      </c>
      <c r="F35" s="62">
        <v>2405.3500979999999</v>
      </c>
      <c r="G35" s="62">
        <v>1832.7542719999999</v>
      </c>
      <c r="H35" s="62">
        <v>1503.25</v>
      </c>
      <c r="I35" s="62">
        <v>690.95001200000002</v>
      </c>
      <c r="J35" s="62">
        <v>1420</v>
      </c>
      <c r="K35" s="59">
        <f t="shared" si="0"/>
        <v>1788.2446866288428</v>
      </c>
      <c r="L35" s="59">
        <f t="shared" si="1"/>
        <v>-4.8496458504266871E-3</v>
      </c>
      <c r="N35" s="56" t="s">
        <v>78</v>
      </c>
      <c r="O35" s="55" t="s">
        <v>10</v>
      </c>
      <c r="P35" s="60">
        <f>Q9</f>
        <v>0.19068259524840545</v>
      </c>
    </row>
    <row r="36" spans="1:17">
      <c r="B36" s="46"/>
      <c r="E36" s="61">
        <v>44341</v>
      </c>
      <c r="F36" s="62">
        <v>2403.5</v>
      </c>
      <c r="G36" s="62">
        <v>1811.9868160000001</v>
      </c>
      <c r="H36" s="62">
        <v>1510.5</v>
      </c>
      <c r="I36" s="62">
        <v>696.09997599999997</v>
      </c>
      <c r="J36" s="62">
        <v>1460</v>
      </c>
      <c r="K36" s="59">
        <f t="shared" si="0"/>
        <v>1797.0654020662146</v>
      </c>
      <c r="L36" s="59">
        <f t="shared" si="1"/>
        <v>4.9326110142120516E-3</v>
      </c>
    </row>
    <row r="37" spans="1:17">
      <c r="E37" s="61">
        <v>44342</v>
      </c>
      <c r="F37" s="62">
        <v>2340.0500489999999</v>
      </c>
      <c r="G37" s="62">
        <v>1818.3554690000001</v>
      </c>
      <c r="H37" s="62">
        <v>1480</v>
      </c>
      <c r="I37" s="62">
        <v>703.79998799999998</v>
      </c>
      <c r="J37" s="62">
        <v>1458.900024</v>
      </c>
      <c r="K37" s="59">
        <f t="shared" si="0"/>
        <v>1767.9833628065737</v>
      </c>
      <c r="L37" s="59">
        <f t="shared" si="1"/>
        <v>-1.6183072261144793E-2</v>
      </c>
      <c r="N37" s="56" t="s">
        <v>11</v>
      </c>
      <c r="O37" s="56"/>
      <c r="P37" s="73">
        <f>((P34-P33)/P35)</f>
        <v>-0.69953946151315272</v>
      </c>
    </row>
    <row r="38" spans="1:17">
      <c r="E38" s="61">
        <v>44343</v>
      </c>
      <c r="F38" s="62">
        <v>2374.0500489999999</v>
      </c>
      <c r="G38" s="62">
        <v>1823.939697</v>
      </c>
      <c r="H38" s="62">
        <v>1473.099976</v>
      </c>
      <c r="I38" s="62">
        <v>699.5</v>
      </c>
      <c r="J38" s="62">
        <v>1475.9499510000001</v>
      </c>
      <c r="K38" s="59">
        <f t="shared" si="0"/>
        <v>1785.5548514460072</v>
      </c>
      <c r="L38" s="59">
        <f t="shared" si="1"/>
        <v>9.9387183211609997E-3</v>
      </c>
    </row>
    <row r="39" spans="1:17">
      <c r="E39" s="61">
        <v>44344</v>
      </c>
      <c r="F39" s="62">
        <v>2364.6999510000001</v>
      </c>
      <c r="G39" s="62">
        <v>1933.4997559999999</v>
      </c>
      <c r="H39" s="62">
        <v>1490.900024</v>
      </c>
      <c r="I39" s="62">
        <v>669.75</v>
      </c>
      <c r="J39" s="62">
        <v>1487.099976</v>
      </c>
      <c r="K39" s="59">
        <f t="shared" si="0"/>
        <v>1792.3828206897415</v>
      </c>
      <c r="L39" s="59">
        <f t="shared" si="1"/>
        <v>3.8240041957853244E-3</v>
      </c>
      <c r="N39" s="58" t="s">
        <v>80</v>
      </c>
      <c r="O39" s="42"/>
    </row>
    <row r="40" spans="1:17">
      <c r="E40" s="61">
        <v>44347</v>
      </c>
      <c r="F40" s="62">
        <v>2424.3000489999999</v>
      </c>
      <c r="G40" s="62">
        <v>1993.956177</v>
      </c>
      <c r="H40" s="62">
        <v>1500</v>
      </c>
      <c r="I40" s="62">
        <v>668.29998799999998</v>
      </c>
      <c r="J40" s="62">
        <v>1472.3000489999999</v>
      </c>
      <c r="K40" s="59">
        <f t="shared" si="0"/>
        <v>1819.9071697215832</v>
      </c>
      <c r="L40" s="59">
        <f t="shared" si="1"/>
        <v>1.5356289244755184E-2</v>
      </c>
      <c r="N40" s="63" t="s">
        <v>14</v>
      </c>
      <c r="O40" s="42"/>
    </row>
    <row r="41" spans="1:17">
      <c r="E41" s="61">
        <v>44348</v>
      </c>
      <c r="F41" s="62">
        <v>2459.6000979999999</v>
      </c>
      <c r="G41" s="62">
        <v>2001.894043</v>
      </c>
      <c r="H41" s="62">
        <v>1520.3000489999999</v>
      </c>
      <c r="I41" s="62">
        <v>671.04998799999998</v>
      </c>
      <c r="J41" s="62">
        <v>1465.9499510000001</v>
      </c>
      <c r="K41" s="59">
        <f t="shared" si="0"/>
        <v>1836.6511008706648</v>
      </c>
      <c r="L41" s="59">
        <f t="shared" si="1"/>
        <v>9.2004314437879042E-3</v>
      </c>
      <c r="N41" s="58" t="s">
        <v>3</v>
      </c>
      <c r="O41" s="65" t="s">
        <v>4</v>
      </c>
      <c r="P41" s="58" t="s">
        <v>79</v>
      </c>
      <c r="Q41" s="58" t="s">
        <v>5</v>
      </c>
    </row>
    <row r="42" spans="1:17">
      <c r="E42" s="61">
        <v>44349</v>
      </c>
      <c r="F42" s="62">
        <v>2499</v>
      </c>
      <c r="G42" s="62">
        <v>2031.753052</v>
      </c>
      <c r="H42" s="62">
        <v>1510</v>
      </c>
      <c r="I42" s="62">
        <v>677.45001200000002</v>
      </c>
      <c r="J42" s="62">
        <v>1468.3000489999999</v>
      </c>
      <c r="K42" s="59">
        <f t="shared" si="0"/>
        <v>1855.88921689065</v>
      </c>
      <c r="L42" s="59">
        <f t="shared" si="1"/>
        <v>1.0474562104291651E-2</v>
      </c>
      <c r="N42" s="56" t="s">
        <v>81</v>
      </c>
      <c r="O42" s="66" t="s">
        <v>7</v>
      </c>
      <c r="P42" s="60">
        <v>0.05</v>
      </c>
    </row>
    <row r="43" spans="1:17">
      <c r="E43" s="61">
        <v>44350</v>
      </c>
      <c r="F43" s="62">
        <v>2526</v>
      </c>
      <c r="G43" s="62">
        <v>2039.506226</v>
      </c>
      <c r="H43" s="62">
        <v>1508</v>
      </c>
      <c r="I43" s="62">
        <v>675.5</v>
      </c>
      <c r="J43" s="62">
        <v>1480.099976</v>
      </c>
      <c r="K43" s="59">
        <f t="shared" si="0"/>
        <v>1870.3097676428513</v>
      </c>
      <c r="L43" s="59">
        <f t="shared" si="1"/>
        <v>7.7701570874804116E-3</v>
      </c>
      <c r="N43" s="56" t="s">
        <v>8</v>
      </c>
      <c r="O43" s="66" t="s">
        <v>9</v>
      </c>
      <c r="P43" s="60">
        <v>0.49320000000000003</v>
      </c>
    </row>
    <row r="44" spans="1:17">
      <c r="E44" s="61">
        <v>44351</v>
      </c>
      <c r="F44" s="62">
        <v>2499.6499020000001</v>
      </c>
      <c r="G44" s="62">
        <v>2021.830811</v>
      </c>
      <c r="H44" s="62">
        <v>1516</v>
      </c>
      <c r="I44" s="62">
        <v>673.95001200000002</v>
      </c>
      <c r="J44" s="62">
        <v>1518.9499510000001</v>
      </c>
      <c r="K44" s="59">
        <f t="shared" si="0"/>
        <v>1868.0995443520858</v>
      </c>
      <c r="L44" s="59">
        <f t="shared" si="1"/>
        <v>-1.1817418317560113E-3</v>
      </c>
      <c r="N44" s="56" t="s">
        <v>78</v>
      </c>
      <c r="O44" s="67" t="s">
        <v>10</v>
      </c>
      <c r="P44" s="60">
        <f>R9</f>
        <v>0.12363115884942127</v>
      </c>
    </row>
    <row r="45" spans="1:17">
      <c r="E45" s="61">
        <v>44354</v>
      </c>
      <c r="F45" s="62">
        <v>2483</v>
      </c>
      <c r="G45" s="62">
        <v>2055.889404</v>
      </c>
      <c r="H45" s="62">
        <v>1510</v>
      </c>
      <c r="I45" s="62">
        <v>675.34997599999997</v>
      </c>
      <c r="J45" s="62">
        <v>1545.4499510000001</v>
      </c>
      <c r="K45" s="59">
        <f t="shared" si="0"/>
        <v>1870.0675919028015</v>
      </c>
      <c r="L45" s="59">
        <f t="shared" si="1"/>
        <v>1.0535025056164216E-3</v>
      </c>
    </row>
    <row r="46" spans="1:17">
      <c r="E46" s="61">
        <v>44355</v>
      </c>
      <c r="F46" s="62">
        <v>2517.5500489999999</v>
      </c>
      <c r="G46" s="62">
        <v>2044.075073</v>
      </c>
      <c r="H46" s="62">
        <v>1496.5500489999999</v>
      </c>
      <c r="I46" s="62">
        <v>678.75</v>
      </c>
      <c r="J46" s="62">
        <v>1561</v>
      </c>
      <c r="K46" s="59">
        <f t="shared" si="0"/>
        <v>1886.1464004199743</v>
      </c>
      <c r="L46" s="59">
        <f t="shared" si="1"/>
        <v>8.5979825471509397E-3</v>
      </c>
      <c r="N46" s="56" t="s">
        <v>11</v>
      </c>
      <c r="O46" s="56"/>
      <c r="P46" s="73">
        <f>((P43-P42)/P44)</f>
        <v>3.584856796010488</v>
      </c>
    </row>
    <row r="47" spans="1:17">
      <c r="E47" s="61">
        <v>44356</v>
      </c>
      <c r="F47" s="62">
        <v>2510.4499510000001</v>
      </c>
      <c r="G47" s="62">
        <v>2007.5242920000001</v>
      </c>
      <c r="H47" s="62">
        <v>1483.900024</v>
      </c>
      <c r="I47" s="62">
        <v>672.84997599999997</v>
      </c>
      <c r="J47" s="62">
        <v>1550</v>
      </c>
      <c r="K47" s="59">
        <f t="shared" si="0"/>
        <v>1874.9929302882338</v>
      </c>
      <c r="L47" s="59">
        <f t="shared" si="1"/>
        <v>-5.9133639516302239E-3</v>
      </c>
    </row>
    <row r="48" spans="1:17">
      <c r="E48" s="61">
        <v>44357</v>
      </c>
      <c r="F48" s="62">
        <v>2524.1999510000001</v>
      </c>
      <c r="G48" s="62">
        <v>2014.9083250000001</v>
      </c>
      <c r="H48" s="62">
        <v>1482.099976</v>
      </c>
      <c r="I48" s="62">
        <v>676.04998799999998</v>
      </c>
      <c r="J48" s="62">
        <v>1525</v>
      </c>
      <c r="K48" s="59">
        <f t="shared" si="0"/>
        <v>1875.4072252724959</v>
      </c>
      <c r="L48" s="59">
        <f t="shared" si="1"/>
        <v>2.2095815806544294E-4</v>
      </c>
    </row>
    <row r="49" spans="5:19">
      <c r="E49" s="61">
        <v>44358</v>
      </c>
      <c r="F49" s="62">
        <v>2513.8000489999999</v>
      </c>
      <c r="G49" s="62">
        <v>2042.7366939999999</v>
      </c>
      <c r="H49" s="62">
        <v>1491</v>
      </c>
      <c r="I49" s="62">
        <v>681.29998799999998</v>
      </c>
      <c r="J49" s="62">
        <v>1521</v>
      </c>
      <c r="K49" s="59">
        <f t="shared" si="0"/>
        <v>1874.2223464885378</v>
      </c>
      <c r="L49" s="59">
        <f t="shared" si="1"/>
        <v>-6.3179813322189471E-4</v>
      </c>
      <c r="N49" s="42"/>
      <c r="O49" s="42"/>
      <c r="P49" s="42"/>
      <c r="Q49" s="42"/>
      <c r="R49" s="42"/>
      <c r="S49" s="42"/>
    </row>
    <row r="50" spans="5:19">
      <c r="E50" s="61">
        <v>44361</v>
      </c>
      <c r="F50" s="62">
        <v>2530.1999510000001</v>
      </c>
      <c r="G50" s="62">
        <v>2072.0419919999999</v>
      </c>
      <c r="H50" s="62">
        <v>1478.25</v>
      </c>
      <c r="I50" s="62">
        <v>677.09997599999997</v>
      </c>
      <c r="J50" s="62">
        <v>1503.4499510000001</v>
      </c>
      <c r="K50" s="59">
        <f t="shared" si="0"/>
        <v>1877.2346069131529</v>
      </c>
      <c r="L50" s="59">
        <f t="shared" si="1"/>
        <v>1.6072054792530821E-3</v>
      </c>
      <c r="N50" s="42"/>
      <c r="O50" s="42"/>
      <c r="P50" s="42"/>
      <c r="Q50" s="42"/>
      <c r="R50" s="42"/>
      <c r="S50" s="42"/>
    </row>
    <row r="51" spans="5:19">
      <c r="E51" s="61">
        <v>44362</v>
      </c>
      <c r="F51" s="62">
        <v>2549.8000489999999</v>
      </c>
      <c r="G51" s="62">
        <v>2076.749268</v>
      </c>
      <c r="H51" s="62">
        <v>1486</v>
      </c>
      <c r="I51" s="62">
        <v>673.20001200000002</v>
      </c>
      <c r="J51" s="62">
        <v>1520</v>
      </c>
      <c r="K51" s="59">
        <f t="shared" si="0"/>
        <v>1890.407460946893</v>
      </c>
      <c r="L51" s="59">
        <f t="shared" si="1"/>
        <v>7.0171591687204771E-3</v>
      </c>
      <c r="N51" s="77"/>
      <c r="O51" s="77"/>
      <c r="P51" s="77"/>
      <c r="Q51" s="77"/>
      <c r="R51" s="77"/>
      <c r="S51" s="77"/>
    </row>
    <row r="52" spans="5:19">
      <c r="E52" s="61">
        <v>44363</v>
      </c>
      <c r="F52" s="62">
        <v>2774.0500489999999</v>
      </c>
      <c r="G52" s="62">
        <v>2041.30603</v>
      </c>
      <c r="H52" s="62">
        <v>1488</v>
      </c>
      <c r="I52" s="62">
        <v>668.54998799999998</v>
      </c>
      <c r="J52" s="62">
        <v>1505.849976</v>
      </c>
      <c r="K52" s="59">
        <f t="shared" si="0"/>
        <v>1977.5121247016962</v>
      </c>
      <c r="L52" s="59">
        <f t="shared" si="1"/>
        <v>4.6077189999648605E-2</v>
      </c>
      <c r="N52" s="37"/>
      <c r="O52" s="37"/>
      <c r="P52" s="37"/>
      <c r="Q52" s="37"/>
      <c r="R52" s="37"/>
      <c r="S52" s="37"/>
    </row>
    <row r="53" spans="5:19">
      <c r="E53" s="61">
        <v>44364</v>
      </c>
      <c r="F53" s="62">
        <v>2693.6499020000001</v>
      </c>
      <c r="G53" s="62">
        <v>2045.044189</v>
      </c>
      <c r="H53" s="62">
        <v>1466</v>
      </c>
      <c r="I53" s="62">
        <v>665.04998799999998</v>
      </c>
      <c r="J53" s="62">
        <v>1481</v>
      </c>
      <c r="K53" s="59">
        <f t="shared" si="0"/>
        <v>1934.8713168338861</v>
      </c>
      <c r="L53" s="59">
        <f t="shared" si="1"/>
        <v>-2.1562855334827491E-2</v>
      </c>
      <c r="N53" s="37"/>
      <c r="O53" s="37"/>
      <c r="P53" s="37"/>
      <c r="Q53" s="37"/>
      <c r="R53" s="37"/>
      <c r="S53" s="37"/>
    </row>
    <row r="54" spans="5:19">
      <c r="E54" s="61">
        <v>44365</v>
      </c>
      <c r="F54" s="62">
        <v>2645.3999020000001</v>
      </c>
      <c r="G54" s="62">
        <v>2054.2741700000001</v>
      </c>
      <c r="H54" s="62">
        <v>1469.5</v>
      </c>
      <c r="I54" s="62">
        <v>668.5</v>
      </c>
      <c r="J54" s="62">
        <v>1487.5500489999999</v>
      </c>
      <c r="K54" s="59">
        <f t="shared" si="0"/>
        <v>1917.9201918174592</v>
      </c>
      <c r="L54" s="59">
        <f t="shared" si="1"/>
        <v>-8.7608539487601389E-3</v>
      </c>
      <c r="N54" s="37"/>
      <c r="O54" s="37"/>
      <c r="P54" s="37"/>
      <c r="Q54" s="37"/>
      <c r="R54" s="37"/>
      <c r="S54" s="37"/>
    </row>
    <row r="55" spans="5:19">
      <c r="E55" s="61">
        <v>44368</v>
      </c>
      <c r="F55" s="62">
        <v>2576.1499020000001</v>
      </c>
      <c r="G55" s="62">
        <v>2064.9809570000002</v>
      </c>
      <c r="H55" s="62">
        <v>1461.349976</v>
      </c>
      <c r="I55" s="62">
        <v>671.34997599999997</v>
      </c>
      <c r="J55" s="62">
        <v>1460</v>
      </c>
      <c r="K55" s="59">
        <f t="shared" si="0"/>
        <v>1882.3768366343984</v>
      </c>
      <c r="L55" s="59">
        <f t="shared" si="1"/>
        <v>-1.8532238898522291E-2</v>
      </c>
      <c r="N55" s="37"/>
      <c r="O55" s="37"/>
      <c r="P55" s="37"/>
      <c r="Q55" s="37"/>
      <c r="R55" s="37"/>
      <c r="S55" s="37"/>
    </row>
    <row r="56" spans="5:19">
      <c r="E56" s="61">
        <v>44369</v>
      </c>
      <c r="F56" s="62">
        <v>2609.1499020000001</v>
      </c>
      <c r="G56" s="62">
        <v>2054.3664549999999</v>
      </c>
      <c r="H56" s="62">
        <v>1497</v>
      </c>
      <c r="I56" s="62">
        <v>666.79998799999998</v>
      </c>
      <c r="J56" s="62">
        <v>1470.099976</v>
      </c>
      <c r="K56" s="59">
        <f t="shared" si="0"/>
        <v>1901.5668308619306</v>
      </c>
      <c r="L56" s="59">
        <f t="shared" si="1"/>
        <v>1.019455501898503E-2</v>
      </c>
      <c r="N56" s="37"/>
      <c r="O56" s="37"/>
      <c r="P56" s="37"/>
      <c r="Q56" s="37"/>
      <c r="R56" s="37"/>
      <c r="S56" s="37"/>
    </row>
    <row r="57" spans="5:19">
      <c r="E57" s="61">
        <v>44370</v>
      </c>
      <c r="F57" s="62">
        <v>2597.1499020000001</v>
      </c>
      <c r="G57" s="62">
        <v>2035.5373540000001</v>
      </c>
      <c r="H57" s="62">
        <v>1490</v>
      </c>
      <c r="I57" s="62">
        <v>665.25</v>
      </c>
      <c r="J57" s="62">
        <v>1505</v>
      </c>
      <c r="K57" s="59">
        <f t="shared" si="0"/>
        <v>1902.4661850273974</v>
      </c>
      <c r="L57" s="59">
        <f t="shared" si="1"/>
        <v>4.7295427689975078E-4</v>
      </c>
      <c r="N57" s="42"/>
      <c r="O57" s="42"/>
      <c r="P57" s="42"/>
      <c r="Q57" s="42"/>
      <c r="R57" s="42"/>
      <c r="S57" s="42"/>
    </row>
    <row r="58" spans="5:19">
      <c r="E58" s="61">
        <v>44371</v>
      </c>
      <c r="F58" s="62">
        <v>2566.25</v>
      </c>
      <c r="G58" s="62">
        <v>1987.6798100000001</v>
      </c>
      <c r="H58" s="62">
        <v>1490</v>
      </c>
      <c r="I58" s="62">
        <v>664.79998799999998</v>
      </c>
      <c r="J58" s="62">
        <v>1490</v>
      </c>
      <c r="K58" s="59">
        <f t="shared" si="0"/>
        <v>1881.587203989058</v>
      </c>
      <c r="L58" s="59">
        <f t="shared" si="1"/>
        <v>-1.0974692324446589E-2</v>
      </c>
    </row>
    <row r="59" spans="5:19">
      <c r="E59" s="61">
        <v>44372</v>
      </c>
      <c r="F59" s="62">
        <v>2595.5500489999999</v>
      </c>
      <c r="G59" s="62">
        <v>1942.406616</v>
      </c>
      <c r="H59" s="62">
        <v>1511.099976</v>
      </c>
      <c r="I59" s="62">
        <v>672.25</v>
      </c>
      <c r="J59" s="62">
        <v>1510.5</v>
      </c>
      <c r="K59" s="59">
        <f t="shared" si="0"/>
        <v>1898.4986285274956</v>
      </c>
      <c r="L59" s="59">
        <f t="shared" si="1"/>
        <v>8.9878505245915008E-3</v>
      </c>
      <c r="N59"/>
      <c r="O59"/>
      <c r="P59"/>
      <c r="Q59"/>
      <c r="R59"/>
      <c r="S59"/>
    </row>
    <row r="60" spans="5:19">
      <c r="E60" s="61">
        <v>44375</v>
      </c>
      <c r="F60" s="62">
        <v>2562.6000979999999</v>
      </c>
      <c r="G60" s="62">
        <v>1925.3773189999999</v>
      </c>
      <c r="H60" s="62">
        <v>1520</v>
      </c>
      <c r="I60" s="62">
        <v>676.29998799999998</v>
      </c>
      <c r="J60" s="62">
        <v>1526</v>
      </c>
      <c r="K60" s="59">
        <f t="shared" si="0"/>
        <v>1888.6209851705014</v>
      </c>
      <c r="L60" s="59">
        <f t="shared" si="1"/>
        <v>-5.2028709468467937E-3</v>
      </c>
      <c r="N60"/>
      <c r="O60"/>
      <c r="P60"/>
      <c r="Q60"/>
      <c r="R60"/>
      <c r="S60"/>
    </row>
    <row r="61" spans="5:19">
      <c r="E61" s="61">
        <v>44376</v>
      </c>
      <c r="F61" s="62">
        <v>2532.1999510000001</v>
      </c>
      <c r="G61" s="62">
        <v>1927.0386960000001</v>
      </c>
      <c r="H61" s="62">
        <v>1507</v>
      </c>
      <c r="I61" s="62">
        <v>677.59997599999997</v>
      </c>
      <c r="J61" s="62">
        <v>1513</v>
      </c>
      <c r="K61" s="59">
        <f t="shared" si="0"/>
        <v>1871.3855550980561</v>
      </c>
      <c r="L61" s="59">
        <f t="shared" si="1"/>
        <v>-9.1259337939048057E-3</v>
      </c>
      <c r="N61"/>
      <c r="O61"/>
      <c r="P61"/>
      <c r="Q61"/>
      <c r="R61"/>
      <c r="S61"/>
    </row>
    <row r="62" spans="5:19">
      <c r="E62" s="61">
        <v>44377</v>
      </c>
      <c r="F62" s="62">
        <v>2599.3000489999999</v>
      </c>
      <c r="G62" s="62">
        <v>1948.1292719999999</v>
      </c>
      <c r="H62" s="62">
        <v>1498</v>
      </c>
      <c r="I62" s="62">
        <v>675.45001200000002</v>
      </c>
      <c r="J62" s="62">
        <v>1516</v>
      </c>
      <c r="K62" s="59">
        <f t="shared" si="0"/>
        <v>1900.7267288261089</v>
      </c>
      <c r="L62" s="59">
        <f t="shared" si="1"/>
        <v>1.5678850169662306E-2</v>
      </c>
      <c r="N62"/>
      <c r="O62"/>
      <c r="P62"/>
      <c r="Q62"/>
      <c r="R62"/>
      <c r="S62"/>
    </row>
    <row r="63" spans="5:19">
      <c r="E63" s="61">
        <v>44378</v>
      </c>
      <c r="F63" s="62">
        <v>2584.6999510000001</v>
      </c>
      <c r="G63" s="62">
        <v>1936.4072269999999</v>
      </c>
      <c r="H63" s="62">
        <v>1502</v>
      </c>
      <c r="I63" s="62">
        <v>684.15002400000003</v>
      </c>
      <c r="J63" s="62">
        <v>1497.099976</v>
      </c>
      <c r="K63" s="59">
        <f t="shared" si="0"/>
        <v>1890.4927828235352</v>
      </c>
      <c r="L63" s="59">
        <f t="shared" si="1"/>
        <v>-5.3842279625826439E-3</v>
      </c>
      <c r="N63"/>
      <c r="O63"/>
      <c r="P63"/>
      <c r="Q63"/>
      <c r="R63"/>
      <c r="S63"/>
    </row>
    <row r="64" spans="5:19">
      <c r="E64" s="61">
        <v>44379</v>
      </c>
      <c r="F64" s="62">
        <v>2626.1499020000001</v>
      </c>
      <c r="G64" s="62">
        <v>1965.112427</v>
      </c>
      <c r="H64" s="62">
        <v>1485</v>
      </c>
      <c r="I64" s="62">
        <v>681.25</v>
      </c>
      <c r="J64" s="62">
        <v>1500</v>
      </c>
      <c r="K64" s="59">
        <f t="shared" si="0"/>
        <v>1908.6476704518723</v>
      </c>
      <c r="L64" s="59">
        <f t="shared" si="1"/>
        <v>9.6032567769033239E-3</v>
      </c>
      <c r="N64"/>
      <c r="O64"/>
      <c r="P64"/>
      <c r="Q64"/>
      <c r="R64"/>
      <c r="S64"/>
    </row>
    <row r="65" spans="5:20">
      <c r="E65" s="61">
        <v>44382</v>
      </c>
      <c r="F65" s="62">
        <v>2602.3999020000001</v>
      </c>
      <c r="G65" s="62">
        <v>1984.6339109999999</v>
      </c>
      <c r="H65" s="62">
        <v>1489.9499510000001</v>
      </c>
      <c r="I65" s="62">
        <v>680.20001200000002</v>
      </c>
      <c r="J65" s="62">
        <v>1490</v>
      </c>
      <c r="K65" s="59">
        <f t="shared" si="0"/>
        <v>1898.3933049294956</v>
      </c>
      <c r="L65" s="59">
        <f t="shared" si="1"/>
        <v>-5.3725816876138976E-3</v>
      </c>
      <c r="O65" s="42"/>
      <c r="P65" s="42"/>
      <c r="Q65" s="42"/>
      <c r="R65" s="42"/>
      <c r="S65" s="42"/>
      <c r="T65" s="42"/>
    </row>
    <row r="66" spans="5:20">
      <c r="E66" s="61">
        <v>44383</v>
      </c>
      <c r="F66" s="62">
        <v>2599.1499020000001</v>
      </c>
      <c r="G66" s="62">
        <v>1961.189697</v>
      </c>
      <c r="H66" s="62">
        <v>1497</v>
      </c>
      <c r="I66" s="62">
        <v>673.25</v>
      </c>
      <c r="J66" s="62">
        <v>1506</v>
      </c>
      <c r="K66" s="59">
        <f t="shared" si="0"/>
        <v>1898.9347238327896</v>
      </c>
      <c r="L66" s="59">
        <f t="shared" si="1"/>
        <v>2.8519848963237671E-4</v>
      </c>
      <c r="O66" s="42"/>
      <c r="P66" s="42"/>
      <c r="Q66" s="42"/>
      <c r="R66" s="42"/>
      <c r="S66" s="42"/>
      <c r="T66" s="42"/>
    </row>
    <row r="67" spans="5:20">
      <c r="E67" s="61">
        <v>44384</v>
      </c>
      <c r="F67" s="62">
        <v>2632.3500979999999</v>
      </c>
      <c r="G67" s="62">
        <v>1947.575439</v>
      </c>
      <c r="H67" s="62">
        <v>1534</v>
      </c>
      <c r="I67" s="62">
        <v>680.09997599999997</v>
      </c>
      <c r="J67" s="62">
        <v>1495</v>
      </c>
      <c r="K67" s="59">
        <f t="shared" ref="K67:K130" si="3">($B$22*$F67)+($B$23*$G67)+($B$24*$H67)+($B$25*$I67)+($B$26*$J67)</f>
        <v>1914.3250182778684</v>
      </c>
      <c r="L67" s="59">
        <f t="shared" si="1"/>
        <v>8.1046990462185775E-3</v>
      </c>
      <c r="O67" s="42"/>
      <c r="P67" s="42"/>
      <c r="Q67" s="42"/>
      <c r="R67" s="42"/>
      <c r="S67" s="42"/>
      <c r="T67" s="42"/>
    </row>
    <row r="68" spans="5:20">
      <c r="E68" s="61">
        <v>44385</v>
      </c>
      <c r="F68" s="62">
        <v>2603.5</v>
      </c>
      <c r="G68" s="62">
        <v>1931.469116</v>
      </c>
      <c r="H68" s="62">
        <v>1525</v>
      </c>
      <c r="I68" s="62">
        <v>666.90002400000003</v>
      </c>
      <c r="J68" s="62">
        <v>1503</v>
      </c>
      <c r="K68" s="59">
        <f t="shared" si="3"/>
        <v>1900.0577006775056</v>
      </c>
      <c r="L68" s="59">
        <f t="shared" ref="L68:L131" si="4">(K68/K67)-1</f>
        <v>-7.4529233354519997E-3</v>
      </c>
      <c r="O68" s="77"/>
      <c r="P68" s="77"/>
      <c r="Q68" s="77"/>
      <c r="R68" s="77"/>
      <c r="S68" s="77"/>
      <c r="T68" s="77"/>
    </row>
    <row r="69" spans="5:20">
      <c r="E69" s="61">
        <v>44386</v>
      </c>
      <c r="F69" s="62">
        <v>2591.5500489999999</v>
      </c>
      <c r="G69" s="62">
        <v>1911.716919</v>
      </c>
      <c r="H69" s="62">
        <v>1512.5500489999999</v>
      </c>
      <c r="I69" s="62">
        <v>667.90002400000003</v>
      </c>
      <c r="J69" s="62">
        <v>1497.900024</v>
      </c>
      <c r="K69" s="59">
        <f t="shared" si="3"/>
        <v>1890.6745534311694</v>
      </c>
      <c r="L69" s="59">
        <f t="shared" si="4"/>
        <v>-4.9383485790933657E-3</v>
      </c>
      <c r="O69" s="37"/>
      <c r="P69" s="37"/>
      <c r="Q69" s="37"/>
      <c r="R69" s="37"/>
      <c r="S69" s="37"/>
      <c r="T69" s="37"/>
    </row>
    <row r="70" spans="5:20">
      <c r="E70" s="61">
        <v>44389</v>
      </c>
      <c r="F70" s="62">
        <v>2622.0500489999999</v>
      </c>
      <c r="G70" s="62">
        <v>1923.6236570000001</v>
      </c>
      <c r="H70" s="62">
        <v>1502</v>
      </c>
      <c r="I70" s="62">
        <v>668.54998799999998</v>
      </c>
      <c r="J70" s="62">
        <v>1504.400024</v>
      </c>
      <c r="K70" s="59">
        <f t="shared" si="3"/>
        <v>1904.8959570958482</v>
      </c>
      <c r="L70" s="59">
        <f t="shared" si="4"/>
        <v>7.5218675995136763E-3</v>
      </c>
      <c r="O70" s="37"/>
      <c r="P70" s="37"/>
      <c r="Q70" s="37"/>
      <c r="R70" s="37"/>
      <c r="S70" s="37"/>
      <c r="T70" s="37"/>
    </row>
    <row r="71" spans="5:20">
      <c r="E71" s="61">
        <v>44390</v>
      </c>
      <c r="F71" s="62">
        <v>2613.3000489999999</v>
      </c>
      <c r="G71" s="62">
        <v>1938.022461</v>
      </c>
      <c r="H71" s="62">
        <v>1496.099976</v>
      </c>
      <c r="I71" s="62">
        <v>683</v>
      </c>
      <c r="J71" s="62">
        <v>1515</v>
      </c>
      <c r="K71" s="59">
        <f t="shared" si="3"/>
        <v>1906.1798854965682</v>
      </c>
      <c r="L71" s="59">
        <f t="shared" si="4"/>
        <v>6.7401497490582329E-4</v>
      </c>
      <c r="O71" s="37"/>
      <c r="P71" s="37"/>
      <c r="Q71" s="37"/>
      <c r="R71" s="37"/>
      <c r="S71" s="37"/>
      <c r="T71" s="37"/>
    </row>
    <row r="72" spans="5:20">
      <c r="E72" s="61">
        <v>44391</v>
      </c>
      <c r="F72" s="62">
        <v>2640.8000489999999</v>
      </c>
      <c r="G72" s="62">
        <v>1925.3773189999999</v>
      </c>
      <c r="H72" s="62">
        <v>1497.5</v>
      </c>
      <c r="I72" s="62">
        <v>685.95001200000002</v>
      </c>
      <c r="J72" s="62">
        <v>1513.5500489999999</v>
      </c>
      <c r="K72" s="59">
        <f t="shared" si="3"/>
        <v>1916.7900572413996</v>
      </c>
      <c r="L72" s="59">
        <f t="shared" si="4"/>
        <v>5.5661964673745512E-3</v>
      </c>
      <c r="O72" s="37"/>
      <c r="P72" s="37"/>
      <c r="Q72" s="37"/>
      <c r="R72" s="37"/>
      <c r="S72" s="37"/>
      <c r="T72" s="37"/>
    </row>
    <row r="73" spans="5:20">
      <c r="E73" s="61">
        <v>44392</v>
      </c>
      <c r="F73" s="62">
        <v>2724.75</v>
      </c>
      <c r="G73" s="62">
        <v>1922.008423</v>
      </c>
      <c r="H73" s="62">
        <v>1505</v>
      </c>
      <c r="I73" s="62">
        <v>683</v>
      </c>
      <c r="J73" s="62">
        <v>1550</v>
      </c>
      <c r="K73" s="59">
        <f t="shared" si="3"/>
        <v>1961.2405222511461</v>
      </c>
      <c r="L73" s="59">
        <f t="shared" si="4"/>
        <v>2.3190054039469832E-2</v>
      </c>
      <c r="O73" s="37"/>
      <c r="P73" s="37"/>
      <c r="Q73" s="37"/>
      <c r="R73" s="37"/>
      <c r="S73" s="37"/>
      <c r="T73" s="37"/>
    </row>
    <row r="74" spans="5:20">
      <c r="E74" s="61">
        <v>44393</v>
      </c>
      <c r="F74" s="62">
        <v>2716.8999020000001</v>
      </c>
      <c r="G74" s="62">
        <v>1949.7445070000001</v>
      </c>
      <c r="H74" s="62">
        <v>1527.9499510000001</v>
      </c>
      <c r="I74" s="62">
        <v>688.59997599999997</v>
      </c>
      <c r="J74" s="62">
        <v>1609.349976</v>
      </c>
      <c r="K74" s="59">
        <f t="shared" si="3"/>
        <v>1978.5165189995923</v>
      </c>
      <c r="L74" s="59">
        <f t="shared" si="4"/>
        <v>8.8087088515877987E-3</v>
      </c>
      <c r="O74" s="42"/>
      <c r="P74" s="42"/>
      <c r="Q74" s="42"/>
      <c r="R74" s="42"/>
      <c r="S74" s="42"/>
      <c r="T74" s="42"/>
    </row>
    <row r="75" spans="5:20">
      <c r="E75" s="61">
        <v>44396</v>
      </c>
      <c r="F75" s="62">
        <v>2718.6999510000001</v>
      </c>
      <c r="G75" s="62">
        <v>1937.3302000000001</v>
      </c>
      <c r="H75" s="62">
        <v>1487</v>
      </c>
      <c r="I75" s="62">
        <v>689.25</v>
      </c>
      <c r="J75" s="62">
        <v>1600</v>
      </c>
      <c r="K75" s="59">
        <f t="shared" si="3"/>
        <v>1970.96445932196</v>
      </c>
      <c r="L75" s="59">
        <f t="shared" si="4"/>
        <v>-3.8170313995916638E-3</v>
      </c>
      <c r="O75" s="42"/>
      <c r="P75" s="42"/>
      <c r="Q75" s="42"/>
      <c r="R75" s="42"/>
      <c r="S75" s="42"/>
      <c r="T75" s="42"/>
    </row>
    <row r="76" spans="5:20">
      <c r="E76" s="61">
        <v>44397</v>
      </c>
      <c r="F76" s="62">
        <v>2689.3000489999999</v>
      </c>
      <c r="G76" s="62">
        <v>1932.5766599999999</v>
      </c>
      <c r="H76" s="62">
        <v>1442</v>
      </c>
      <c r="I76" s="62">
        <v>676.45001200000002</v>
      </c>
      <c r="J76" s="62">
        <v>1609.849976</v>
      </c>
      <c r="K76" s="59">
        <f t="shared" si="3"/>
        <v>1953.5663440019971</v>
      </c>
      <c r="L76" s="59">
        <f t="shared" si="4"/>
        <v>-8.8272090537584447E-3</v>
      </c>
      <c r="O76" s="42"/>
      <c r="P76" s="42"/>
      <c r="Q76" s="42"/>
      <c r="R76" s="42"/>
      <c r="S76" s="42"/>
      <c r="T76" s="42"/>
    </row>
    <row r="77" spans="5:20">
      <c r="E77" s="61">
        <v>44399</v>
      </c>
      <c r="F77" s="62">
        <v>2705.6499020000001</v>
      </c>
      <c r="G77" s="62">
        <v>1957.4053960000001</v>
      </c>
      <c r="H77" s="62">
        <v>1456.099976</v>
      </c>
      <c r="I77" s="62">
        <v>687.29998799999998</v>
      </c>
      <c r="J77" s="62">
        <v>1610</v>
      </c>
      <c r="K77" s="59">
        <f t="shared" si="3"/>
        <v>1965.6935029803947</v>
      </c>
      <c r="L77" s="59">
        <f t="shared" si="4"/>
        <v>6.207702653985292E-3</v>
      </c>
      <c r="O77" s="42"/>
      <c r="P77" s="42"/>
      <c r="Q77" s="42"/>
      <c r="R77" s="42"/>
      <c r="S77" s="42"/>
      <c r="T77" s="42"/>
    </row>
    <row r="78" spans="5:20">
      <c r="E78" s="61">
        <v>44400</v>
      </c>
      <c r="F78" s="62">
        <v>2726.6000979999999</v>
      </c>
      <c r="G78" s="62">
        <v>1943.5604249999999</v>
      </c>
      <c r="H78" s="62">
        <v>1451.5</v>
      </c>
      <c r="I78" s="62">
        <v>694</v>
      </c>
      <c r="J78" s="62">
        <v>1644</v>
      </c>
      <c r="K78" s="59">
        <f t="shared" si="3"/>
        <v>1981.9411165769598</v>
      </c>
      <c r="L78" s="59">
        <f t="shared" si="4"/>
        <v>8.2655884917615108E-3</v>
      </c>
      <c r="O78" s="42"/>
      <c r="P78" s="42"/>
      <c r="Q78" s="42"/>
      <c r="R78" s="42"/>
      <c r="S78" s="42"/>
      <c r="T78" s="42"/>
    </row>
    <row r="79" spans="5:20">
      <c r="E79" s="61">
        <v>44403</v>
      </c>
      <c r="F79" s="62">
        <v>2818.0500489999999</v>
      </c>
      <c r="G79" s="62">
        <v>1916.931885</v>
      </c>
      <c r="H79" s="62">
        <v>1430</v>
      </c>
      <c r="I79" s="62">
        <v>703.40002400000003</v>
      </c>
      <c r="J79" s="62">
        <v>1611.75</v>
      </c>
      <c r="K79" s="59">
        <f t="shared" si="3"/>
        <v>2008.5505189174005</v>
      </c>
      <c r="L79" s="59">
        <f t="shared" si="4"/>
        <v>1.3425929820961802E-2</v>
      </c>
      <c r="O79" s="42"/>
      <c r="P79" s="42"/>
      <c r="Q79" s="42"/>
      <c r="R79" s="42"/>
      <c r="S79" s="42"/>
      <c r="T79" s="42"/>
    </row>
    <row r="80" spans="5:20">
      <c r="E80" s="61">
        <v>44404</v>
      </c>
      <c r="F80" s="62">
        <v>2815.3999020000001</v>
      </c>
      <c r="G80" s="62">
        <v>1896.7642820000001</v>
      </c>
      <c r="H80" s="62">
        <v>1436.099976</v>
      </c>
      <c r="I80" s="62">
        <v>688.29998799999998</v>
      </c>
      <c r="J80" s="62">
        <v>1610.150024</v>
      </c>
      <c r="K80" s="59">
        <f t="shared" si="3"/>
        <v>2004.1504324479479</v>
      </c>
      <c r="L80" s="59">
        <f t="shared" si="4"/>
        <v>-2.1906775199381778E-3</v>
      </c>
      <c r="O80" s="42"/>
      <c r="P80" s="42"/>
      <c r="Q80" s="42"/>
      <c r="R80" s="42"/>
      <c r="S80" s="42"/>
      <c r="T80" s="42"/>
    </row>
    <row r="81" spans="5:12">
      <c r="E81" s="61">
        <v>44405</v>
      </c>
      <c r="F81" s="62">
        <v>2894</v>
      </c>
      <c r="G81" s="62">
        <v>1880.473389</v>
      </c>
      <c r="H81" s="62">
        <v>1435.0500489999999</v>
      </c>
      <c r="I81" s="62">
        <v>687.79998799999998</v>
      </c>
      <c r="J81" s="62">
        <v>1592.4499510000001</v>
      </c>
      <c r="K81" s="59">
        <f t="shared" si="3"/>
        <v>2031.1258201798541</v>
      </c>
      <c r="L81" s="59">
        <f t="shared" si="4"/>
        <v>1.3459761949584426E-2</v>
      </c>
    </row>
    <row r="82" spans="5:12">
      <c r="E82" s="61">
        <v>44406</v>
      </c>
      <c r="F82" s="62">
        <v>2826.3500979999999</v>
      </c>
      <c r="G82" s="62">
        <v>1895.149048</v>
      </c>
      <c r="H82" s="62">
        <v>1428.25</v>
      </c>
      <c r="I82" s="62">
        <v>703</v>
      </c>
      <c r="J82" s="62">
        <v>1594</v>
      </c>
      <c r="K82" s="59">
        <f t="shared" si="3"/>
        <v>2005.4889255063995</v>
      </c>
      <c r="L82" s="59">
        <f t="shared" si="4"/>
        <v>-1.262201209730307E-2</v>
      </c>
    </row>
    <row r="83" spans="5:12">
      <c r="E83" s="61">
        <v>44407</v>
      </c>
      <c r="F83" s="62">
        <v>2876.1999510000001</v>
      </c>
      <c r="G83" s="62">
        <v>1878.5812989999999</v>
      </c>
      <c r="H83" s="62">
        <v>1419</v>
      </c>
      <c r="I83" s="62">
        <v>773.95001200000002</v>
      </c>
      <c r="J83" s="62">
        <v>1598</v>
      </c>
      <c r="K83" s="59">
        <f t="shared" si="3"/>
        <v>2033.6565728483449</v>
      </c>
      <c r="L83" s="59">
        <f t="shared" si="4"/>
        <v>1.4045276931575534E-2</v>
      </c>
    </row>
    <row r="84" spans="5:12">
      <c r="E84" s="61">
        <v>44410</v>
      </c>
      <c r="F84" s="62">
        <v>2921.8000489999999</v>
      </c>
      <c r="G84" s="62">
        <v>1912.91687</v>
      </c>
      <c r="H84" s="62">
        <v>1435</v>
      </c>
      <c r="I84" s="62">
        <v>775</v>
      </c>
      <c r="J84" s="62">
        <v>1606.3000489999999</v>
      </c>
      <c r="K84" s="59">
        <f t="shared" si="3"/>
        <v>2059.8959733281063</v>
      </c>
      <c r="L84" s="59">
        <f t="shared" si="4"/>
        <v>1.2902572061619155E-2</v>
      </c>
    </row>
    <row r="85" spans="5:12">
      <c r="E85" s="61">
        <v>44411</v>
      </c>
      <c r="F85" s="62">
        <v>2887.9499510000001</v>
      </c>
      <c r="G85" s="62">
        <v>1926.9925539999999</v>
      </c>
      <c r="H85" s="62">
        <v>1410</v>
      </c>
      <c r="I85" s="62">
        <v>794.79998799999998</v>
      </c>
      <c r="J85" s="62">
        <v>1625</v>
      </c>
      <c r="K85" s="59">
        <f t="shared" si="3"/>
        <v>2050.963993480746</v>
      </c>
      <c r="L85" s="59">
        <f t="shared" si="4"/>
        <v>-4.3361315148984225E-3</v>
      </c>
    </row>
    <row r="86" spans="5:12">
      <c r="E86" s="61">
        <v>44412</v>
      </c>
      <c r="F86" s="62">
        <v>2874.9499510000001</v>
      </c>
      <c r="G86" s="62">
        <v>1941.76062</v>
      </c>
      <c r="H86" s="62">
        <v>1441</v>
      </c>
      <c r="I86" s="62">
        <v>785.75</v>
      </c>
      <c r="J86" s="62">
        <v>1640</v>
      </c>
      <c r="K86" s="59">
        <f t="shared" si="3"/>
        <v>2053.1576255977329</v>
      </c>
      <c r="L86" s="59">
        <f t="shared" si="4"/>
        <v>1.0695614959401745E-3</v>
      </c>
    </row>
    <row r="87" spans="5:12">
      <c r="E87" s="61">
        <v>44413</v>
      </c>
      <c r="F87" s="62">
        <v>2864.9499510000001</v>
      </c>
      <c r="G87" s="62">
        <v>1969.9121090000001</v>
      </c>
      <c r="H87" s="62">
        <v>1467.099976</v>
      </c>
      <c r="I87" s="62">
        <v>786.15002400000003</v>
      </c>
      <c r="J87" s="62">
        <v>1620</v>
      </c>
      <c r="K87" s="59">
        <f t="shared" si="3"/>
        <v>2049.7128458025513</v>
      </c>
      <c r="L87" s="59">
        <f t="shared" si="4"/>
        <v>-1.6777960699333461E-3</v>
      </c>
    </row>
    <row r="88" spans="5:12">
      <c r="E88" s="61">
        <v>44414</v>
      </c>
      <c r="F88" s="62">
        <v>3375.8000489999999</v>
      </c>
      <c r="G88" s="62">
        <v>1928.192505</v>
      </c>
      <c r="H88" s="62">
        <v>1483.5500489999999</v>
      </c>
      <c r="I88" s="62">
        <v>785.20001200000002</v>
      </c>
      <c r="J88" s="62">
        <v>1627</v>
      </c>
      <c r="K88" s="59">
        <f t="shared" si="3"/>
        <v>2263.8779502810753</v>
      </c>
      <c r="L88" s="59">
        <f t="shared" si="4"/>
        <v>0.1044854184902515</v>
      </c>
    </row>
    <row r="89" spans="5:12">
      <c r="E89" s="61">
        <v>44417</v>
      </c>
      <c r="F89" s="62">
        <v>3669.8999020000001</v>
      </c>
      <c r="G89" s="62">
        <v>1917.20874</v>
      </c>
      <c r="H89" s="62">
        <v>1492</v>
      </c>
      <c r="I89" s="62">
        <v>788.79998799999998</v>
      </c>
      <c r="J89" s="62">
        <v>1620</v>
      </c>
      <c r="K89" s="59">
        <f t="shared" si="3"/>
        <v>2385.9779253264323</v>
      </c>
      <c r="L89" s="59">
        <f t="shared" si="4"/>
        <v>5.3933991905437129E-2</v>
      </c>
    </row>
    <row r="90" spans="5:12">
      <c r="E90" s="61">
        <v>44418</v>
      </c>
      <c r="F90" s="62">
        <v>3790.6000979999999</v>
      </c>
      <c r="G90" s="62">
        <v>1927.2695309999999</v>
      </c>
      <c r="H90" s="62">
        <v>1489</v>
      </c>
      <c r="I90" s="62">
        <v>793.34997599999997</v>
      </c>
      <c r="J90" s="62">
        <v>1606</v>
      </c>
      <c r="K90" s="59">
        <f t="shared" si="3"/>
        <v>2434.2025512193327</v>
      </c>
      <c r="L90" s="59">
        <f t="shared" si="4"/>
        <v>2.021168150007191E-2</v>
      </c>
    </row>
    <row r="91" spans="5:12">
      <c r="E91" s="61">
        <v>44419</v>
      </c>
      <c r="F91" s="62">
        <v>3830.8999020000001</v>
      </c>
      <c r="G91" s="62">
        <v>1954.267212</v>
      </c>
      <c r="H91" s="62">
        <v>1514.900024</v>
      </c>
      <c r="I91" s="62">
        <v>779.54998799999998</v>
      </c>
      <c r="J91" s="62">
        <v>1590.1999510000001</v>
      </c>
      <c r="K91" s="59">
        <f t="shared" si="3"/>
        <v>2450.9870054421676</v>
      </c>
      <c r="L91" s="59">
        <f t="shared" si="4"/>
        <v>6.8952578389285257E-3</v>
      </c>
    </row>
    <row r="92" spans="5:12">
      <c r="E92" s="61">
        <v>44420</v>
      </c>
      <c r="F92" s="62">
        <v>3757.3000489999999</v>
      </c>
      <c r="G92" s="62">
        <v>1947.990845</v>
      </c>
      <c r="H92" s="62">
        <v>1497</v>
      </c>
      <c r="I92" s="62">
        <v>778.65002400000003</v>
      </c>
      <c r="J92" s="62">
        <v>1590</v>
      </c>
      <c r="K92" s="59">
        <f t="shared" si="3"/>
        <v>2417.2367800003512</v>
      </c>
      <c r="L92" s="59">
        <f t="shared" si="4"/>
        <v>-1.3770054825618216E-2</v>
      </c>
    </row>
    <row r="93" spans="5:12">
      <c r="E93" s="61">
        <v>44421</v>
      </c>
      <c r="F93" s="62">
        <v>3666.0500489999999</v>
      </c>
      <c r="G93" s="62">
        <v>1980.4342039999999</v>
      </c>
      <c r="H93" s="62">
        <v>1501.1999510000001</v>
      </c>
      <c r="I93" s="62">
        <v>778.29998799999998</v>
      </c>
      <c r="J93" s="62">
        <v>1626</v>
      </c>
      <c r="K93" s="59">
        <f t="shared" si="3"/>
        <v>2391.1600918269246</v>
      </c>
      <c r="L93" s="59">
        <f t="shared" si="4"/>
        <v>-1.0787808786122621E-2</v>
      </c>
    </row>
    <row r="94" spans="5:12">
      <c r="E94" s="61">
        <v>44424</v>
      </c>
      <c r="F94" s="62">
        <v>3651.1499020000001</v>
      </c>
      <c r="G94" s="62">
        <v>2006.1397710000001</v>
      </c>
      <c r="H94" s="62">
        <v>1526.150024</v>
      </c>
      <c r="I94" s="62">
        <v>780.79998799999998</v>
      </c>
      <c r="J94" s="62">
        <v>1674</v>
      </c>
      <c r="K94" s="59">
        <f t="shared" si="3"/>
        <v>2402.358772519437</v>
      </c>
      <c r="L94" s="59">
        <f t="shared" si="4"/>
        <v>4.6833671784627384E-3</v>
      </c>
    </row>
    <row r="95" spans="5:12">
      <c r="E95" s="61">
        <v>44425</v>
      </c>
      <c r="F95" s="62">
        <v>3580.6499020000001</v>
      </c>
      <c r="G95" s="62">
        <v>1997.6020510000001</v>
      </c>
      <c r="H95" s="62">
        <v>1517.1999510000001</v>
      </c>
      <c r="I95" s="62">
        <v>784.15002400000003</v>
      </c>
      <c r="J95" s="62">
        <v>1658</v>
      </c>
      <c r="K95" s="59">
        <f t="shared" si="3"/>
        <v>2367.4331770655822</v>
      </c>
      <c r="L95" s="59">
        <f t="shared" si="4"/>
        <v>-1.4538043132178435E-2</v>
      </c>
    </row>
    <row r="96" spans="5:12">
      <c r="E96" s="61">
        <v>44426</v>
      </c>
      <c r="F96" s="62">
        <v>3487.1999510000001</v>
      </c>
      <c r="G96" s="62">
        <v>2005.355225</v>
      </c>
      <c r="H96" s="62">
        <v>1556.6999510000001</v>
      </c>
      <c r="I96" s="62">
        <v>782.90002400000003</v>
      </c>
      <c r="J96" s="62">
        <v>1647</v>
      </c>
      <c r="K96" s="59">
        <f t="shared" si="3"/>
        <v>2330.8785562142411</v>
      </c>
      <c r="L96" s="59">
        <f t="shared" si="4"/>
        <v>-1.5440613574846607E-2</v>
      </c>
    </row>
    <row r="97" spans="5:12">
      <c r="E97" s="61">
        <v>44428</v>
      </c>
      <c r="F97" s="62">
        <v>3543</v>
      </c>
      <c r="G97" s="62">
        <v>1982.834106</v>
      </c>
      <c r="H97" s="62">
        <v>1486.0500489999999</v>
      </c>
      <c r="I97" s="62">
        <v>761.15002400000003</v>
      </c>
      <c r="J97" s="62">
        <v>1618.900024</v>
      </c>
      <c r="K97" s="59">
        <f t="shared" si="3"/>
        <v>2334.0374345776772</v>
      </c>
      <c r="L97" s="59">
        <f t="shared" si="4"/>
        <v>1.3552307798336827E-3</v>
      </c>
    </row>
    <row r="98" spans="5:12">
      <c r="E98" s="61">
        <v>44431</v>
      </c>
      <c r="F98" s="62">
        <v>3433.6499020000001</v>
      </c>
      <c r="G98" s="62">
        <v>1995.848389</v>
      </c>
      <c r="H98" s="62">
        <v>1529.849976</v>
      </c>
      <c r="I98" s="62">
        <v>759.34997599999997</v>
      </c>
      <c r="J98" s="62">
        <v>1600.099976</v>
      </c>
      <c r="K98" s="59">
        <f t="shared" si="3"/>
        <v>2289.80485385563</v>
      </c>
      <c r="L98" s="59">
        <f t="shared" si="4"/>
        <v>-1.8951101669048787E-2</v>
      </c>
    </row>
    <row r="99" spans="5:12">
      <c r="E99" s="61">
        <v>44432</v>
      </c>
      <c r="F99" s="62">
        <v>3514.3999020000001</v>
      </c>
      <c r="G99" s="62">
        <v>2015.554443</v>
      </c>
      <c r="H99" s="62">
        <v>1530</v>
      </c>
      <c r="I99" s="62">
        <v>771.34997599999997</v>
      </c>
      <c r="J99" s="62">
        <v>1590</v>
      </c>
      <c r="K99" s="59">
        <f t="shared" si="3"/>
        <v>2324.3962294250655</v>
      </c>
      <c r="L99" s="59">
        <f t="shared" si="4"/>
        <v>1.510669152054156E-2</v>
      </c>
    </row>
    <row r="100" spans="5:12">
      <c r="E100" s="61">
        <v>44433</v>
      </c>
      <c r="F100" s="62">
        <v>3475.8999020000001</v>
      </c>
      <c r="G100" s="62">
        <v>2032.9990230000001</v>
      </c>
      <c r="H100" s="62">
        <v>1552.099976</v>
      </c>
      <c r="I100" s="62">
        <v>769.04998799999998</v>
      </c>
      <c r="J100" s="62">
        <v>1614.9499510000001</v>
      </c>
      <c r="K100" s="59">
        <f t="shared" si="3"/>
        <v>2318.3439088769092</v>
      </c>
      <c r="L100" s="59">
        <f t="shared" si="4"/>
        <v>-2.6038248004098818E-3</v>
      </c>
    </row>
    <row r="101" spans="5:12">
      <c r="E101" s="61">
        <v>44434</v>
      </c>
      <c r="F101" s="62">
        <v>3440</v>
      </c>
      <c r="G101" s="62">
        <v>2058.7045899999998</v>
      </c>
      <c r="H101" s="62">
        <v>1550</v>
      </c>
      <c r="I101" s="62">
        <v>760.54998799999998</v>
      </c>
      <c r="J101" s="62">
        <v>1593.8000489999999</v>
      </c>
      <c r="K101" s="59">
        <f t="shared" si="3"/>
        <v>2298.9907956468878</v>
      </c>
      <c r="L101" s="59">
        <f t="shared" si="4"/>
        <v>-8.3478180937343049E-3</v>
      </c>
    </row>
    <row r="102" spans="5:12">
      <c r="E102" s="61">
        <v>44435</v>
      </c>
      <c r="F102" s="62">
        <v>3432.8999020000001</v>
      </c>
      <c r="G102" s="62">
        <v>2055.889404</v>
      </c>
      <c r="H102" s="62">
        <v>1552</v>
      </c>
      <c r="I102" s="62">
        <v>771.79998799999998</v>
      </c>
      <c r="J102" s="62">
        <v>1604</v>
      </c>
      <c r="K102" s="59">
        <f t="shared" si="3"/>
        <v>2299.9350189126608</v>
      </c>
      <c r="L102" s="59">
        <f t="shared" si="4"/>
        <v>4.1071206877418831E-4</v>
      </c>
    </row>
    <row r="103" spans="5:12">
      <c r="E103" s="61">
        <v>44438</v>
      </c>
      <c r="F103" s="62">
        <v>3600.9499510000001</v>
      </c>
      <c r="G103" s="62">
        <v>2095.4399410000001</v>
      </c>
      <c r="H103" s="62">
        <v>1555.599976</v>
      </c>
      <c r="I103" s="62">
        <v>787.20001200000002</v>
      </c>
      <c r="J103" s="62">
        <v>1646.6999510000001</v>
      </c>
      <c r="K103" s="59">
        <f t="shared" si="3"/>
        <v>2386.7358793311296</v>
      </c>
      <c r="L103" s="59">
        <f t="shared" si="4"/>
        <v>3.774057080078097E-2</v>
      </c>
    </row>
    <row r="104" spans="5:12">
      <c r="E104" s="61">
        <v>44439</v>
      </c>
      <c r="F104" s="62">
        <v>3586.8999020000001</v>
      </c>
      <c r="G104" s="62">
        <v>2084.2717290000001</v>
      </c>
      <c r="H104" s="62">
        <v>1563.5</v>
      </c>
      <c r="I104" s="62">
        <v>794.04998799999998</v>
      </c>
      <c r="J104" s="62">
        <v>1660.0500489999999</v>
      </c>
      <c r="K104" s="59">
        <f t="shared" si="3"/>
        <v>2384.9885695155972</v>
      </c>
      <c r="L104" s="59">
        <f t="shared" si="4"/>
        <v>-7.3209182074307488E-4</v>
      </c>
    </row>
    <row r="105" spans="5:12">
      <c r="E105" s="61">
        <v>44440</v>
      </c>
      <c r="F105" s="62">
        <v>3587.75</v>
      </c>
      <c r="G105" s="62">
        <v>2092.532471</v>
      </c>
      <c r="H105" s="62">
        <v>1575</v>
      </c>
      <c r="I105" s="62">
        <v>788.5</v>
      </c>
      <c r="J105" s="62">
        <v>1672.25</v>
      </c>
      <c r="K105" s="59">
        <f t="shared" si="3"/>
        <v>2389.7874834473996</v>
      </c>
      <c r="L105" s="59">
        <f t="shared" si="4"/>
        <v>2.0121328853064391E-3</v>
      </c>
    </row>
    <row r="106" spans="5:12">
      <c r="E106" s="61">
        <v>44441</v>
      </c>
      <c r="F106" s="62">
        <v>3636.5</v>
      </c>
      <c r="G106" s="62">
        <v>2117.7304690000001</v>
      </c>
      <c r="H106" s="62">
        <v>1574.099976</v>
      </c>
      <c r="I106" s="62">
        <v>789.95001200000002</v>
      </c>
      <c r="J106" s="62">
        <v>1687.900024</v>
      </c>
      <c r="K106" s="59">
        <f t="shared" si="3"/>
        <v>2416.3538681210516</v>
      </c>
      <c r="L106" s="59">
        <f t="shared" si="4"/>
        <v>1.111663060320689E-2</v>
      </c>
    </row>
    <row r="107" spans="5:12">
      <c r="E107" s="61">
        <v>44442</v>
      </c>
      <c r="F107" s="62">
        <v>3621.3500979999999</v>
      </c>
      <c r="G107" s="62">
        <v>2204.5847170000002</v>
      </c>
      <c r="H107" s="62">
        <v>1586.099976</v>
      </c>
      <c r="I107" s="62">
        <v>789.40002400000003</v>
      </c>
      <c r="J107" s="62">
        <v>1697</v>
      </c>
      <c r="K107" s="59">
        <f t="shared" si="3"/>
        <v>2421.2029629267672</v>
      </c>
      <c r="L107" s="59">
        <f t="shared" si="4"/>
        <v>2.0067817341200556E-3</v>
      </c>
    </row>
    <row r="108" spans="5:12">
      <c r="E108" s="61">
        <v>44445</v>
      </c>
      <c r="F108" s="62">
        <v>3592.6000979999999</v>
      </c>
      <c r="G108" s="62">
        <v>2238.828125</v>
      </c>
      <c r="H108" s="62">
        <v>1579.9499510000001</v>
      </c>
      <c r="I108" s="62">
        <v>784.25</v>
      </c>
      <c r="J108" s="62">
        <v>1700</v>
      </c>
      <c r="K108" s="59">
        <f t="shared" si="3"/>
        <v>2411.4764930020956</v>
      </c>
      <c r="L108" s="59">
        <f t="shared" si="4"/>
        <v>-4.017205527005574E-3</v>
      </c>
    </row>
    <row r="109" spans="5:12">
      <c r="E109" s="61">
        <v>44446</v>
      </c>
      <c r="F109" s="62">
        <v>3517.1999510000001</v>
      </c>
      <c r="G109" s="62">
        <v>2252.9499510000001</v>
      </c>
      <c r="H109" s="62">
        <v>1562.5</v>
      </c>
      <c r="I109" s="62">
        <v>769.90002400000003</v>
      </c>
      <c r="J109" s="62">
        <v>1694.1999510000001</v>
      </c>
      <c r="K109" s="59">
        <f t="shared" si="3"/>
        <v>2375.7408404662597</v>
      </c>
      <c r="L109" s="59">
        <f t="shared" si="4"/>
        <v>-1.4818992695777022E-2</v>
      </c>
    </row>
    <row r="110" spans="5:12">
      <c r="E110" s="61">
        <v>44447</v>
      </c>
      <c r="F110" s="62">
        <v>3444.75</v>
      </c>
      <c r="G110" s="62">
        <v>2244.1352539999998</v>
      </c>
      <c r="H110" s="62">
        <v>1571.9499510000001</v>
      </c>
      <c r="I110" s="62">
        <v>777.45001200000002</v>
      </c>
      <c r="J110" s="62">
        <v>1682</v>
      </c>
      <c r="K110" s="59">
        <f t="shared" si="3"/>
        <v>2343.6820271949878</v>
      </c>
      <c r="L110" s="59">
        <f t="shared" si="4"/>
        <v>-1.3494238397223524E-2</v>
      </c>
    </row>
    <row r="111" spans="5:12">
      <c r="E111" s="61">
        <v>44448</v>
      </c>
      <c r="F111" s="62">
        <v>3411.8500979999999</v>
      </c>
      <c r="G111" s="62">
        <v>2238.828125</v>
      </c>
      <c r="H111" s="62">
        <v>1574</v>
      </c>
      <c r="I111" s="62">
        <v>776.29998799999998</v>
      </c>
      <c r="J111" s="62">
        <v>1655.1999510000001</v>
      </c>
      <c r="K111" s="59">
        <f t="shared" si="3"/>
        <v>2322.9166136553122</v>
      </c>
      <c r="L111" s="59">
        <f t="shared" si="4"/>
        <v>-8.8601667370928894E-3</v>
      </c>
    </row>
    <row r="112" spans="5:12">
      <c r="E112" s="61">
        <v>44452</v>
      </c>
      <c r="F112" s="62">
        <v>3420.4499510000001</v>
      </c>
      <c r="G112" s="62">
        <v>2188.9399410000001</v>
      </c>
      <c r="H112" s="62">
        <v>1562</v>
      </c>
      <c r="I112" s="62">
        <v>780.29998799999998</v>
      </c>
      <c r="J112" s="62">
        <v>1662.0500489999999</v>
      </c>
      <c r="K112" s="59">
        <f t="shared" si="3"/>
        <v>2322.9064436729204</v>
      </c>
      <c r="L112" s="59">
        <f t="shared" si="4"/>
        <v>-4.3781091115802084E-6</v>
      </c>
    </row>
    <row r="113" spans="5:12">
      <c r="E113" s="61">
        <v>44453</v>
      </c>
      <c r="F113" s="62">
        <v>3404.9499510000001</v>
      </c>
      <c r="G113" s="62">
        <v>2186.0786130000001</v>
      </c>
      <c r="H113" s="62">
        <v>1560</v>
      </c>
      <c r="I113" s="62">
        <v>781.40002400000003</v>
      </c>
      <c r="J113" s="62">
        <v>1676</v>
      </c>
      <c r="K113" s="59">
        <f t="shared" si="3"/>
        <v>2319.4962818320305</v>
      </c>
      <c r="L113" s="59">
        <f t="shared" si="4"/>
        <v>-1.4680581950161642E-3</v>
      </c>
    </row>
    <row r="114" spans="5:12">
      <c r="E114" s="61">
        <v>44454</v>
      </c>
      <c r="F114" s="62">
        <v>3477.5500489999999</v>
      </c>
      <c r="G114" s="62">
        <v>2195.1701659999999</v>
      </c>
      <c r="H114" s="62">
        <v>1535</v>
      </c>
      <c r="I114" s="62">
        <v>780.65002400000003</v>
      </c>
      <c r="J114" s="62">
        <v>1700</v>
      </c>
      <c r="K114" s="59">
        <f t="shared" si="3"/>
        <v>2353.5055341707966</v>
      </c>
      <c r="L114" s="59">
        <f t="shared" si="4"/>
        <v>1.4662343977505543E-2</v>
      </c>
    </row>
    <row r="115" spans="5:12">
      <c r="E115" s="61">
        <v>44455</v>
      </c>
      <c r="F115" s="62">
        <v>3468.9499510000001</v>
      </c>
      <c r="G115" s="62">
        <v>2241.2277829999998</v>
      </c>
      <c r="H115" s="62">
        <v>1537.75</v>
      </c>
      <c r="I115" s="62">
        <v>781.04998799999998</v>
      </c>
      <c r="J115" s="62">
        <v>1709.599976</v>
      </c>
      <c r="K115" s="59">
        <f t="shared" si="3"/>
        <v>2356.6634596069166</v>
      </c>
      <c r="L115" s="59">
        <f t="shared" si="4"/>
        <v>1.3417964777517888E-3</v>
      </c>
    </row>
    <row r="116" spans="5:12">
      <c r="E116" s="61">
        <v>44456</v>
      </c>
      <c r="F116" s="62">
        <v>3425.3500979999999</v>
      </c>
      <c r="G116" s="62">
        <v>2206.476807</v>
      </c>
      <c r="H116" s="62">
        <v>1569</v>
      </c>
      <c r="I116" s="62">
        <v>769.90002400000003</v>
      </c>
      <c r="J116" s="62">
        <v>1724</v>
      </c>
      <c r="K116" s="59">
        <f t="shared" si="3"/>
        <v>2341.339366532151</v>
      </c>
      <c r="L116" s="59">
        <f t="shared" si="4"/>
        <v>-6.5024528692448902E-3</v>
      </c>
    </row>
    <row r="117" spans="5:12">
      <c r="E117" s="61">
        <v>44459</v>
      </c>
      <c r="F117" s="62">
        <v>3376.3000489999999</v>
      </c>
      <c r="G117" s="62">
        <v>2209.984375</v>
      </c>
      <c r="H117" s="62">
        <v>1564</v>
      </c>
      <c r="I117" s="62">
        <v>756.5</v>
      </c>
      <c r="J117" s="62">
        <v>1700.1999510000001</v>
      </c>
      <c r="K117" s="59">
        <f t="shared" si="3"/>
        <v>2312.9217592841269</v>
      </c>
      <c r="L117" s="59">
        <f t="shared" si="4"/>
        <v>-1.2137329450926382E-2</v>
      </c>
    </row>
    <row r="118" spans="5:12">
      <c r="E118" s="61">
        <v>44460</v>
      </c>
      <c r="F118" s="62">
        <v>3345.6000979999999</v>
      </c>
      <c r="G118" s="62">
        <v>2219.5373540000001</v>
      </c>
      <c r="H118" s="62">
        <v>1562</v>
      </c>
      <c r="I118" s="62">
        <v>764.5</v>
      </c>
      <c r="J118" s="62">
        <v>1698.599976</v>
      </c>
      <c r="K118" s="59">
        <f t="shared" si="3"/>
        <v>2301.240669872268</v>
      </c>
      <c r="L118" s="59">
        <f t="shared" si="4"/>
        <v>-5.0503608109400133E-3</v>
      </c>
    </row>
    <row r="119" spans="5:12">
      <c r="E119" s="61">
        <v>44461</v>
      </c>
      <c r="F119" s="62">
        <v>3396.1000979999999</v>
      </c>
      <c r="G119" s="62">
        <v>2243.3508299999999</v>
      </c>
      <c r="H119" s="62">
        <v>1549</v>
      </c>
      <c r="I119" s="62">
        <v>770.09997599999997</v>
      </c>
      <c r="J119" s="62">
        <v>1720.900024</v>
      </c>
      <c r="K119" s="59">
        <f t="shared" si="3"/>
        <v>2329.1027286859721</v>
      </c>
      <c r="L119" s="59">
        <f t="shared" si="4"/>
        <v>1.2107407616453569E-2</v>
      </c>
    </row>
    <row r="120" spans="5:12">
      <c r="E120" s="61">
        <v>44462</v>
      </c>
      <c r="F120" s="62">
        <v>3431.6999510000001</v>
      </c>
      <c r="G120" s="62">
        <v>2298.1770019999999</v>
      </c>
      <c r="H120" s="62">
        <v>1542</v>
      </c>
      <c r="I120" s="62">
        <v>769.84997599999997</v>
      </c>
      <c r="J120" s="62">
        <v>1718.3000489999999</v>
      </c>
      <c r="K120" s="59">
        <f t="shared" si="3"/>
        <v>2347.2712905122075</v>
      </c>
      <c r="L120" s="59">
        <f t="shared" si="4"/>
        <v>7.8006700187440714E-3</v>
      </c>
    </row>
    <row r="121" spans="5:12">
      <c r="E121" s="61">
        <v>44463</v>
      </c>
      <c r="F121" s="62">
        <v>3395.25</v>
      </c>
      <c r="G121" s="62">
        <v>2291.53125</v>
      </c>
      <c r="H121" s="62">
        <v>1579</v>
      </c>
      <c r="I121" s="62">
        <v>770.45001200000002</v>
      </c>
      <c r="J121" s="62">
        <v>1780</v>
      </c>
      <c r="K121" s="59">
        <f t="shared" si="3"/>
        <v>2351.2365046016989</v>
      </c>
      <c r="L121" s="59">
        <f t="shared" si="4"/>
        <v>1.6892866646982529E-3</v>
      </c>
    </row>
    <row r="122" spans="5:12">
      <c r="E122" s="61">
        <v>44466</v>
      </c>
      <c r="F122" s="62">
        <v>3372.1499020000001</v>
      </c>
      <c r="G122" s="62">
        <v>2330.0666500000002</v>
      </c>
      <c r="H122" s="62">
        <v>1615.6999510000001</v>
      </c>
      <c r="I122" s="62">
        <v>763.04998799999998</v>
      </c>
      <c r="J122" s="62">
        <v>1772</v>
      </c>
      <c r="K122" s="59">
        <f t="shared" si="3"/>
        <v>2346.4867361032043</v>
      </c>
      <c r="L122" s="59">
        <f t="shared" si="4"/>
        <v>-2.0201151560885755E-3</v>
      </c>
    </row>
    <row r="123" spans="5:12">
      <c r="E123" s="61">
        <v>44467</v>
      </c>
      <c r="F123" s="62">
        <v>3363.3999020000001</v>
      </c>
      <c r="G123" s="62">
        <v>2351.849365</v>
      </c>
      <c r="H123" s="62">
        <v>1632</v>
      </c>
      <c r="I123" s="62">
        <v>775.09997599999997</v>
      </c>
      <c r="J123" s="62">
        <v>1745.3000489999999</v>
      </c>
      <c r="K123" s="59">
        <f t="shared" si="3"/>
        <v>2341.6146134734604</v>
      </c>
      <c r="L123" s="59">
        <f t="shared" si="4"/>
        <v>-2.0763478245076072E-3</v>
      </c>
    </row>
    <row r="124" spans="5:12">
      <c r="E124" s="61">
        <v>44468</v>
      </c>
      <c r="F124" s="62">
        <v>3368.4499510000001</v>
      </c>
      <c r="G124" s="62">
        <v>2333.2048340000001</v>
      </c>
      <c r="H124" s="62">
        <v>1597</v>
      </c>
      <c r="I124" s="62">
        <v>811.29998799999998</v>
      </c>
      <c r="J124" s="62">
        <v>1732</v>
      </c>
      <c r="K124" s="59">
        <f t="shared" si="3"/>
        <v>2339.0689747240303</v>
      </c>
      <c r="L124" s="59">
        <f t="shared" si="4"/>
        <v>-1.087129681708765E-3</v>
      </c>
    </row>
    <row r="125" spans="5:12">
      <c r="E125" s="61">
        <v>44469</v>
      </c>
      <c r="F125" s="62">
        <v>3427.75</v>
      </c>
      <c r="G125" s="62">
        <v>2325.266846</v>
      </c>
      <c r="H125" s="62">
        <v>1586</v>
      </c>
      <c r="I125" s="62">
        <v>818.25</v>
      </c>
      <c r="J125" s="62">
        <v>1719.9499510000001</v>
      </c>
      <c r="K125" s="59">
        <f t="shared" si="3"/>
        <v>2359.7892093894261</v>
      </c>
      <c r="L125" s="59">
        <f t="shared" si="4"/>
        <v>8.8583256369514363E-3</v>
      </c>
    </row>
    <row r="126" spans="5:12">
      <c r="E126" s="61">
        <v>44470</v>
      </c>
      <c r="F126" s="62">
        <v>3444.8000489999999</v>
      </c>
      <c r="G126" s="62">
        <v>2329.374268</v>
      </c>
      <c r="H126" s="62">
        <v>1583</v>
      </c>
      <c r="I126" s="62">
        <v>826.59997599999997</v>
      </c>
      <c r="J126" s="62">
        <v>1697.5</v>
      </c>
      <c r="K126" s="59">
        <f t="shared" si="3"/>
        <v>2362.4275314889314</v>
      </c>
      <c r="L126" s="59">
        <f t="shared" si="4"/>
        <v>1.1180329535398492E-3</v>
      </c>
    </row>
    <row r="127" spans="5:12">
      <c r="E127" s="61">
        <v>44473</v>
      </c>
      <c r="F127" s="62">
        <v>3553.5500489999999</v>
      </c>
      <c r="G127" s="62">
        <v>2359.3256839999999</v>
      </c>
      <c r="H127" s="62">
        <v>1589</v>
      </c>
      <c r="I127" s="62">
        <v>832</v>
      </c>
      <c r="J127" s="62">
        <v>1696.5</v>
      </c>
      <c r="K127" s="59">
        <f t="shared" si="3"/>
        <v>2411.7871855587464</v>
      </c>
      <c r="L127" s="59">
        <f t="shared" si="4"/>
        <v>2.0893616168918383E-2</v>
      </c>
    </row>
    <row r="128" spans="5:12">
      <c r="E128" s="61">
        <v>44474</v>
      </c>
      <c r="F128" s="62">
        <v>3578.5500489999999</v>
      </c>
      <c r="G128" s="62">
        <v>2408.2907709999999</v>
      </c>
      <c r="H128" s="62">
        <v>1592</v>
      </c>
      <c r="I128" s="62">
        <v>820.5</v>
      </c>
      <c r="J128" s="62">
        <v>1714.5</v>
      </c>
      <c r="K128" s="59">
        <f t="shared" si="3"/>
        <v>2429.9051287005568</v>
      </c>
      <c r="L128" s="59">
        <f t="shared" si="4"/>
        <v>7.5122478675966331E-3</v>
      </c>
    </row>
    <row r="129" spans="5:12">
      <c r="E129" s="61">
        <v>44475</v>
      </c>
      <c r="F129" s="62">
        <v>3528.1000979999999</v>
      </c>
      <c r="G129" s="62">
        <v>2362.7407229999999</v>
      </c>
      <c r="H129" s="62">
        <v>1596</v>
      </c>
      <c r="I129" s="62">
        <v>800.59997599999997</v>
      </c>
      <c r="J129" s="62">
        <v>1716.6999510000001</v>
      </c>
      <c r="K129" s="59">
        <f t="shared" si="3"/>
        <v>2403.3390087691764</v>
      </c>
      <c r="L129" s="59">
        <f t="shared" si="4"/>
        <v>-1.0932986484779805E-2</v>
      </c>
    </row>
    <row r="130" spans="5:12">
      <c r="E130" s="61">
        <v>44476</v>
      </c>
      <c r="F130" s="62">
        <v>3499.5500489999999</v>
      </c>
      <c r="G130" s="62">
        <v>2374.3244629999999</v>
      </c>
      <c r="H130" s="62">
        <v>1626.599976</v>
      </c>
      <c r="I130" s="62">
        <v>823.25</v>
      </c>
      <c r="J130" s="62">
        <v>1710</v>
      </c>
      <c r="K130" s="59">
        <f t="shared" si="3"/>
        <v>2397.2841510077214</v>
      </c>
      <c r="L130" s="59">
        <f t="shared" si="4"/>
        <v>-2.5193523424544839E-3</v>
      </c>
    </row>
    <row r="131" spans="5:12">
      <c r="E131" s="61">
        <v>44477</v>
      </c>
      <c r="F131" s="62">
        <v>3489.25</v>
      </c>
      <c r="G131" s="62">
        <v>2465.5629880000001</v>
      </c>
      <c r="H131" s="62">
        <v>1612</v>
      </c>
      <c r="I131" s="62">
        <v>821.40002400000003</v>
      </c>
      <c r="J131" s="62">
        <v>1740</v>
      </c>
      <c r="K131" s="59">
        <f t="shared" ref="K131:K194" si="5">($B$22*$F131)+($B$23*$G131)+($B$24*$H131)+($B$25*$I131)+($B$26*$J131)</f>
        <v>2406.29882309409</v>
      </c>
      <c r="L131" s="59">
        <f t="shared" si="4"/>
        <v>3.7603686165359473E-3</v>
      </c>
    </row>
    <row r="132" spans="5:12">
      <c r="E132" s="61">
        <v>44480</v>
      </c>
      <c r="F132" s="62">
        <v>3479.9499510000001</v>
      </c>
      <c r="G132" s="62">
        <v>2448.3950199999999</v>
      </c>
      <c r="H132" s="62">
        <v>1599.900024</v>
      </c>
      <c r="I132" s="62">
        <v>832.54998799999998</v>
      </c>
      <c r="J132" s="62">
        <v>1733.75</v>
      </c>
      <c r="K132" s="59">
        <f t="shared" si="5"/>
        <v>2399.2765306170008</v>
      </c>
      <c r="L132" s="59">
        <f t="shared" ref="L132:L195" si="6">(K132/K131)-1</f>
        <v>-2.9182961025845389E-3</v>
      </c>
    </row>
    <row r="133" spans="5:12">
      <c r="E133" s="61">
        <v>44481</v>
      </c>
      <c r="F133" s="62">
        <v>3432.9499510000001</v>
      </c>
      <c r="G133" s="62">
        <v>2462.3784179999998</v>
      </c>
      <c r="H133" s="62">
        <v>1625</v>
      </c>
      <c r="I133" s="62">
        <v>829.70001200000002</v>
      </c>
      <c r="J133" s="62">
        <v>1710.5</v>
      </c>
      <c r="K133" s="59">
        <f t="shared" si="5"/>
        <v>2377.7564613923096</v>
      </c>
      <c r="L133" s="59">
        <f t="shared" si="6"/>
        <v>-8.9693992960274693E-3</v>
      </c>
    </row>
    <row r="134" spans="5:12">
      <c r="E134" s="61">
        <v>44482</v>
      </c>
      <c r="F134" s="62">
        <v>3420.6000979999999</v>
      </c>
      <c r="G134" s="62">
        <v>2487.4379880000001</v>
      </c>
      <c r="H134" s="62">
        <v>1637</v>
      </c>
      <c r="I134" s="62">
        <v>842.54998799999998</v>
      </c>
      <c r="J134" s="62">
        <v>1727</v>
      </c>
      <c r="K134" s="59">
        <f t="shared" si="5"/>
        <v>2381.9010878272907</v>
      </c>
      <c r="L134" s="59">
        <f t="shared" si="6"/>
        <v>1.7430828187317005E-3</v>
      </c>
    </row>
    <row r="135" spans="5:12">
      <c r="E135" s="61">
        <v>44483</v>
      </c>
      <c r="F135" s="62">
        <v>3587.75</v>
      </c>
      <c r="G135" s="62">
        <v>2492.4682619999999</v>
      </c>
      <c r="H135" s="62">
        <v>1638</v>
      </c>
      <c r="I135" s="62">
        <v>841.29998799999998</v>
      </c>
      <c r="J135" s="62">
        <v>1775</v>
      </c>
      <c r="K135" s="59">
        <f t="shared" si="5"/>
        <v>2464.2348250478749</v>
      </c>
      <c r="L135" s="59">
        <f t="shared" si="6"/>
        <v>3.4566396413919565E-2</v>
      </c>
    </row>
    <row r="136" spans="5:12">
      <c r="E136" s="61">
        <v>44487</v>
      </c>
      <c r="F136" s="62">
        <v>3636.1999510000001</v>
      </c>
      <c r="G136" s="62">
        <v>2499.1140140000002</v>
      </c>
      <c r="H136" s="62">
        <v>1705</v>
      </c>
      <c r="I136" s="62">
        <v>835.90002400000003</v>
      </c>
      <c r="J136" s="62">
        <v>1807.150024</v>
      </c>
      <c r="K136" s="59">
        <f t="shared" si="5"/>
        <v>2500.5694752345644</v>
      </c>
      <c r="L136" s="59">
        <f t="shared" si="6"/>
        <v>1.4744800218454701E-2</v>
      </c>
    </row>
    <row r="137" spans="5:12">
      <c r="E137" s="61">
        <v>44488</v>
      </c>
      <c r="F137" s="62">
        <v>3576.6499020000001</v>
      </c>
      <c r="G137" s="62">
        <v>2521.4965820000002</v>
      </c>
      <c r="H137" s="62">
        <v>1675.4499510000001</v>
      </c>
      <c r="I137" s="62">
        <v>827.34997599999997</v>
      </c>
      <c r="J137" s="62">
        <v>1809.8000489999999</v>
      </c>
      <c r="K137" s="59">
        <f t="shared" si="5"/>
        <v>2473.5305990471297</v>
      </c>
      <c r="L137" s="59">
        <f t="shared" si="6"/>
        <v>-1.0813087360789453E-2</v>
      </c>
    </row>
    <row r="138" spans="5:12">
      <c r="E138" s="61">
        <v>44489</v>
      </c>
      <c r="F138" s="62">
        <v>3551.5</v>
      </c>
      <c r="G138" s="62">
        <v>2492.4682619999999</v>
      </c>
      <c r="H138" s="62">
        <v>1689.099976</v>
      </c>
      <c r="I138" s="62">
        <v>814.90002400000003</v>
      </c>
      <c r="J138" s="62">
        <v>1855</v>
      </c>
      <c r="K138" s="59">
        <f t="shared" si="5"/>
        <v>2471.7334553395685</v>
      </c>
      <c r="L138" s="59">
        <f t="shared" si="6"/>
        <v>-7.2655002054689E-4</v>
      </c>
    </row>
    <row r="139" spans="5:12">
      <c r="E139" s="61">
        <v>44490</v>
      </c>
      <c r="F139" s="62">
        <v>3469.4499510000001</v>
      </c>
      <c r="G139" s="62">
        <v>2420.5666500000002</v>
      </c>
      <c r="H139" s="62">
        <v>1671.8000489999999</v>
      </c>
      <c r="I139" s="62">
        <v>818.40002400000003</v>
      </c>
      <c r="J139" s="62">
        <v>1815</v>
      </c>
      <c r="K139" s="59">
        <f t="shared" si="5"/>
        <v>2419.5255624463448</v>
      </c>
      <c r="L139" s="59">
        <f t="shared" si="6"/>
        <v>-2.1121975260091852E-2</v>
      </c>
    </row>
    <row r="140" spans="5:12">
      <c r="E140" s="61">
        <v>44491</v>
      </c>
      <c r="F140" s="62">
        <v>3345.5</v>
      </c>
      <c r="G140" s="62">
        <v>2425.0893550000001</v>
      </c>
      <c r="H140" s="62">
        <v>1680.099976</v>
      </c>
      <c r="I140" s="62">
        <v>812.54998799999998</v>
      </c>
      <c r="J140" s="62">
        <v>1816</v>
      </c>
      <c r="K140" s="59">
        <f t="shared" si="5"/>
        <v>2368.4825887404718</v>
      </c>
      <c r="L140" s="59">
        <f t="shared" si="6"/>
        <v>-2.1096273789421915E-2</v>
      </c>
    </row>
    <row r="141" spans="5:12">
      <c r="E141" s="61">
        <v>44494</v>
      </c>
      <c r="F141" s="62">
        <v>3200.9499510000001</v>
      </c>
      <c r="G141" s="62">
        <v>2401.4604490000002</v>
      </c>
      <c r="H141" s="62">
        <v>1690</v>
      </c>
      <c r="I141" s="62">
        <v>813.20001200000002</v>
      </c>
      <c r="J141" s="62">
        <v>1792.25</v>
      </c>
      <c r="K141" s="59">
        <f t="shared" si="5"/>
        <v>2301.2487228729574</v>
      </c>
      <c r="L141" s="59">
        <f t="shared" si="6"/>
        <v>-2.8386894709354182E-2</v>
      </c>
    </row>
    <row r="142" spans="5:12">
      <c r="E142" s="61">
        <v>44495</v>
      </c>
      <c r="F142" s="62">
        <v>3304.0500489999999</v>
      </c>
      <c r="G142" s="62">
        <v>2456.148193</v>
      </c>
      <c r="H142" s="62">
        <v>1650</v>
      </c>
      <c r="I142" s="62">
        <v>813.5</v>
      </c>
      <c r="J142" s="62">
        <v>1785</v>
      </c>
      <c r="K142" s="59">
        <f t="shared" si="5"/>
        <v>2342.5971256895868</v>
      </c>
      <c r="L142" s="59">
        <f t="shared" si="6"/>
        <v>1.7967811304207437E-2</v>
      </c>
    </row>
    <row r="143" spans="5:12">
      <c r="E143" s="61">
        <v>44496</v>
      </c>
      <c r="F143" s="62">
        <v>3300.3500979999999</v>
      </c>
      <c r="G143" s="62">
        <v>2425.0893550000001</v>
      </c>
      <c r="H143" s="62">
        <v>1652.75</v>
      </c>
      <c r="I143" s="62">
        <v>825.09997599999997</v>
      </c>
      <c r="J143" s="62">
        <v>1801</v>
      </c>
      <c r="K143" s="59">
        <f t="shared" si="5"/>
        <v>2344.0764823476839</v>
      </c>
      <c r="L143" s="59">
        <f t="shared" si="6"/>
        <v>6.315028059558081E-4</v>
      </c>
    </row>
    <row r="144" spans="5:12">
      <c r="E144" s="61">
        <v>44497</v>
      </c>
      <c r="F144" s="62">
        <v>3246.6999510000001</v>
      </c>
      <c r="G144" s="62">
        <v>2398.506836</v>
      </c>
      <c r="H144" s="62">
        <v>1650</v>
      </c>
      <c r="I144" s="62">
        <v>807.59997599999997</v>
      </c>
      <c r="J144" s="62">
        <v>1799.5500489999999</v>
      </c>
      <c r="K144" s="59">
        <f t="shared" si="5"/>
        <v>2316.3933536462687</v>
      </c>
      <c r="L144" s="59">
        <f t="shared" si="6"/>
        <v>-1.1809823147788001E-2</v>
      </c>
    </row>
    <row r="145" spans="5:12">
      <c r="E145" s="61">
        <v>44498</v>
      </c>
      <c r="F145" s="62">
        <v>3240.6499020000001</v>
      </c>
      <c r="G145" s="62">
        <v>2340.9580080000001</v>
      </c>
      <c r="H145" s="62">
        <v>1590</v>
      </c>
      <c r="I145" s="62">
        <v>795</v>
      </c>
      <c r="J145" s="62">
        <v>1822</v>
      </c>
      <c r="K145" s="59">
        <f t="shared" si="5"/>
        <v>2305.4954962464631</v>
      </c>
      <c r="L145" s="59">
        <f t="shared" si="6"/>
        <v>-4.7046661494910547E-3</v>
      </c>
    </row>
    <row r="146" spans="5:12">
      <c r="E146" s="61">
        <v>44501</v>
      </c>
      <c r="F146" s="62">
        <v>3222.5500489999999</v>
      </c>
      <c r="G146" s="62">
        <v>2342.388672</v>
      </c>
      <c r="H146" s="62">
        <v>1585</v>
      </c>
      <c r="I146" s="62">
        <v>811.79998799999998</v>
      </c>
      <c r="J146" s="62">
        <v>1776</v>
      </c>
      <c r="K146" s="59">
        <f t="shared" si="5"/>
        <v>2288.159567493376</v>
      </c>
      <c r="L146" s="59">
        <f t="shared" si="6"/>
        <v>-7.5193938922506476E-3</v>
      </c>
    </row>
    <row r="147" spans="5:12">
      <c r="E147" s="61">
        <v>44502</v>
      </c>
      <c r="F147" s="62">
        <v>3202.4499510000001</v>
      </c>
      <c r="G147" s="62">
        <v>2308.2375489999999</v>
      </c>
      <c r="H147" s="62">
        <v>1606</v>
      </c>
      <c r="I147" s="62">
        <v>815.40002400000003</v>
      </c>
      <c r="J147" s="62">
        <v>1800</v>
      </c>
      <c r="K147" s="59">
        <f t="shared" si="5"/>
        <v>2285.699093806827</v>
      </c>
      <c r="L147" s="59">
        <f t="shared" si="6"/>
        <v>-1.075306862993064E-3</v>
      </c>
    </row>
    <row r="148" spans="5:12">
      <c r="E148" s="61">
        <v>44503</v>
      </c>
      <c r="F148" s="62">
        <v>3193.0500489999999</v>
      </c>
      <c r="G148" s="62">
        <v>2292.3620609999998</v>
      </c>
      <c r="H148" s="62">
        <v>1605.099976</v>
      </c>
      <c r="I148" s="62">
        <v>787.95001200000002</v>
      </c>
      <c r="J148" s="62">
        <v>1818</v>
      </c>
      <c r="K148" s="59">
        <f t="shared" si="5"/>
        <v>2281.2866083966273</v>
      </c>
      <c r="L148" s="59">
        <f t="shared" si="6"/>
        <v>-1.9304751977875512E-3</v>
      </c>
    </row>
    <row r="149" spans="5:12">
      <c r="E149" s="61">
        <v>44504</v>
      </c>
      <c r="F149" s="62">
        <v>3229.6000979999999</v>
      </c>
      <c r="G149" s="62">
        <v>2306.4377439999998</v>
      </c>
      <c r="H149" s="62">
        <v>1595</v>
      </c>
      <c r="I149" s="62">
        <v>795.45001200000002</v>
      </c>
      <c r="J149" s="62">
        <v>1900</v>
      </c>
      <c r="K149" s="59">
        <f t="shared" si="5"/>
        <v>2317.7836186035274</v>
      </c>
      <c r="L149" s="59">
        <f t="shared" si="6"/>
        <v>1.5998432670654816E-2</v>
      </c>
    </row>
    <row r="150" spans="5:12">
      <c r="E150" s="61">
        <v>44508</v>
      </c>
      <c r="F150" s="62">
        <v>3159.3999020000001</v>
      </c>
      <c r="G150" s="62">
        <v>2309.2990719999998</v>
      </c>
      <c r="H150" s="62">
        <v>1592.099976</v>
      </c>
      <c r="I150" s="62">
        <v>800</v>
      </c>
      <c r="J150" s="62">
        <v>1944.5500489999999</v>
      </c>
      <c r="K150" s="59">
        <f t="shared" si="5"/>
        <v>2299.8136246372678</v>
      </c>
      <c r="L150" s="59">
        <f t="shared" si="6"/>
        <v>-7.7530938703789243E-3</v>
      </c>
    </row>
    <row r="151" spans="5:12">
      <c r="E151" s="61">
        <v>44509</v>
      </c>
      <c r="F151" s="62">
        <v>3133.8000489999999</v>
      </c>
      <c r="G151" s="62">
        <v>2327.5283199999999</v>
      </c>
      <c r="H151" s="62">
        <v>1594.599976</v>
      </c>
      <c r="I151" s="62">
        <v>801.34997599999997</v>
      </c>
      <c r="J151" s="62">
        <v>1933.5</v>
      </c>
      <c r="K151" s="59">
        <f t="shared" si="5"/>
        <v>2288.4123056359877</v>
      </c>
      <c r="L151" s="59">
        <f t="shared" si="6"/>
        <v>-4.9574969376392497E-3</v>
      </c>
    </row>
    <row r="152" spans="5:12">
      <c r="E152" s="61">
        <v>44510</v>
      </c>
      <c r="F152" s="62">
        <v>3033.6999510000001</v>
      </c>
      <c r="G152" s="62">
        <v>2353.556885</v>
      </c>
      <c r="H152" s="62">
        <v>1568</v>
      </c>
      <c r="I152" s="62">
        <v>811.09997599999997</v>
      </c>
      <c r="J152" s="62">
        <v>1932.6999510000001</v>
      </c>
      <c r="K152" s="59">
        <f t="shared" si="5"/>
        <v>2246.4810612040451</v>
      </c>
      <c r="L152" s="59">
        <f t="shared" si="6"/>
        <v>-1.8323290924748492E-2</v>
      </c>
    </row>
    <row r="153" spans="5:12">
      <c r="E153" s="61">
        <v>44511</v>
      </c>
      <c r="F153" s="62">
        <v>3007.5</v>
      </c>
      <c r="G153" s="62">
        <v>2357.8488769999999</v>
      </c>
      <c r="H153" s="62">
        <v>1550.0500489999999</v>
      </c>
      <c r="I153" s="62">
        <v>794.84997599999997</v>
      </c>
      <c r="J153" s="62">
        <v>1947.849976</v>
      </c>
      <c r="K153" s="59">
        <f t="shared" si="5"/>
        <v>2235.3920570886753</v>
      </c>
      <c r="L153" s="59">
        <f t="shared" si="6"/>
        <v>-4.936166303323497E-3</v>
      </c>
    </row>
    <row r="154" spans="5:12">
      <c r="E154" s="61">
        <v>44512</v>
      </c>
      <c r="F154" s="62">
        <v>2977.1999510000001</v>
      </c>
      <c r="G154" s="62">
        <v>2393.4304200000001</v>
      </c>
      <c r="H154" s="62">
        <v>1550</v>
      </c>
      <c r="I154" s="62">
        <v>806.5</v>
      </c>
      <c r="J154" s="62">
        <v>1940</v>
      </c>
      <c r="K154" s="59">
        <f t="shared" si="5"/>
        <v>2225.29379690937</v>
      </c>
      <c r="L154" s="59">
        <f t="shared" si="6"/>
        <v>-4.5174447798911332E-3</v>
      </c>
    </row>
    <row r="155" spans="5:12">
      <c r="E155" s="61">
        <v>44515</v>
      </c>
      <c r="F155" s="62">
        <v>2879.1499020000001</v>
      </c>
      <c r="G155" s="62">
        <v>2379.3085940000001</v>
      </c>
      <c r="H155" s="62">
        <v>1562.099976</v>
      </c>
      <c r="I155" s="62">
        <v>810.70001200000002</v>
      </c>
      <c r="J155" s="62">
        <v>1961.25</v>
      </c>
      <c r="K155" s="59">
        <f t="shared" si="5"/>
        <v>2190.2045160166804</v>
      </c>
      <c r="L155" s="59">
        <f t="shared" si="6"/>
        <v>-1.5768381209449234E-2</v>
      </c>
    </row>
    <row r="156" spans="5:12">
      <c r="E156" s="61">
        <v>44516</v>
      </c>
      <c r="F156" s="62">
        <v>2902.3500979999999</v>
      </c>
      <c r="G156" s="62">
        <v>2324.0209960000002</v>
      </c>
      <c r="H156" s="62">
        <v>1555</v>
      </c>
      <c r="I156" s="62">
        <v>798.45001200000002</v>
      </c>
      <c r="J156" s="62">
        <v>1950</v>
      </c>
      <c r="K156" s="59">
        <f t="shared" si="5"/>
        <v>2189.9479048419453</v>
      </c>
      <c r="L156" s="59">
        <f t="shared" si="6"/>
        <v>-1.1716311095999465E-4</v>
      </c>
    </row>
    <row r="157" spans="5:12">
      <c r="E157" s="61">
        <v>44517</v>
      </c>
      <c r="F157" s="62">
        <v>2884.4499510000001</v>
      </c>
      <c r="G157" s="62">
        <v>2274.27124</v>
      </c>
      <c r="H157" s="62">
        <v>1536.900024</v>
      </c>
      <c r="I157" s="62">
        <v>791.34997599999997</v>
      </c>
      <c r="J157" s="62">
        <v>1949</v>
      </c>
      <c r="K157" s="59">
        <f t="shared" si="5"/>
        <v>2174.7718868193579</v>
      </c>
      <c r="L157" s="59">
        <f t="shared" si="6"/>
        <v>-6.9298534403642309E-3</v>
      </c>
    </row>
    <row r="158" spans="5:12">
      <c r="E158" s="61">
        <v>44518</v>
      </c>
      <c r="F158" s="62">
        <v>2834.75</v>
      </c>
      <c r="G158" s="62">
        <v>2282.8549800000001</v>
      </c>
      <c r="H158" s="62">
        <v>1526.0500489999999</v>
      </c>
      <c r="I158" s="62">
        <v>790.65002400000003</v>
      </c>
      <c r="J158" s="62">
        <v>1952.900024</v>
      </c>
      <c r="K158" s="59">
        <f t="shared" si="5"/>
        <v>2154.2328109023656</v>
      </c>
      <c r="L158" s="59">
        <f t="shared" si="6"/>
        <v>-9.4442438039011867E-3</v>
      </c>
    </row>
    <row r="159" spans="5:12">
      <c r="E159" s="61">
        <v>44522</v>
      </c>
      <c r="F159" s="62">
        <v>2749.8000489999999</v>
      </c>
      <c r="G159" s="62">
        <v>2181.7404790000001</v>
      </c>
      <c r="H159" s="62">
        <v>1546</v>
      </c>
      <c r="I159" s="62">
        <v>770.75</v>
      </c>
      <c r="J159" s="62">
        <v>1898.25</v>
      </c>
      <c r="K159" s="59">
        <f t="shared" si="5"/>
        <v>2096.2782911066215</v>
      </c>
      <c r="L159" s="59">
        <f t="shared" si="6"/>
        <v>-2.6902626077572434E-2</v>
      </c>
    </row>
    <row r="160" spans="5:12">
      <c r="E160" s="61">
        <v>44523</v>
      </c>
      <c r="F160" s="62">
        <v>2790.1000979999999</v>
      </c>
      <c r="G160" s="62">
        <v>2202.138672</v>
      </c>
      <c r="H160" s="62">
        <v>1502</v>
      </c>
      <c r="I160" s="62">
        <v>785.20001200000002</v>
      </c>
      <c r="J160" s="62">
        <v>1850</v>
      </c>
      <c r="K160" s="59">
        <f t="shared" si="5"/>
        <v>2099.4676660499563</v>
      </c>
      <c r="L160" s="59">
        <f t="shared" si="6"/>
        <v>1.5214463446315829E-3</v>
      </c>
    </row>
    <row r="161" spans="5:12">
      <c r="E161" s="61">
        <v>44524</v>
      </c>
      <c r="F161" s="62">
        <v>2788.75</v>
      </c>
      <c r="G161" s="62">
        <v>2170.3415530000002</v>
      </c>
      <c r="H161" s="62">
        <v>1524</v>
      </c>
      <c r="I161" s="62">
        <v>778.95001200000002</v>
      </c>
      <c r="J161" s="62">
        <v>1894</v>
      </c>
      <c r="K161" s="59">
        <f t="shared" si="5"/>
        <v>2108.9043528290485</v>
      </c>
      <c r="L161" s="59">
        <f t="shared" si="6"/>
        <v>4.4947997683846275E-3</v>
      </c>
    </row>
    <row r="162" spans="5:12">
      <c r="E162" s="61">
        <v>44525</v>
      </c>
      <c r="F162" s="62">
        <v>2798.5500489999999</v>
      </c>
      <c r="G162" s="62">
        <v>2300.991943</v>
      </c>
      <c r="H162" s="62">
        <v>1514.8000489999999</v>
      </c>
      <c r="I162" s="62">
        <v>782.90002400000003</v>
      </c>
      <c r="J162" s="62">
        <v>1855</v>
      </c>
      <c r="K162" s="59">
        <f t="shared" si="5"/>
        <v>2114.1223418501731</v>
      </c>
      <c r="L162" s="59">
        <f t="shared" si="6"/>
        <v>2.4742653758216271E-3</v>
      </c>
    </row>
    <row r="163" spans="5:12">
      <c r="E163" s="61">
        <v>44526</v>
      </c>
      <c r="F163" s="62">
        <v>2711.4499510000001</v>
      </c>
      <c r="G163" s="62">
        <v>2226.8291020000001</v>
      </c>
      <c r="H163" s="62">
        <v>1500</v>
      </c>
      <c r="I163" s="62">
        <v>767.29998799999998</v>
      </c>
      <c r="J163" s="62">
        <v>1820</v>
      </c>
      <c r="K163" s="59">
        <f t="shared" si="5"/>
        <v>2058.7573568527469</v>
      </c>
      <c r="L163" s="59">
        <f t="shared" si="6"/>
        <v>-2.6188165131907026E-2</v>
      </c>
    </row>
    <row r="164" spans="5:12">
      <c r="E164" s="61">
        <v>44529</v>
      </c>
      <c r="F164" s="62">
        <v>2718.75</v>
      </c>
      <c r="G164" s="62">
        <v>2253.5036620000001</v>
      </c>
      <c r="H164" s="62">
        <v>1494.8000489999999</v>
      </c>
      <c r="I164" s="62">
        <v>751.04998799999998</v>
      </c>
      <c r="J164" s="62">
        <v>1778</v>
      </c>
      <c r="K164" s="59">
        <f t="shared" si="5"/>
        <v>2051.1073173141967</v>
      </c>
      <c r="L164" s="59">
        <f t="shared" si="6"/>
        <v>-3.7158529212227842E-3</v>
      </c>
    </row>
    <row r="165" spans="5:12">
      <c r="E165" s="61">
        <v>44530</v>
      </c>
      <c r="F165" s="62">
        <v>2713.0500489999999</v>
      </c>
      <c r="G165" s="62">
        <v>2220.1833499999998</v>
      </c>
      <c r="H165" s="62">
        <v>1495</v>
      </c>
      <c r="I165" s="62">
        <v>753.59997599999997</v>
      </c>
      <c r="J165" s="62">
        <v>1767.25</v>
      </c>
      <c r="K165" s="59">
        <f t="shared" si="5"/>
        <v>2043.5065382726225</v>
      </c>
      <c r="L165" s="59">
        <f t="shared" si="6"/>
        <v>-3.7056954443158707E-3</v>
      </c>
    </row>
    <row r="166" spans="5:12">
      <c r="E166" s="61">
        <v>44531</v>
      </c>
      <c r="F166" s="62">
        <v>2729.5500489999999</v>
      </c>
      <c r="G166" s="62">
        <v>2277.0402829999998</v>
      </c>
      <c r="H166" s="62">
        <v>1495</v>
      </c>
      <c r="I166" s="62">
        <v>745.34997599999997</v>
      </c>
      <c r="J166" s="62">
        <v>1764</v>
      </c>
      <c r="K166" s="59">
        <f t="shared" si="5"/>
        <v>2053.5401181222892</v>
      </c>
      <c r="L166" s="59">
        <f t="shared" si="6"/>
        <v>4.9099817699376214E-3</v>
      </c>
    </row>
    <row r="167" spans="5:12">
      <c r="E167" s="61">
        <v>44532</v>
      </c>
      <c r="F167" s="62">
        <v>2815.4499510000001</v>
      </c>
      <c r="G167" s="62">
        <v>2291.6696780000002</v>
      </c>
      <c r="H167" s="62">
        <v>1504.5</v>
      </c>
      <c r="I167" s="62">
        <v>766.25</v>
      </c>
      <c r="J167" s="62">
        <v>1785.9499510000001</v>
      </c>
      <c r="K167" s="59">
        <f t="shared" si="5"/>
        <v>2100.0136736927375</v>
      </c>
      <c r="L167" s="59">
        <f t="shared" si="6"/>
        <v>2.2630946023563858E-2</v>
      </c>
    </row>
    <row r="168" spans="5:12">
      <c r="E168" s="61">
        <v>44533</v>
      </c>
      <c r="F168" s="62">
        <v>2894.3500979999999</v>
      </c>
      <c r="G168" s="62">
        <v>2222.8139649999998</v>
      </c>
      <c r="H168" s="62">
        <v>1525.8000489999999</v>
      </c>
      <c r="I168" s="62">
        <v>751.79998799999998</v>
      </c>
      <c r="J168" s="62">
        <v>1799.9499510000001</v>
      </c>
      <c r="K168" s="59">
        <f t="shared" si="5"/>
        <v>2131.355772432843</v>
      </c>
      <c r="L168" s="59">
        <f t="shared" si="6"/>
        <v>1.4924711744848995E-2</v>
      </c>
    </row>
    <row r="169" spans="5:12">
      <c r="E169" s="61">
        <v>44536</v>
      </c>
      <c r="F169" s="62">
        <v>2842.8500979999999</v>
      </c>
      <c r="G169" s="62">
        <v>2180.6789549999999</v>
      </c>
      <c r="H169" s="62">
        <v>1513</v>
      </c>
      <c r="I169" s="62">
        <v>737.15002400000003</v>
      </c>
      <c r="J169" s="62">
        <v>1799</v>
      </c>
      <c r="K169" s="59">
        <f t="shared" si="5"/>
        <v>2102.4728956828922</v>
      </c>
      <c r="L169" s="59">
        <f t="shared" si="6"/>
        <v>-1.3551410385598039E-2</v>
      </c>
    </row>
    <row r="170" spans="5:12">
      <c r="E170" s="61">
        <v>44537</v>
      </c>
      <c r="F170" s="62">
        <v>2897.8500979999999</v>
      </c>
      <c r="G170" s="62">
        <v>2198.4467770000001</v>
      </c>
      <c r="H170" s="62">
        <v>1513.9499510000001</v>
      </c>
      <c r="I170" s="62">
        <v>743.70001200000002</v>
      </c>
      <c r="J170" s="62">
        <v>1790.1999510000001</v>
      </c>
      <c r="K170" s="59">
        <f t="shared" si="5"/>
        <v>2125.8384637788527</v>
      </c>
      <c r="L170" s="59">
        <f t="shared" si="6"/>
        <v>1.1113374228955974E-2</v>
      </c>
    </row>
    <row r="171" spans="5:12">
      <c r="E171" s="61">
        <v>44538</v>
      </c>
      <c r="F171" s="62">
        <v>2909.5500489999999</v>
      </c>
      <c r="G171" s="62">
        <v>2231.905518</v>
      </c>
      <c r="H171" s="62">
        <v>1536</v>
      </c>
      <c r="I171" s="62">
        <v>757.54998799999998</v>
      </c>
      <c r="J171" s="62">
        <v>1802</v>
      </c>
      <c r="K171" s="59">
        <f t="shared" si="5"/>
        <v>2140.988225283621</v>
      </c>
      <c r="L171" s="59">
        <f t="shared" si="6"/>
        <v>7.1264876249526043E-3</v>
      </c>
    </row>
    <row r="172" spans="5:12">
      <c r="E172" s="61">
        <v>44539</v>
      </c>
      <c r="F172" s="62">
        <v>2883.1000979999999</v>
      </c>
      <c r="G172" s="62">
        <v>2267.30249</v>
      </c>
      <c r="H172" s="62">
        <v>1545.1999510000001</v>
      </c>
      <c r="I172" s="62">
        <v>759.75</v>
      </c>
      <c r="J172" s="62">
        <v>1835</v>
      </c>
      <c r="K172" s="59">
        <f t="shared" si="5"/>
        <v>2142.5242257839441</v>
      </c>
      <c r="L172" s="59">
        <f t="shared" si="6"/>
        <v>7.1742594479684563E-4</v>
      </c>
    </row>
    <row r="173" spans="5:12">
      <c r="E173" s="61">
        <v>44540</v>
      </c>
      <c r="F173" s="62">
        <v>2873.3500979999999</v>
      </c>
      <c r="G173" s="62">
        <v>2269.610107</v>
      </c>
      <c r="H173" s="62">
        <v>1524.900024</v>
      </c>
      <c r="I173" s="62">
        <v>761.34997599999997</v>
      </c>
      <c r="J173" s="62">
        <v>1879.8000489999999</v>
      </c>
      <c r="K173" s="59">
        <f t="shared" si="5"/>
        <v>2147.4197703162217</v>
      </c>
      <c r="L173" s="59">
        <f t="shared" si="6"/>
        <v>2.2849424400259721E-3</v>
      </c>
    </row>
    <row r="174" spans="5:12">
      <c r="E174" s="61">
        <v>44543</v>
      </c>
      <c r="F174" s="62">
        <v>2901.3500979999999</v>
      </c>
      <c r="G174" s="62">
        <v>2224.1062010000001</v>
      </c>
      <c r="H174" s="62">
        <v>1526</v>
      </c>
      <c r="I174" s="62">
        <v>762.59997599999997</v>
      </c>
      <c r="J174" s="62">
        <v>1893.6999510000001</v>
      </c>
      <c r="K174" s="59">
        <f t="shared" si="5"/>
        <v>2158.9214918552502</v>
      </c>
      <c r="L174" s="59">
        <f t="shared" si="6"/>
        <v>5.3560657762476982E-3</v>
      </c>
    </row>
    <row r="175" spans="5:12">
      <c r="E175" s="61">
        <v>44544</v>
      </c>
      <c r="F175" s="62">
        <v>2910.3999020000001</v>
      </c>
      <c r="G175" s="62">
        <v>2196.8776859999998</v>
      </c>
      <c r="H175" s="62">
        <v>1502.5</v>
      </c>
      <c r="I175" s="62">
        <v>756.04998799999998</v>
      </c>
      <c r="J175" s="62">
        <v>1850</v>
      </c>
      <c r="K175" s="59">
        <f t="shared" si="5"/>
        <v>2145.8709560274251</v>
      </c>
      <c r="L175" s="59">
        <f t="shared" si="6"/>
        <v>-6.0449330265410772E-3</v>
      </c>
    </row>
    <row r="176" spans="5:12">
      <c r="E176" s="61">
        <v>44545</v>
      </c>
      <c r="F176" s="62">
        <v>2862.1000979999999</v>
      </c>
      <c r="G176" s="62">
        <v>2190.4628910000001</v>
      </c>
      <c r="H176" s="62">
        <v>1503</v>
      </c>
      <c r="I176" s="62">
        <v>775.09997599999997</v>
      </c>
      <c r="J176" s="62">
        <v>1866</v>
      </c>
      <c r="K176" s="59">
        <f t="shared" si="5"/>
        <v>2131.4506570155127</v>
      </c>
      <c r="L176" s="59">
        <f t="shared" si="6"/>
        <v>-6.7200215238516492E-3</v>
      </c>
    </row>
    <row r="177" spans="5:12">
      <c r="E177" s="61">
        <v>44546</v>
      </c>
      <c r="F177" s="62">
        <v>2836.3500979999999</v>
      </c>
      <c r="G177" s="62">
        <v>2218.798828</v>
      </c>
      <c r="H177" s="62">
        <v>1512.8000489999999</v>
      </c>
      <c r="I177" s="62">
        <v>764.45001200000002</v>
      </c>
      <c r="J177" s="62">
        <v>1892</v>
      </c>
      <c r="K177" s="59">
        <f t="shared" si="5"/>
        <v>2129.4076228794688</v>
      </c>
      <c r="L177" s="59">
        <f t="shared" si="6"/>
        <v>-9.5851814787240031E-4</v>
      </c>
    </row>
    <row r="178" spans="5:12">
      <c r="E178" s="61">
        <v>44547</v>
      </c>
      <c r="F178" s="62">
        <v>2802.1999510000001</v>
      </c>
      <c r="G178" s="62">
        <v>2160.2346189999998</v>
      </c>
      <c r="H178" s="62">
        <v>1497</v>
      </c>
      <c r="I178" s="62">
        <v>768.95001200000002</v>
      </c>
      <c r="J178" s="62">
        <v>1866.5</v>
      </c>
      <c r="K178" s="59">
        <f t="shared" si="5"/>
        <v>2102.3305425093949</v>
      </c>
      <c r="L178" s="59">
        <f t="shared" si="6"/>
        <v>-1.2715780707809765E-2</v>
      </c>
    </row>
    <row r="179" spans="5:12">
      <c r="E179" s="61">
        <v>44550</v>
      </c>
      <c r="F179" s="62">
        <v>2754.0500489999999</v>
      </c>
      <c r="G179" s="62">
        <v>2101.9934079999998</v>
      </c>
      <c r="H179" s="62">
        <v>1452</v>
      </c>
      <c r="I179" s="62">
        <v>763.95001200000002</v>
      </c>
      <c r="J179" s="62">
        <v>1821</v>
      </c>
      <c r="K179" s="59">
        <f t="shared" si="5"/>
        <v>2059.7242944280888</v>
      </c>
      <c r="L179" s="59">
        <f t="shared" si="6"/>
        <v>-2.0266198497240206E-2</v>
      </c>
    </row>
    <row r="180" spans="5:12">
      <c r="E180" s="61">
        <v>44551</v>
      </c>
      <c r="F180" s="62">
        <v>2797</v>
      </c>
      <c r="G180" s="62">
        <v>2133.2829590000001</v>
      </c>
      <c r="H180" s="62">
        <v>1439.5</v>
      </c>
      <c r="I180" s="62">
        <v>778.54998799999998</v>
      </c>
      <c r="J180" s="62">
        <v>1817.900024</v>
      </c>
      <c r="K180" s="59">
        <f t="shared" si="5"/>
        <v>2079.9840367670813</v>
      </c>
      <c r="L180" s="59">
        <f t="shared" si="6"/>
        <v>9.8361428244539972E-3</v>
      </c>
    </row>
    <row r="181" spans="5:12">
      <c r="E181" s="61">
        <v>44552</v>
      </c>
      <c r="F181" s="62">
        <v>2798.8000489999999</v>
      </c>
      <c r="G181" s="62">
        <v>2183.9094239999999</v>
      </c>
      <c r="H181" s="62">
        <v>1452.3000489999999</v>
      </c>
      <c r="I181" s="62">
        <v>797.5</v>
      </c>
      <c r="J181" s="62">
        <v>1827.5500489999999</v>
      </c>
      <c r="K181" s="59">
        <f t="shared" si="5"/>
        <v>2091.4532306052288</v>
      </c>
      <c r="L181" s="59">
        <f t="shared" si="6"/>
        <v>5.514077817623031E-3</v>
      </c>
    </row>
    <row r="182" spans="5:12">
      <c r="E182" s="61">
        <v>44553</v>
      </c>
      <c r="F182" s="62">
        <v>2803.3000489999999</v>
      </c>
      <c r="G182" s="62">
        <v>2183.125</v>
      </c>
      <c r="H182" s="62">
        <v>1453.25</v>
      </c>
      <c r="I182" s="62">
        <v>792.45001200000002</v>
      </c>
      <c r="J182" s="62">
        <v>1883</v>
      </c>
      <c r="K182" s="59">
        <f t="shared" si="5"/>
        <v>2106.4481370725157</v>
      </c>
      <c r="L182" s="59">
        <f t="shared" si="6"/>
        <v>7.1696111812873387E-3</v>
      </c>
    </row>
    <row r="183" spans="5:12">
      <c r="E183" s="61">
        <v>44554</v>
      </c>
      <c r="F183" s="62">
        <v>2775.5</v>
      </c>
      <c r="G183" s="62">
        <v>2190.09375</v>
      </c>
      <c r="H183" s="62">
        <v>1445.5</v>
      </c>
      <c r="I183" s="62">
        <v>785.40002400000003</v>
      </c>
      <c r="J183" s="62">
        <v>1888.75</v>
      </c>
      <c r="K183" s="59">
        <f t="shared" si="5"/>
        <v>2094.9932420203368</v>
      </c>
      <c r="L183" s="59">
        <f t="shared" si="6"/>
        <v>-5.4380142812814336E-3</v>
      </c>
    </row>
    <row r="184" spans="5:12">
      <c r="E184" s="61">
        <v>44557</v>
      </c>
      <c r="F184" s="62">
        <v>2789.6000979999999</v>
      </c>
      <c r="G184" s="62">
        <v>2187.73999</v>
      </c>
      <c r="H184" s="62">
        <v>1428.900024</v>
      </c>
      <c r="I184" s="62">
        <v>794.09997599999997</v>
      </c>
      <c r="J184" s="62">
        <v>1859.400024</v>
      </c>
      <c r="K184" s="59">
        <f t="shared" si="5"/>
        <v>2092.5123436228232</v>
      </c>
      <c r="L184" s="59">
        <f t="shared" si="6"/>
        <v>-1.1842035323803568E-3</v>
      </c>
    </row>
    <row r="185" spans="5:12">
      <c r="E185" s="61">
        <v>44558</v>
      </c>
      <c r="F185" s="62">
        <v>2878.3000489999999</v>
      </c>
      <c r="G185" s="62">
        <v>2213.7224120000001</v>
      </c>
      <c r="H185" s="62">
        <v>1460.6999510000001</v>
      </c>
      <c r="I185" s="62">
        <v>815.09997599999997</v>
      </c>
      <c r="J185" s="62">
        <v>1872.099976</v>
      </c>
      <c r="K185" s="59">
        <f t="shared" si="5"/>
        <v>2141.5987238645043</v>
      </c>
      <c r="L185" s="59">
        <f t="shared" si="6"/>
        <v>2.3458107853594035E-2</v>
      </c>
    </row>
    <row r="186" spans="5:12">
      <c r="E186" s="61">
        <v>44559</v>
      </c>
      <c r="F186" s="62">
        <v>3058.5</v>
      </c>
      <c r="G186" s="62">
        <v>2217.506836</v>
      </c>
      <c r="H186" s="62">
        <v>1456.0500489999999</v>
      </c>
      <c r="I186" s="62">
        <v>838.79998799999998</v>
      </c>
      <c r="J186" s="62">
        <v>1895</v>
      </c>
      <c r="K186" s="59">
        <f t="shared" si="5"/>
        <v>2225.5210136594187</v>
      </c>
      <c r="L186" s="59">
        <f t="shared" si="6"/>
        <v>3.9186748133411831E-2</v>
      </c>
    </row>
    <row r="187" spans="5:12">
      <c r="E187" s="61">
        <v>44560</v>
      </c>
      <c r="F187" s="62">
        <v>2978.3000489999999</v>
      </c>
      <c r="G187" s="62">
        <v>2177.4484859999998</v>
      </c>
      <c r="H187" s="62">
        <v>1458.5</v>
      </c>
      <c r="I187" s="62">
        <v>834.45001200000002</v>
      </c>
      <c r="J187" s="62">
        <v>1892.3000489999999</v>
      </c>
      <c r="K187" s="59">
        <f t="shared" si="5"/>
        <v>2187.500734300118</v>
      </c>
      <c r="L187" s="59">
        <f t="shared" si="6"/>
        <v>-1.7083765610814927E-2</v>
      </c>
    </row>
    <row r="188" spans="5:12">
      <c r="E188" s="61">
        <v>44561</v>
      </c>
      <c r="F188" s="62">
        <v>3031.1000979999999</v>
      </c>
      <c r="G188" s="62">
        <v>2185.8017580000001</v>
      </c>
      <c r="H188" s="62">
        <v>1461.5</v>
      </c>
      <c r="I188" s="62">
        <v>845.70001200000002</v>
      </c>
      <c r="J188" s="62">
        <v>1887.349976</v>
      </c>
      <c r="K188" s="59">
        <f t="shared" si="5"/>
        <v>2210.9118918349131</v>
      </c>
      <c r="L188" s="59">
        <f t="shared" si="6"/>
        <v>1.0702239851949402E-2</v>
      </c>
    </row>
    <row r="189" spans="5:12">
      <c r="E189" s="61">
        <v>44564</v>
      </c>
      <c r="F189" s="62">
        <v>3002.8000489999999</v>
      </c>
      <c r="G189" s="62">
        <v>2218.7526859999998</v>
      </c>
      <c r="H189" s="62">
        <v>1485</v>
      </c>
      <c r="I189" s="62">
        <v>848.95001200000002</v>
      </c>
      <c r="J189" s="62">
        <v>1895</v>
      </c>
      <c r="K189" s="59">
        <f t="shared" si="5"/>
        <v>2207.0772121095329</v>
      </c>
      <c r="L189" s="59">
        <f t="shared" si="6"/>
        <v>-1.7344335337569072E-3</v>
      </c>
    </row>
    <row r="190" spans="5:12">
      <c r="E190" s="61">
        <v>44565</v>
      </c>
      <c r="F190" s="62">
        <v>2980.75</v>
      </c>
      <c r="G190" s="62">
        <v>2268.8254390000002</v>
      </c>
      <c r="H190" s="62">
        <v>1520</v>
      </c>
      <c r="I190" s="62">
        <v>837.70001200000002</v>
      </c>
      <c r="J190" s="62">
        <v>1922.849976</v>
      </c>
      <c r="K190" s="59">
        <f t="shared" si="5"/>
        <v>2211.9351203371634</v>
      </c>
      <c r="L190" s="59">
        <f t="shared" si="6"/>
        <v>2.2010594830923491E-3</v>
      </c>
    </row>
    <row r="191" spans="5:12">
      <c r="E191" s="61">
        <v>44566</v>
      </c>
      <c r="F191" s="62">
        <v>2945.25</v>
      </c>
      <c r="G191" s="62">
        <v>2279.4399410000001</v>
      </c>
      <c r="H191" s="62">
        <v>1536.8000489999999</v>
      </c>
      <c r="I191" s="62">
        <v>835.09997599999997</v>
      </c>
      <c r="J191" s="62">
        <v>1940.6999510000001</v>
      </c>
      <c r="K191" s="59">
        <f t="shared" si="5"/>
        <v>2204.108833326939</v>
      </c>
      <c r="L191" s="59">
        <f t="shared" si="6"/>
        <v>-3.5382082133726955E-3</v>
      </c>
    </row>
    <row r="192" spans="5:12">
      <c r="E192" s="61">
        <v>44567</v>
      </c>
      <c r="F192" s="62">
        <v>2944.1999510000001</v>
      </c>
      <c r="G192" s="62">
        <v>2230.428711</v>
      </c>
      <c r="H192" s="62">
        <v>1543</v>
      </c>
      <c r="I192" s="62">
        <v>829.59997599999997</v>
      </c>
      <c r="J192" s="62">
        <v>1944.5</v>
      </c>
      <c r="K192" s="59">
        <f t="shared" si="5"/>
        <v>2200.4128190681977</v>
      </c>
      <c r="L192" s="59">
        <f t="shared" si="6"/>
        <v>-1.6768746637444432E-3</v>
      </c>
    </row>
    <row r="193" spans="5:12">
      <c r="E193" s="61">
        <v>44568</v>
      </c>
      <c r="F193" s="62">
        <v>2939.3500979999999</v>
      </c>
      <c r="G193" s="62">
        <v>2248.4272460000002</v>
      </c>
      <c r="H193" s="62">
        <v>1544</v>
      </c>
      <c r="I193" s="62">
        <v>828.95001200000002</v>
      </c>
      <c r="J193" s="62">
        <v>1929.0500489999999</v>
      </c>
      <c r="K193" s="59">
        <f t="shared" si="5"/>
        <v>2196.1720627973473</v>
      </c>
      <c r="L193" s="59">
        <f t="shared" si="6"/>
        <v>-1.9272548469546624E-3</v>
      </c>
    </row>
    <row r="194" spans="5:12">
      <c r="E194" s="61">
        <v>44571</v>
      </c>
      <c r="F194" s="62">
        <v>2960.75</v>
      </c>
      <c r="G194" s="62">
        <v>2250.273193</v>
      </c>
      <c r="H194" s="62">
        <v>1558</v>
      </c>
      <c r="I194" s="62">
        <v>826.70001200000002</v>
      </c>
      <c r="J194" s="62">
        <v>1910</v>
      </c>
      <c r="K194" s="59">
        <f t="shared" si="5"/>
        <v>2202.0297157819891</v>
      </c>
      <c r="L194" s="59">
        <f t="shared" si="6"/>
        <v>2.6672104084508597E-3</v>
      </c>
    </row>
    <row r="195" spans="5:12">
      <c r="E195" s="61">
        <v>44572</v>
      </c>
      <c r="F195" s="62">
        <v>3178.6999510000001</v>
      </c>
      <c r="G195" s="62">
        <v>2266.4719239999999</v>
      </c>
      <c r="H195" s="62">
        <v>1561.5500489999999</v>
      </c>
      <c r="I195" s="62">
        <v>832.40002400000003</v>
      </c>
      <c r="J195" s="62">
        <v>1949</v>
      </c>
      <c r="K195" s="59">
        <f t="shared" ref="K195:K258" si="7">($B$22*$F195)+($B$23*$G195)+($B$24*$H195)+($B$25*$I195)+($B$26*$J195)</f>
        <v>2305.5897861002222</v>
      </c>
      <c r="L195" s="59">
        <f t="shared" si="6"/>
        <v>4.7029370028940143E-2</v>
      </c>
    </row>
    <row r="196" spans="5:12">
      <c r="E196" s="61">
        <v>44573</v>
      </c>
      <c r="F196" s="62">
        <v>3210.8500979999999</v>
      </c>
      <c r="G196" s="62">
        <v>2326.974365</v>
      </c>
      <c r="H196" s="62">
        <v>1568</v>
      </c>
      <c r="I196" s="62">
        <v>836.20001200000002</v>
      </c>
      <c r="J196" s="62">
        <v>1978.5</v>
      </c>
      <c r="K196" s="59">
        <f t="shared" si="7"/>
        <v>2332.8785888452503</v>
      </c>
      <c r="L196" s="59">
        <f t="shared" ref="L196:L259" si="8">(K196/K195)-1</f>
        <v>1.1835931486834594E-2</v>
      </c>
    </row>
    <row r="197" spans="5:12">
      <c r="E197" s="61">
        <v>44574</v>
      </c>
      <c r="F197" s="62">
        <v>3139.5500489999999</v>
      </c>
      <c r="G197" s="62">
        <v>2340.0810550000001</v>
      </c>
      <c r="H197" s="62">
        <v>1555</v>
      </c>
      <c r="I197" s="62">
        <v>865.5</v>
      </c>
      <c r="J197" s="62">
        <v>1975.5500489999999</v>
      </c>
      <c r="K197" s="59">
        <f t="shared" si="7"/>
        <v>2305.4658737893451</v>
      </c>
      <c r="L197" s="59">
        <f t="shared" si="8"/>
        <v>-1.1750596532104196E-2</v>
      </c>
    </row>
    <row r="198" spans="5:12">
      <c r="E198" s="61">
        <v>44575</v>
      </c>
      <c r="F198" s="62">
        <v>3144.9499510000001</v>
      </c>
      <c r="G198" s="62">
        <v>2343.4960940000001</v>
      </c>
      <c r="H198" s="62">
        <v>1530</v>
      </c>
      <c r="I198" s="62">
        <v>859.75</v>
      </c>
      <c r="J198" s="62">
        <v>2014</v>
      </c>
      <c r="K198" s="59">
        <f t="shared" si="7"/>
        <v>2313.7509616169446</v>
      </c>
      <c r="L198" s="59">
        <f t="shared" si="8"/>
        <v>3.5936718568649884E-3</v>
      </c>
    </row>
    <row r="199" spans="5:12">
      <c r="E199" s="61">
        <v>44578</v>
      </c>
      <c r="F199" s="62">
        <v>3195.5500489999999</v>
      </c>
      <c r="G199" s="62">
        <v>2355.7258299999999</v>
      </c>
      <c r="H199" s="62">
        <v>1530</v>
      </c>
      <c r="I199" s="62">
        <v>853.20001200000002</v>
      </c>
      <c r="J199" s="62">
        <v>2044.75</v>
      </c>
      <c r="K199" s="59">
        <f t="shared" si="7"/>
        <v>2342.8046050369894</v>
      </c>
      <c r="L199" s="59">
        <f t="shared" si="8"/>
        <v>1.2556944935742331E-2</v>
      </c>
    </row>
    <row r="200" spans="5:12">
      <c r="E200" s="61">
        <v>44579</v>
      </c>
      <c r="F200" s="62">
        <v>3213.25</v>
      </c>
      <c r="G200" s="62">
        <v>2327.6206050000001</v>
      </c>
      <c r="H200" s="62">
        <v>1533</v>
      </c>
      <c r="I200" s="62">
        <v>846.70001200000002</v>
      </c>
      <c r="J200" s="62">
        <v>2075.6499020000001</v>
      </c>
      <c r="K200" s="59">
        <f t="shared" si="7"/>
        <v>2354.964337419271</v>
      </c>
      <c r="L200" s="59">
        <f t="shared" si="8"/>
        <v>5.1902460649677629E-3</v>
      </c>
    </row>
    <row r="201" spans="5:12">
      <c r="E201" s="61">
        <v>44580</v>
      </c>
      <c r="F201" s="62">
        <v>3172.9499510000001</v>
      </c>
      <c r="G201" s="62">
        <v>2327.4360350000002</v>
      </c>
      <c r="H201" s="62">
        <v>1534</v>
      </c>
      <c r="I201" s="62">
        <v>838.5</v>
      </c>
      <c r="J201" s="62">
        <v>2019.900024</v>
      </c>
      <c r="K201" s="59">
        <f t="shared" si="7"/>
        <v>2323.3867501501368</v>
      </c>
      <c r="L201" s="59">
        <f t="shared" si="8"/>
        <v>-1.3408944996483041E-2</v>
      </c>
    </row>
    <row r="202" spans="5:12">
      <c r="E202" s="61">
        <v>44581</v>
      </c>
      <c r="F202" s="62">
        <v>3190.3500979999999</v>
      </c>
      <c r="G202" s="62">
        <v>2286.685547</v>
      </c>
      <c r="H202" s="62">
        <v>1528.4499510000001</v>
      </c>
      <c r="I202" s="62">
        <v>820</v>
      </c>
      <c r="J202" s="62">
        <v>2020</v>
      </c>
      <c r="K202" s="59">
        <f t="shared" si="7"/>
        <v>2324.1752056953251</v>
      </c>
      <c r="L202" s="59">
        <f t="shared" si="8"/>
        <v>3.3935613394420194E-4</v>
      </c>
    </row>
    <row r="203" spans="5:12">
      <c r="E203" s="61">
        <v>44582</v>
      </c>
      <c r="F203" s="62">
        <v>3225.6999510000001</v>
      </c>
      <c r="G203" s="62">
        <v>2287.0546880000002</v>
      </c>
      <c r="H203" s="62">
        <v>1500</v>
      </c>
      <c r="I203" s="62">
        <v>808.75</v>
      </c>
      <c r="J203" s="62">
        <v>1982.150024</v>
      </c>
      <c r="K203" s="59">
        <f t="shared" si="7"/>
        <v>2324.8063214155159</v>
      </c>
      <c r="L203" s="59">
        <f t="shared" si="8"/>
        <v>2.715439518692353E-4</v>
      </c>
    </row>
    <row r="204" spans="5:12">
      <c r="E204" s="61">
        <v>44585</v>
      </c>
      <c r="F204" s="62">
        <v>3017.1499020000001</v>
      </c>
      <c r="G204" s="62">
        <v>2194.8010250000002</v>
      </c>
      <c r="H204" s="62">
        <v>1509.9499510000001</v>
      </c>
      <c r="I204" s="62">
        <v>800.84997599999997</v>
      </c>
      <c r="J204" s="62">
        <v>1955</v>
      </c>
      <c r="K204" s="59">
        <f t="shared" si="7"/>
        <v>2222.8685885361174</v>
      </c>
      <c r="L204" s="59">
        <f t="shared" si="8"/>
        <v>-4.3847838824410568E-2</v>
      </c>
    </row>
    <row r="205" spans="5:12">
      <c r="E205" s="61">
        <v>44586</v>
      </c>
      <c r="F205" s="62">
        <v>3033.1000979999999</v>
      </c>
      <c r="G205" s="62">
        <v>2190.5090329999998</v>
      </c>
      <c r="H205" s="62">
        <v>1458.650024</v>
      </c>
      <c r="I205" s="62">
        <v>808.04998799999998</v>
      </c>
      <c r="J205" s="62">
        <v>1895</v>
      </c>
      <c r="K205" s="59">
        <f t="shared" si="7"/>
        <v>2209.0040211306432</v>
      </c>
      <c r="L205" s="59">
        <f t="shared" si="8"/>
        <v>-6.2372411383098125E-3</v>
      </c>
    </row>
    <row r="206" spans="5:12">
      <c r="E206" s="61">
        <v>44588</v>
      </c>
      <c r="F206" s="62">
        <v>3109.4499510000001</v>
      </c>
      <c r="G206" s="62">
        <v>2158.0654300000001</v>
      </c>
      <c r="H206" s="62">
        <v>1450</v>
      </c>
      <c r="I206" s="62">
        <v>812.09997599999997</v>
      </c>
      <c r="J206" s="62">
        <v>1914.5500489999999</v>
      </c>
      <c r="K206" s="59">
        <f t="shared" si="7"/>
        <v>2242.4672548175158</v>
      </c>
      <c r="L206" s="59">
        <f t="shared" si="8"/>
        <v>1.514856168969092E-2</v>
      </c>
    </row>
    <row r="207" spans="5:12">
      <c r="E207" s="61">
        <v>44589</v>
      </c>
      <c r="F207" s="62">
        <v>3111.4499510000001</v>
      </c>
      <c r="G207" s="62">
        <v>2155.9887699999999</v>
      </c>
      <c r="H207" s="62">
        <v>1477.5</v>
      </c>
      <c r="I207" s="62">
        <v>827.34997599999997</v>
      </c>
      <c r="J207" s="62">
        <v>1916.099976</v>
      </c>
      <c r="K207" s="59">
        <f t="shared" si="7"/>
        <v>2248.7673331987849</v>
      </c>
      <c r="L207" s="59">
        <f t="shared" si="8"/>
        <v>2.8094405248213494E-3</v>
      </c>
    </row>
    <row r="208" spans="5:12">
      <c r="E208" s="61">
        <v>44592</v>
      </c>
      <c r="F208" s="62">
        <v>3075.6499020000001</v>
      </c>
      <c r="G208" s="62">
        <v>2202.8310550000001</v>
      </c>
      <c r="H208" s="62">
        <v>1472.75</v>
      </c>
      <c r="I208" s="62">
        <v>834.5</v>
      </c>
      <c r="J208" s="62">
        <v>1890.1999510000001</v>
      </c>
      <c r="K208" s="59">
        <f t="shared" si="7"/>
        <v>2231.751349550083</v>
      </c>
      <c r="L208" s="59">
        <f t="shared" si="8"/>
        <v>-7.5668048879460326E-3</v>
      </c>
    </row>
    <row r="209" spans="5:12">
      <c r="E209" s="61">
        <v>44593</v>
      </c>
      <c r="F209" s="62">
        <v>3082.4499510000001</v>
      </c>
      <c r="G209" s="62">
        <v>2195.539307</v>
      </c>
      <c r="H209" s="62">
        <v>1508.5</v>
      </c>
      <c r="I209" s="62">
        <v>891.75</v>
      </c>
      <c r="J209" s="62">
        <v>1928.650024</v>
      </c>
      <c r="K209" s="59">
        <f t="shared" si="7"/>
        <v>2254.9673483592446</v>
      </c>
      <c r="L209" s="59">
        <f t="shared" si="8"/>
        <v>1.0402592033311286E-2</v>
      </c>
    </row>
    <row r="210" spans="5:12">
      <c r="E210" s="61">
        <v>44594</v>
      </c>
      <c r="F210" s="62">
        <v>3186.3000489999999</v>
      </c>
      <c r="G210" s="62">
        <v>2200.0158689999998</v>
      </c>
      <c r="H210" s="62">
        <v>1511.9499510000001</v>
      </c>
      <c r="I210" s="62">
        <v>890.65002400000003</v>
      </c>
      <c r="J210" s="62">
        <v>1995.099976</v>
      </c>
      <c r="K210" s="59">
        <f t="shared" si="7"/>
        <v>2315.5871003408201</v>
      </c>
      <c r="L210" s="59">
        <f t="shared" si="8"/>
        <v>2.6882762637642443E-2</v>
      </c>
    </row>
    <row r="211" spans="5:12">
      <c r="E211" s="61">
        <v>44595</v>
      </c>
      <c r="F211" s="62">
        <v>3131.6999510000001</v>
      </c>
      <c r="G211" s="62">
        <v>2171.5874020000001</v>
      </c>
      <c r="H211" s="62">
        <v>1528.75</v>
      </c>
      <c r="I211" s="62">
        <v>883.54998799999998</v>
      </c>
      <c r="J211" s="62">
        <v>1981.5</v>
      </c>
      <c r="K211" s="59">
        <f t="shared" si="7"/>
        <v>2288.0292775033613</v>
      </c>
      <c r="L211" s="59">
        <f t="shared" si="8"/>
        <v>-1.1901008963732251E-2</v>
      </c>
    </row>
    <row r="212" spans="5:12">
      <c r="E212" s="61">
        <v>44596</v>
      </c>
      <c r="F212" s="62">
        <v>3159.6499020000001</v>
      </c>
      <c r="G212" s="62">
        <v>2151.7890630000002</v>
      </c>
      <c r="H212" s="62">
        <v>1528.400024</v>
      </c>
      <c r="I212" s="62">
        <v>893.95001200000002</v>
      </c>
      <c r="J212" s="62">
        <v>1948</v>
      </c>
      <c r="K212" s="59">
        <f t="shared" si="7"/>
        <v>2291.0082884610983</v>
      </c>
      <c r="L212" s="59">
        <f t="shared" si="8"/>
        <v>1.301998618211675E-3</v>
      </c>
    </row>
    <row r="213" spans="5:12">
      <c r="E213" s="61">
        <v>44599</v>
      </c>
      <c r="F213" s="62">
        <v>3103.3500979999999</v>
      </c>
      <c r="G213" s="62">
        <v>2138.6826169999999</v>
      </c>
      <c r="H213" s="62">
        <v>1512.099976</v>
      </c>
      <c r="I213" s="62">
        <v>887.04998799999998</v>
      </c>
      <c r="J213" s="62">
        <v>1932.5</v>
      </c>
      <c r="K213" s="59">
        <f t="shared" si="7"/>
        <v>2259.5861502911171</v>
      </c>
      <c r="L213" s="59">
        <f t="shared" si="8"/>
        <v>-1.3715418808496693E-2</v>
      </c>
    </row>
    <row r="214" spans="5:12">
      <c r="E214" s="61">
        <v>44600</v>
      </c>
      <c r="F214" s="62">
        <v>3151.4499510000001</v>
      </c>
      <c r="G214" s="62">
        <v>2174.6333009999998</v>
      </c>
      <c r="H214" s="62">
        <v>1476.400024</v>
      </c>
      <c r="I214" s="62">
        <v>894.09997599999997</v>
      </c>
      <c r="J214" s="62">
        <v>1890</v>
      </c>
      <c r="K214" s="59">
        <f t="shared" si="7"/>
        <v>2268.9087264498467</v>
      </c>
      <c r="L214" s="59">
        <f t="shared" si="8"/>
        <v>4.1257892103510052E-3</v>
      </c>
    </row>
    <row r="215" spans="5:12">
      <c r="E215" s="61">
        <v>44601</v>
      </c>
      <c r="F215" s="62">
        <v>2958.1499020000001</v>
      </c>
      <c r="G215" s="62">
        <v>2199.9697270000001</v>
      </c>
      <c r="H215" s="62">
        <v>1474</v>
      </c>
      <c r="I215" s="62">
        <v>886.45001200000002</v>
      </c>
      <c r="J215" s="62">
        <v>1884.5</v>
      </c>
      <c r="K215" s="59">
        <f t="shared" si="7"/>
        <v>2187.4657588536047</v>
      </c>
      <c r="L215" s="59">
        <f t="shared" si="8"/>
        <v>-3.5895215460551189E-2</v>
      </c>
    </row>
    <row r="216" spans="5:12">
      <c r="E216" s="61">
        <v>44602</v>
      </c>
      <c r="F216" s="62">
        <v>2858.25</v>
      </c>
      <c r="G216" s="62">
        <v>2197.7084960000002</v>
      </c>
      <c r="H216" s="62">
        <v>1514</v>
      </c>
      <c r="I216" s="62">
        <v>894.29998799999998</v>
      </c>
      <c r="J216" s="62">
        <v>1892</v>
      </c>
      <c r="K216" s="59">
        <f t="shared" si="7"/>
        <v>2153.0994326223172</v>
      </c>
      <c r="L216" s="59">
        <f t="shared" si="8"/>
        <v>-1.5710566481871746E-2</v>
      </c>
    </row>
    <row r="217" spans="5:12">
      <c r="E217" s="61">
        <v>44603</v>
      </c>
      <c r="F217" s="62">
        <v>2817.0500489999999</v>
      </c>
      <c r="G217" s="62">
        <v>2193.4165039999998</v>
      </c>
      <c r="H217" s="62">
        <v>1500.25</v>
      </c>
      <c r="I217" s="62">
        <v>880.09997599999997</v>
      </c>
      <c r="J217" s="62">
        <v>1889</v>
      </c>
      <c r="K217" s="59">
        <f t="shared" si="7"/>
        <v>2131.2618724938538</v>
      </c>
      <c r="L217" s="59">
        <f t="shared" si="8"/>
        <v>-1.0142383485683637E-2</v>
      </c>
    </row>
    <row r="218" spans="5:12">
      <c r="E218" s="61">
        <v>44606</v>
      </c>
      <c r="F218" s="62">
        <v>2711.5500489999999</v>
      </c>
      <c r="G218" s="62">
        <v>2158.4809570000002</v>
      </c>
      <c r="H218" s="62">
        <v>1490</v>
      </c>
      <c r="I218" s="62">
        <v>864.84997599999997</v>
      </c>
      <c r="J218" s="62">
        <v>1843.25</v>
      </c>
      <c r="K218" s="59">
        <f t="shared" si="7"/>
        <v>2069.5409647938031</v>
      </c>
      <c r="L218" s="59">
        <f t="shared" si="8"/>
        <v>-2.8959795366596208E-2</v>
      </c>
    </row>
    <row r="219" spans="5:12">
      <c r="E219" s="61">
        <v>44607</v>
      </c>
      <c r="F219" s="62">
        <v>2711.6999510000001</v>
      </c>
      <c r="G219" s="62">
        <v>2231.7670899999998</v>
      </c>
      <c r="H219" s="62">
        <v>1476</v>
      </c>
      <c r="I219" s="62">
        <v>876.79998799999998</v>
      </c>
      <c r="J219" s="62">
        <v>1810</v>
      </c>
      <c r="K219" s="59">
        <f t="shared" si="7"/>
        <v>2067.5531548859385</v>
      </c>
      <c r="L219" s="59">
        <f t="shared" si="8"/>
        <v>-9.6050763994548483E-4</v>
      </c>
    </row>
    <row r="220" spans="5:12">
      <c r="E220" s="61">
        <v>44608</v>
      </c>
      <c r="F220" s="62">
        <v>2825.1499020000001</v>
      </c>
      <c r="G220" s="62">
        <v>2227.1520999999998</v>
      </c>
      <c r="H220" s="62">
        <v>1534.349976</v>
      </c>
      <c r="I220" s="62">
        <v>868.84997599999997</v>
      </c>
      <c r="J220" s="62">
        <v>1876.0500489999999</v>
      </c>
      <c r="K220" s="59">
        <f t="shared" si="7"/>
        <v>2137.1554149013391</v>
      </c>
      <c r="L220" s="59">
        <f t="shared" si="8"/>
        <v>3.3664072844231452E-2</v>
      </c>
    </row>
    <row r="221" spans="5:12">
      <c r="E221" s="61">
        <v>44609</v>
      </c>
      <c r="F221" s="62">
        <v>2799.3500979999999</v>
      </c>
      <c r="G221" s="62">
        <v>2255.3496089999999</v>
      </c>
      <c r="H221" s="62">
        <v>1513.099976</v>
      </c>
      <c r="I221" s="62">
        <v>862.54998799999998</v>
      </c>
      <c r="J221" s="62">
        <v>1869</v>
      </c>
      <c r="K221" s="59">
        <f t="shared" si="7"/>
        <v>2123.6715653216929</v>
      </c>
      <c r="L221" s="59">
        <f t="shared" si="8"/>
        <v>-6.3092508320311547E-3</v>
      </c>
    </row>
    <row r="222" spans="5:12">
      <c r="E222" s="61">
        <v>44610</v>
      </c>
      <c r="F222" s="62">
        <v>2751.8000489999999</v>
      </c>
      <c r="G222" s="62">
        <v>2237.7204590000001</v>
      </c>
      <c r="H222" s="62">
        <v>1498.3000489999999</v>
      </c>
      <c r="I222" s="62">
        <v>862.90002400000003</v>
      </c>
      <c r="J222" s="62">
        <v>1870</v>
      </c>
      <c r="K222" s="59">
        <f t="shared" si="7"/>
        <v>2100.6856850541899</v>
      </c>
      <c r="L222" s="59">
        <f t="shared" si="8"/>
        <v>-1.0823651191101735E-2</v>
      </c>
    </row>
    <row r="223" spans="5:12">
      <c r="E223" s="61">
        <v>44613</v>
      </c>
      <c r="F223" s="62">
        <v>2742.8999020000001</v>
      </c>
      <c r="G223" s="62">
        <v>2215.1069339999999</v>
      </c>
      <c r="H223" s="62">
        <v>1504</v>
      </c>
      <c r="I223" s="62">
        <v>843.84997599999997</v>
      </c>
      <c r="J223" s="62">
        <v>1874.9499510000001</v>
      </c>
      <c r="K223" s="59">
        <f t="shared" si="7"/>
        <v>2094.527978906402</v>
      </c>
      <c r="L223" s="59">
        <f t="shared" si="8"/>
        <v>-2.9312839096292675E-3</v>
      </c>
    </row>
    <row r="224" spans="5:12">
      <c r="E224" s="61">
        <v>44614</v>
      </c>
      <c r="F224" s="62">
        <v>2748</v>
      </c>
      <c r="G224" s="62">
        <v>2205.046143</v>
      </c>
      <c r="H224" s="62">
        <v>1489.8000489999999</v>
      </c>
      <c r="I224" s="62">
        <v>845.79998799999998</v>
      </c>
      <c r="J224" s="62">
        <v>1813</v>
      </c>
      <c r="K224" s="59">
        <f t="shared" si="7"/>
        <v>2079.0051729293273</v>
      </c>
      <c r="L224" s="59">
        <f t="shared" si="8"/>
        <v>-7.4111237154156351E-3</v>
      </c>
    </row>
    <row r="225" spans="5:12">
      <c r="E225" s="61">
        <v>44615</v>
      </c>
      <c r="F225" s="62">
        <v>2785.6999510000001</v>
      </c>
      <c r="G225" s="62">
        <v>2191.2473140000002</v>
      </c>
      <c r="H225" s="62">
        <v>1525.099976</v>
      </c>
      <c r="I225" s="62">
        <v>840.25</v>
      </c>
      <c r="J225" s="62">
        <v>1849</v>
      </c>
      <c r="K225" s="59">
        <f t="shared" si="7"/>
        <v>2106.115762745183</v>
      </c>
      <c r="L225" s="59">
        <f t="shared" si="8"/>
        <v>1.3040174295313012E-2</v>
      </c>
    </row>
    <row r="226" spans="5:12">
      <c r="E226" s="61">
        <v>44616</v>
      </c>
      <c r="F226" s="62">
        <v>2660.8999020000001</v>
      </c>
      <c r="G226" s="62">
        <v>2082.0563959999999</v>
      </c>
      <c r="H226" s="62">
        <v>1449.900024</v>
      </c>
      <c r="I226" s="62">
        <v>818.25</v>
      </c>
      <c r="J226" s="62">
        <v>1783.25</v>
      </c>
      <c r="K226" s="59">
        <f t="shared" si="7"/>
        <v>2016.1327734661756</v>
      </c>
      <c r="L226" s="59">
        <f t="shared" si="8"/>
        <v>-4.2724616980084895E-2</v>
      </c>
    </row>
    <row r="227" spans="5:12">
      <c r="E227" s="61">
        <v>44617</v>
      </c>
      <c r="F227" s="62">
        <v>2780.6499020000001</v>
      </c>
      <c r="G227" s="62">
        <v>2108.0852049999999</v>
      </c>
      <c r="H227" s="62">
        <v>1439.9499510000001</v>
      </c>
      <c r="I227" s="62">
        <v>831.54998799999998</v>
      </c>
      <c r="J227" s="62">
        <v>1782</v>
      </c>
      <c r="K227" s="59">
        <f t="shared" si="7"/>
        <v>2068.7395672441708</v>
      </c>
      <c r="L227" s="59">
        <f t="shared" si="8"/>
        <v>2.6092921294837312E-2</v>
      </c>
    </row>
    <row r="228" spans="5:12">
      <c r="E228" s="61">
        <v>44620</v>
      </c>
      <c r="F228" s="62">
        <v>2749.8000489999999</v>
      </c>
      <c r="G228" s="62">
        <v>2177.8637699999999</v>
      </c>
      <c r="H228" s="62">
        <v>1426</v>
      </c>
      <c r="I228" s="62">
        <v>843.90002400000003</v>
      </c>
      <c r="J228" s="62">
        <v>1764.900024</v>
      </c>
      <c r="K228" s="59">
        <f t="shared" si="7"/>
        <v>2057.4931188979212</v>
      </c>
      <c r="L228" s="59">
        <f t="shared" si="8"/>
        <v>-5.4363770695560198E-3</v>
      </c>
    </row>
    <row r="229" spans="5:12">
      <c r="E229" s="61">
        <v>44622</v>
      </c>
      <c r="F229" s="62">
        <v>2736.3000489999999</v>
      </c>
      <c r="G229" s="62">
        <v>2213.8608399999998</v>
      </c>
      <c r="H229" s="62">
        <v>1386.5</v>
      </c>
      <c r="I229" s="62">
        <v>820.90002400000003</v>
      </c>
      <c r="J229" s="62">
        <v>1800</v>
      </c>
      <c r="K229" s="59">
        <f t="shared" si="7"/>
        <v>2055.940264558662</v>
      </c>
      <c r="L229" s="59">
        <f t="shared" si="8"/>
        <v>-7.5473124308234052E-4</v>
      </c>
    </row>
    <row r="230" spans="5:12">
      <c r="E230" s="61">
        <v>44623</v>
      </c>
      <c r="F230" s="62">
        <v>2782.0500489999999</v>
      </c>
      <c r="G230" s="62">
        <v>2195.1701659999999</v>
      </c>
      <c r="H230" s="62">
        <v>1381</v>
      </c>
      <c r="I230" s="62">
        <v>820.90002400000003</v>
      </c>
      <c r="J230" s="62">
        <v>1810</v>
      </c>
      <c r="K230" s="59">
        <f t="shared" si="7"/>
        <v>2075.2924388992151</v>
      </c>
      <c r="L230" s="59">
        <f t="shared" si="8"/>
        <v>9.4128096395384997E-3</v>
      </c>
    </row>
    <row r="231" spans="5:12">
      <c r="E231" s="61">
        <v>44624</v>
      </c>
      <c r="F231" s="62">
        <v>2690.8000489999999</v>
      </c>
      <c r="G231" s="62">
        <v>2146.4819339999999</v>
      </c>
      <c r="H231" s="62">
        <v>1360</v>
      </c>
      <c r="I231" s="62">
        <v>829.65002400000003</v>
      </c>
      <c r="J231" s="62">
        <v>1740</v>
      </c>
      <c r="K231" s="59">
        <f t="shared" si="7"/>
        <v>2014.0436119831791</v>
      </c>
      <c r="L231" s="59">
        <f t="shared" si="8"/>
        <v>-2.9513347501291864E-2</v>
      </c>
    </row>
    <row r="232" spans="5:12">
      <c r="E232" s="61">
        <v>44627</v>
      </c>
      <c r="F232" s="62">
        <v>2629.3000489999999</v>
      </c>
      <c r="G232" s="62">
        <v>2067.1040039999998</v>
      </c>
      <c r="H232" s="62">
        <v>1318.5</v>
      </c>
      <c r="I232" s="62">
        <v>822.65002400000003</v>
      </c>
      <c r="J232" s="62">
        <v>1658.25</v>
      </c>
      <c r="K232" s="59">
        <f t="shared" si="7"/>
        <v>1955.2287051885742</v>
      </c>
      <c r="L232" s="59">
        <f t="shared" si="8"/>
        <v>-2.9202399811338431E-2</v>
      </c>
    </row>
    <row r="233" spans="5:12">
      <c r="E233" s="61">
        <v>44628</v>
      </c>
      <c r="F233" s="62">
        <v>2642.3500979999999</v>
      </c>
      <c r="G233" s="62">
        <v>2063.3657229999999</v>
      </c>
      <c r="H233" s="62">
        <v>1302.1999510000001</v>
      </c>
      <c r="I233" s="62">
        <v>855</v>
      </c>
      <c r="J233" s="62">
        <v>1627.900024</v>
      </c>
      <c r="K233" s="59">
        <f t="shared" si="7"/>
        <v>1954.9271559953449</v>
      </c>
      <c r="L233" s="59">
        <f t="shared" si="8"/>
        <v>-1.5422706941081721E-4</v>
      </c>
    </row>
    <row r="234" spans="5:12">
      <c r="E234" s="61">
        <v>44629</v>
      </c>
      <c r="F234" s="62">
        <v>2779.75</v>
      </c>
      <c r="G234" s="62">
        <v>2172.8334960000002</v>
      </c>
      <c r="H234" s="62">
        <v>1330</v>
      </c>
      <c r="I234" s="62">
        <v>868.25</v>
      </c>
      <c r="J234" s="62">
        <v>1676.5</v>
      </c>
      <c r="K234" s="59">
        <f t="shared" si="7"/>
        <v>2039.1044322206408</v>
      </c>
      <c r="L234" s="59">
        <f t="shared" si="8"/>
        <v>4.3059034689421516E-2</v>
      </c>
    </row>
    <row r="235" spans="5:12">
      <c r="E235" s="61">
        <v>44630</v>
      </c>
      <c r="F235" s="62">
        <v>2845.5500489999999</v>
      </c>
      <c r="G235" s="62">
        <v>2208.0458979999999</v>
      </c>
      <c r="H235" s="62">
        <v>1427</v>
      </c>
      <c r="I235" s="62">
        <v>869.54998799999998</v>
      </c>
      <c r="J235" s="62">
        <v>1740</v>
      </c>
      <c r="K235" s="59">
        <f t="shared" si="7"/>
        <v>2097.4374184295234</v>
      </c>
      <c r="L235" s="59">
        <f t="shared" si="8"/>
        <v>2.8607159735000165E-2</v>
      </c>
    </row>
    <row r="236" spans="5:12">
      <c r="E236" s="61">
        <v>44631</v>
      </c>
      <c r="F236" s="62">
        <v>2897.25</v>
      </c>
      <c r="G236" s="62">
        <v>2214.4145509999998</v>
      </c>
      <c r="H236" s="62">
        <v>1388</v>
      </c>
      <c r="I236" s="62">
        <v>902</v>
      </c>
      <c r="J236" s="62">
        <v>1720</v>
      </c>
      <c r="K236" s="59">
        <f t="shared" si="7"/>
        <v>2114.0162769969479</v>
      </c>
      <c r="L236" s="59">
        <f t="shared" si="8"/>
        <v>7.9043400397795782E-3</v>
      </c>
    </row>
    <row r="237" spans="5:12">
      <c r="E237" s="61">
        <v>44634</v>
      </c>
      <c r="F237" s="62">
        <v>2991.6499020000001</v>
      </c>
      <c r="G237" s="62">
        <v>2232.5976559999999</v>
      </c>
      <c r="H237" s="62">
        <v>1415</v>
      </c>
      <c r="I237" s="62">
        <v>892.25</v>
      </c>
      <c r="J237" s="62">
        <v>1735</v>
      </c>
      <c r="K237" s="59">
        <f t="shared" si="7"/>
        <v>2160.9595760497878</v>
      </c>
      <c r="L237" s="59">
        <f t="shared" si="8"/>
        <v>2.2205741537394852E-2</v>
      </c>
    </row>
    <row r="238" spans="5:12">
      <c r="E238" s="61">
        <v>44635</v>
      </c>
      <c r="F238" s="62">
        <v>2860.75</v>
      </c>
      <c r="G238" s="62">
        <v>2181.4636230000001</v>
      </c>
      <c r="H238" s="62">
        <v>1443.5</v>
      </c>
      <c r="I238" s="62">
        <v>891.65002400000003</v>
      </c>
      <c r="J238" s="62">
        <v>1748</v>
      </c>
      <c r="K238" s="59">
        <f t="shared" si="7"/>
        <v>2108.2434903150543</v>
      </c>
      <c r="L238" s="59">
        <f t="shared" si="8"/>
        <v>-2.4394757920968568E-2</v>
      </c>
    </row>
    <row r="239" spans="5:12">
      <c r="E239" s="61">
        <v>44636</v>
      </c>
      <c r="F239" s="62">
        <v>2850</v>
      </c>
      <c r="G239" s="62">
        <v>2218.29126</v>
      </c>
      <c r="H239" s="62">
        <v>1447</v>
      </c>
      <c r="I239" s="62">
        <v>889.20001200000002</v>
      </c>
      <c r="J239" s="62">
        <v>1761</v>
      </c>
      <c r="K239" s="59">
        <f t="shared" si="7"/>
        <v>2110.2723851939468</v>
      </c>
      <c r="L239" s="59">
        <f t="shared" si="8"/>
        <v>9.6236269112792705E-4</v>
      </c>
    </row>
    <row r="240" spans="5:12">
      <c r="E240" s="61">
        <v>44637</v>
      </c>
      <c r="F240" s="62">
        <v>2874.4499510000001</v>
      </c>
      <c r="G240" s="62">
        <v>2290.6083979999999</v>
      </c>
      <c r="H240" s="62">
        <v>1472</v>
      </c>
      <c r="I240" s="62">
        <v>911.59997599999997</v>
      </c>
      <c r="J240" s="62">
        <v>1781.150024</v>
      </c>
      <c r="K240" s="59">
        <f t="shared" si="7"/>
        <v>2137.6373049446711</v>
      </c>
      <c r="L240" s="59">
        <f t="shared" si="8"/>
        <v>1.2967482275141995E-2</v>
      </c>
    </row>
    <row r="241" spans="5:12">
      <c r="E241" s="61">
        <v>44641</v>
      </c>
      <c r="F241" s="62">
        <v>2891.3500979999999</v>
      </c>
      <c r="G241" s="62">
        <v>2277.4094239999999</v>
      </c>
      <c r="H241" s="62">
        <v>1487</v>
      </c>
      <c r="I241" s="62">
        <v>913.79998799999998</v>
      </c>
      <c r="J241" s="62">
        <v>1805</v>
      </c>
      <c r="K241" s="59">
        <f t="shared" si="7"/>
        <v>2151.5684428177547</v>
      </c>
      <c r="L241" s="59">
        <f t="shared" si="8"/>
        <v>6.5170727704175757E-3</v>
      </c>
    </row>
    <row r="242" spans="5:12">
      <c r="E242" s="61">
        <v>44642</v>
      </c>
      <c r="F242" s="62">
        <v>2919.8000489999999</v>
      </c>
      <c r="G242" s="62">
        <v>2336.250732</v>
      </c>
      <c r="H242" s="62">
        <v>1481.3000489999999</v>
      </c>
      <c r="I242" s="62">
        <v>914.09997599999997</v>
      </c>
      <c r="J242" s="62">
        <v>1756.3000489999999</v>
      </c>
      <c r="K242" s="59">
        <f t="shared" si="7"/>
        <v>2155.9340287503724</v>
      </c>
      <c r="L242" s="59">
        <f t="shared" si="8"/>
        <v>2.029024894462772E-3</v>
      </c>
    </row>
    <row r="243" spans="5:12">
      <c r="E243" s="61">
        <v>44643</v>
      </c>
      <c r="F243" s="62">
        <v>2951.8000489999999</v>
      </c>
      <c r="G243" s="62">
        <v>2343.680664</v>
      </c>
      <c r="H243" s="62">
        <v>1507</v>
      </c>
      <c r="I243" s="62">
        <v>900.79998799999998</v>
      </c>
      <c r="J243" s="62">
        <v>1780</v>
      </c>
      <c r="K243" s="59">
        <f t="shared" si="7"/>
        <v>2177.3264833959383</v>
      </c>
      <c r="L243" s="59">
        <f t="shared" si="8"/>
        <v>9.9225924171555402E-3</v>
      </c>
    </row>
    <row r="244" spans="5:12">
      <c r="E244" s="61">
        <v>44644</v>
      </c>
      <c r="F244" s="62">
        <v>2931.4499510000001</v>
      </c>
      <c r="G244" s="62">
        <v>2380.093018</v>
      </c>
      <c r="H244" s="62">
        <v>1466</v>
      </c>
      <c r="I244" s="62">
        <v>908.84997599999997</v>
      </c>
      <c r="J244" s="62">
        <v>1755</v>
      </c>
      <c r="K244" s="59">
        <f t="shared" si="7"/>
        <v>2161.7895815700822</v>
      </c>
      <c r="L244" s="59">
        <f t="shared" si="8"/>
        <v>-7.1357703791042892E-3</v>
      </c>
    </row>
    <row r="245" spans="5:12">
      <c r="E245" s="61">
        <v>44645</v>
      </c>
      <c r="F245" s="62">
        <v>2918.6000979999999</v>
      </c>
      <c r="G245" s="62">
        <v>2395.96875</v>
      </c>
      <c r="H245" s="62">
        <v>1451</v>
      </c>
      <c r="I245" s="62">
        <v>902.34997599999997</v>
      </c>
      <c r="J245" s="62">
        <v>1775.599976</v>
      </c>
      <c r="K245" s="59">
        <f t="shared" si="7"/>
        <v>2160.2276932214281</v>
      </c>
      <c r="L245" s="59">
        <f t="shared" si="8"/>
        <v>-7.2249786101741265E-4</v>
      </c>
    </row>
    <row r="246" spans="5:12">
      <c r="E246" s="61">
        <v>44648</v>
      </c>
      <c r="F246" s="62">
        <v>2955.0500489999999</v>
      </c>
      <c r="G246" s="62">
        <v>2420.0590820000002</v>
      </c>
      <c r="H246" s="62">
        <v>1430.900024</v>
      </c>
      <c r="I246" s="62">
        <v>905.90002400000003</v>
      </c>
      <c r="J246" s="62">
        <v>1752</v>
      </c>
      <c r="K246" s="59">
        <f t="shared" si="7"/>
        <v>2169.7681207592473</v>
      </c>
      <c r="L246" s="59">
        <f t="shared" si="8"/>
        <v>4.4163990526351338E-3</v>
      </c>
    </row>
    <row r="247" spans="5:12">
      <c r="E247" s="61">
        <v>44649</v>
      </c>
      <c r="F247" s="62">
        <v>2983.8000489999999</v>
      </c>
      <c r="G247" s="62">
        <v>2420.6127929999998</v>
      </c>
      <c r="H247" s="62">
        <v>1441</v>
      </c>
      <c r="I247" s="62">
        <v>919.34997599999997</v>
      </c>
      <c r="J247" s="62">
        <v>1748.6999510000001</v>
      </c>
      <c r="K247" s="59">
        <f t="shared" si="7"/>
        <v>2183.9660310245281</v>
      </c>
      <c r="L247" s="59">
        <f t="shared" si="8"/>
        <v>6.5435150094805827E-3</v>
      </c>
    </row>
    <row r="248" spans="5:12">
      <c r="E248" s="61">
        <v>44650</v>
      </c>
      <c r="F248" s="62">
        <v>3091.3999020000001</v>
      </c>
      <c r="G248" s="62">
        <v>2467.1320799999999</v>
      </c>
      <c r="H248" s="62">
        <v>1472</v>
      </c>
      <c r="I248" s="62">
        <v>920.59997599999997</v>
      </c>
      <c r="J248" s="62">
        <v>1766.900024</v>
      </c>
      <c r="K248" s="59">
        <f t="shared" si="7"/>
        <v>2241.5598571913588</v>
      </c>
      <c r="L248" s="59">
        <f t="shared" si="8"/>
        <v>2.6371209693134556E-2</v>
      </c>
    </row>
    <row r="249" spans="5:12">
      <c r="E249" s="61">
        <v>44651</v>
      </c>
      <c r="F249" s="62">
        <v>3092.8999020000001</v>
      </c>
      <c r="G249" s="62">
        <v>2431.8732909999999</v>
      </c>
      <c r="H249" s="62">
        <v>1471</v>
      </c>
      <c r="I249" s="62">
        <v>914.75</v>
      </c>
      <c r="J249" s="62">
        <v>1779.9499510000001</v>
      </c>
      <c r="K249" s="59">
        <f t="shared" si="7"/>
        <v>2241.4908162898651</v>
      </c>
      <c r="L249" s="59">
        <f t="shared" si="8"/>
        <v>-3.0800382721074548E-5</v>
      </c>
    </row>
    <row r="250" spans="5:12">
      <c r="E250" s="61">
        <v>44652</v>
      </c>
      <c r="F250" s="62">
        <v>3031</v>
      </c>
      <c r="G250" s="62">
        <v>2451.3486330000001</v>
      </c>
      <c r="H250" s="62">
        <v>1476.400024</v>
      </c>
      <c r="I250" s="62">
        <v>908.70001200000002</v>
      </c>
      <c r="J250" s="62">
        <v>1759</v>
      </c>
      <c r="K250" s="59">
        <f t="shared" si="7"/>
        <v>2211.9654905225029</v>
      </c>
      <c r="L250" s="59">
        <f t="shared" si="8"/>
        <v>-1.3172182349706296E-2</v>
      </c>
    </row>
    <row r="251" spans="5:12">
      <c r="E251" s="61">
        <v>44655</v>
      </c>
      <c r="F251" s="62">
        <v>2997.8000489999999</v>
      </c>
      <c r="G251" s="62">
        <v>2458.5942380000001</v>
      </c>
      <c r="H251" s="62">
        <v>1580</v>
      </c>
      <c r="I251" s="62">
        <v>926.04998799999998</v>
      </c>
      <c r="J251" s="62">
        <v>1784</v>
      </c>
      <c r="K251" s="59">
        <f t="shared" si="7"/>
        <v>2219.6608450501535</v>
      </c>
      <c r="L251" s="59">
        <f t="shared" si="8"/>
        <v>3.4789668105683624E-3</v>
      </c>
    </row>
    <row r="252" spans="5:12">
      <c r="E252" s="61">
        <v>44656</v>
      </c>
      <c r="F252" s="62">
        <v>2997.6499020000001</v>
      </c>
      <c r="G252" s="62">
        <v>2423.8432619999999</v>
      </c>
      <c r="H252" s="62">
        <v>1666.6999510000001</v>
      </c>
      <c r="I252" s="62">
        <v>929.09997599999997</v>
      </c>
      <c r="J252" s="62">
        <v>1840</v>
      </c>
      <c r="K252" s="59">
        <f t="shared" si="7"/>
        <v>2241.3649996120221</v>
      </c>
      <c r="L252" s="59">
        <f t="shared" si="8"/>
        <v>9.7781400299370436E-3</v>
      </c>
    </row>
    <row r="253" spans="5:12">
      <c r="E253" s="61">
        <v>44657</v>
      </c>
      <c r="F253" s="62">
        <v>2992.8999020000001</v>
      </c>
      <c r="G253" s="62">
        <v>2417.3823240000002</v>
      </c>
      <c r="H253" s="62">
        <v>1587.6999510000001</v>
      </c>
      <c r="I253" s="62">
        <v>928.09997599999997</v>
      </c>
      <c r="J253" s="62">
        <v>1833</v>
      </c>
      <c r="K253" s="59">
        <f t="shared" si="7"/>
        <v>2227.3141104189476</v>
      </c>
      <c r="L253" s="59">
        <f t="shared" si="8"/>
        <v>-6.2688982809612215E-3</v>
      </c>
    </row>
    <row r="254" spans="5:12">
      <c r="E254" s="61">
        <v>44658</v>
      </c>
      <c r="F254" s="62">
        <v>2918.9499510000001</v>
      </c>
      <c r="G254" s="62">
        <v>2374.7397460000002</v>
      </c>
      <c r="H254" s="62">
        <v>1541.3000489999999</v>
      </c>
      <c r="I254" s="62">
        <v>930.95001200000002</v>
      </c>
      <c r="J254" s="62">
        <v>1849.900024</v>
      </c>
      <c r="K254" s="59">
        <f t="shared" si="7"/>
        <v>2191.4632331142866</v>
      </c>
      <c r="L254" s="59">
        <f t="shared" si="8"/>
        <v>-1.6096013192282821E-2</v>
      </c>
    </row>
    <row r="255" spans="5:12">
      <c r="E255" s="61">
        <v>44659</v>
      </c>
      <c r="F255" s="62">
        <v>2887.0500489999999</v>
      </c>
      <c r="G255" s="62">
        <v>2414.2441410000001</v>
      </c>
      <c r="H255" s="62">
        <v>1512.099976</v>
      </c>
      <c r="I255" s="62">
        <v>924.59997599999997</v>
      </c>
      <c r="J255" s="62">
        <v>1835.400024</v>
      </c>
      <c r="K255" s="59">
        <f t="shared" si="7"/>
        <v>2173.5895960898006</v>
      </c>
      <c r="L255" s="59">
        <f t="shared" si="8"/>
        <v>-8.1560287000963516E-3</v>
      </c>
    </row>
    <row r="256" spans="5:12">
      <c r="E256" s="61">
        <v>44662</v>
      </c>
      <c r="F256" s="62">
        <v>2875.6999510000001</v>
      </c>
      <c r="G256" s="62">
        <v>2409.2138669999999</v>
      </c>
      <c r="H256" s="62">
        <v>1506</v>
      </c>
      <c r="I256" s="62">
        <v>925.40002400000003</v>
      </c>
      <c r="J256" s="62">
        <v>1820.25</v>
      </c>
      <c r="K256" s="59">
        <f t="shared" si="7"/>
        <v>2164.0078858164184</v>
      </c>
      <c r="L256" s="59">
        <f t="shared" si="8"/>
        <v>-4.4082426096533345E-3</v>
      </c>
    </row>
    <row r="257" spans="5:12">
      <c r="E257" s="61">
        <v>44663</v>
      </c>
      <c r="F257" s="62">
        <v>2803</v>
      </c>
      <c r="G257" s="62">
        <v>2363.8483890000002</v>
      </c>
      <c r="H257" s="62">
        <v>1484</v>
      </c>
      <c r="I257" s="62">
        <v>921.29998799999998</v>
      </c>
      <c r="J257" s="62">
        <v>1780</v>
      </c>
      <c r="K257" s="59">
        <f t="shared" si="7"/>
        <v>2116.445541282988</v>
      </c>
      <c r="L257" s="59">
        <f t="shared" si="8"/>
        <v>-2.1978822186910163E-2</v>
      </c>
    </row>
    <row r="258" spans="5:12">
      <c r="E258" s="61">
        <v>44664</v>
      </c>
      <c r="F258" s="62">
        <v>2799.8500979999999</v>
      </c>
      <c r="G258" s="62">
        <v>2355.1721189999998</v>
      </c>
      <c r="H258" s="62">
        <v>1490</v>
      </c>
      <c r="I258" s="62">
        <v>936.75</v>
      </c>
      <c r="J258" s="62">
        <v>1754.1999510000001</v>
      </c>
      <c r="K258" s="59">
        <f t="shared" si="7"/>
        <v>2110.6598121211496</v>
      </c>
      <c r="L258" s="59">
        <f t="shared" si="8"/>
        <v>-2.7337009381923627E-3</v>
      </c>
    </row>
    <row r="259" spans="5:12">
      <c r="E259" s="61">
        <v>44669</v>
      </c>
      <c r="F259" s="62">
        <v>2715.1499020000001</v>
      </c>
      <c r="G259" s="62">
        <v>2347.9726559999999</v>
      </c>
      <c r="H259" s="62">
        <v>1418.849976</v>
      </c>
      <c r="I259" s="62">
        <v>927.5</v>
      </c>
      <c r="J259" s="62">
        <v>1746.3000489999999</v>
      </c>
      <c r="K259" s="59">
        <f t="shared" ref="K259:K322" si="9">($B$22*$F259)+($B$23*$G259)+($B$24*$H259)+($B$25*$I259)+($B$26*$J259)</f>
        <v>2062.7319281197015</v>
      </c>
      <c r="L259" s="59">
        <f t="shared" si="8"/>
        <v>-2.2707536158222519E-2</v>
      </c>
    </row>
    <row r="260" spans="5:12">
      <c r="E260" s="61">
        <v>44670</v>
      </c>
      <c r="F260" s="62">
        <v>2706.3500979999999</v>
      </c>
      <c r="G260" s="62">
        <v>2437.4575199999999</v>
      </c>
      <c r="H260" s="62">
        <v>1380.900024</v>
      </c>
      <c r="I260" s="62">
        <v>922</v>
      </c>
      <c r="J260" s="62">
        <v>1748.3000489999999</v>
      </c>
      <c r="K260" s="59">
        <f t="shared" si="9"/>
        <v>2062.0039614375823</v>
      </c>
      <c r="L260" s="59">
        <f t="shared" ref="L260:L323" si="10">(K260/K259)-1</f>
        <v>-3.5291385768321248E-4</v>
      </c>
    </row>
    <row r="261" spans="5:12">
      <c r="E261" s="61">
        <v>44671</v>
      </c>
      <c r="F261" s="62">
        <v>2674.1999510000001</v>
      </c>
      <c r="G261" s="62">
        <v>2509.1284179999998</v>
      </c>
      <c r="H261" s="62">
        <v>1354.4499510000001</v>
      </c>
      <c r="I261" s="62">
        <v>923.5</v>
      </c>
      <c r="J261" s="62">
        <v>1709.9499510000001</v>
      </c>
      <c r="K261" s="59">
        <f t="shared" si="9"/>
        <v>2042.2508512553939</v>
      </c>
      <c r="L261" s="59">
        <f t="shared" si="10"/>
        <v>-9.5795694632987427E-3</v>
      </c>
    </row>
    <row r="262" spans="5:12">
      <c r="E262" s="61">
        <v>44672</v>
      </c>
      <c r="F262" s="62">
        <v>2671</v>
      </c>
      <c r="G262" s="62">
        <v>2567.8774410000001</v>
      </c>
      <c r="H262" s="62">
        <v>1365</v>
      </c>
      <c r="I262" s="62">
        <v>944.09997599999997</v>
      </c>
      <c r="J262" s="62">
        <v>1702.9499510000001</v>
      </c>
      <c r="K262" s="59">
        <f t="shared" si="9"/>
        <v>2048.1508382941693</v>
      </c>
      <c r="L262" s="59">
        <f t="shared" si="10"/>
        <v>2.8889629474990741E-3</v>
      </c>
    </row>
    <row r="263" spans="5:12">
      <c r="E263" s="61">
        <v>44673</v>
      </c>
      <c r="F263" s="62">
        <v>2687.3500979999999</v>
      </c>
      <c r="G263" s="62">
        <v>2546.3715820000002</v>
      </c>
      <c r="H263" s="62">
        <v>1360</v>
      </c>
      <c r="I263" s="62">
        <v>924.79998799999998</v>
      </c>
      <c r="J263" s="62">
        <v>1701</v>
      </c>
      <c r="K263" s="59">
        <f t="shared" si="9"/>
        <v>2049.6348667094317</v>
      </c>
      <c r="L263" s="59">
        <f t="shared" si="10"/>
        <v>7.245698839732917E-4</v>
      </c>
    </row>
    <row r="264" spans="5:12">
      <c r="E264" s="61">
        <v>44676</v>
      </c>
      <c r="F264" s="62">
        <v>2688.0500489999999</v>
      </c>
      <c r="G264" s="62">
        <v>2487.4841310000002</v>
      </c>
      <c r="H264" s="62">
        <v>1350</v>
      </c>
      <c r="I264" s="62">
        <v>900</v>
      </c>
      <c r="J264" s="62">
        <v>1675</v>
      </c>
      <c r="K264" s="59">
        <f t="shared" si="9"/>
        <v>2034.0702269864</v>
      </c>
      <c r="L264" s="59">
        <f t="shared" si="10"/>
        <v>-7.5938597531860497E-3</v>
      </c>
    </row>
    <row r="265" spans="5:12">
      <c r="E265" s="61">
        <v>44677</v>
      </c>
      <c r="F265" s="62">
        <v>2710.5</v>
      </c>
      <c r="G265" s="62">
        <v>2561.9240719999998</v>
      </c>
      <c r="H265" s="62">
        <v>1372</v>
      </c>
      <c r="I265" s="62">
        <v>918.04998799999998</v>
      </c>
      <c r="J265" s="62">
        <v>1680</v>
      </c>
      <c r="K265" s="59">
        <f t="shared" si="9"/>
        <v>2056.1319319713089</v>
      </c>
      <c r="L265" s="59">
        <f t="shared" si="10"/>
        <v>1.0846088149864208E-2</v>
      </c>
    </row>
    <row r="266" spans="5:12">
      <c r="E266" s="61">
        <v>44678</v>
      </c>
      <c r="F266" s="62">
        <v>2670</v>
      </c>
      <c r="G266" s="62">
        <v>2564.41626</v>
      </c>
      <c r="H266" s="62">
        <v>1360</v>
      </c>
      <c r="I266" s="62">
        <v>906.09997599999997</v>
      </c>
      <c r="J266" s="62">
        <v>1675</v>
      </c>
      <c r="K266" s="59">
        <f t="shared" si="9"/>
        <v>2035.1786895971984</v>
      </c>
      <c r="L266" s="59">
        <f t="shared" si="10"/>
        <v>-1.0190611822278206E-2</v>
      </c>
    </row>
    <row r="267" spans="5:12">
      <c r="E267" s="61">
        <v>44679</v>
      </c>
      <c r="F267" s="62">
        <v>2667.8000489999999</v>
      </c>
      <c r="G267" s="62">
        <v>2602.720703</v>
      </c>
      <c r="H267" s="62">
        <v>1372</v>
      </c>
      <c r="I267" s="62">
        <v>921</v>
      </c>
      <c r="J267" s="62">
        <v>1690</v>
      </c>
      <c r="K267" s="59">
        <f t="shared" si="9"/>
        <v>2044.6166415874518</v>
      </c>
      <c r="L267" s="59">
        <f t="shared" si="10"/>
        <v>4.6374070436643322E-3</v>
      </c>
    </row>
    <row r="268" spans="5:12">
      <c r="E268" s="61">
        <v>44680</v>
      </c>
      <c r="F268" s="62">
        <v>2694.5</v>
      </c>
      <c r="G268" s="62">
        <v>2575.3999020000001</v>
      </c>
      <c r="H268" s="62">
        <v>1380.349976</v>
      </c>
      <c r="I268" s="62">
        <v>928.65002400000003</v>
      </c>
      <c r="J268" s="62">
        <v>1731</v>
      </c>
      <c r="K268" s="59">
        <f t="shared" si="9"/>
        <v>2065.5299808477116</v>
      </c>
      <c r="L268" s="59">
        <f t="shared" si="10"/>
        <v>1.0228489211563163E-2</v>
      </c>
    </row>
    <row r="269" spans="5:12">
      <c r="E269" s="61">
        <v>44683</v>
      </c>
      <c r="F269" s="62">
        <v>2653</v>
      </c>
      <c r="G269" s="62">
        <v>2566.3544919999999</v>
      </c>
      <c r="H269" s="62">
        <v>1362.0500489999999</v>
      </c>
      <c r="I269" s="62">
        <v>923.40002400000003</v>
      </c>
      <c r="J269" s="62">
        <v>1668.599976</v>
      </c>
      <c r="K269" s="59">
        <f t="shared" si="9"/>
        <v>2029.0482751383086</v>
      </c>
      <c r="L269" s="59">
        <f t="shared" si="10"/>
        <v>-1.7662152594091429E-2</v>
      </c>
    </row>
    <row r="270" spans="5:12">
      <c r="E270" s="61">
        <v>44685</v>
      </c>
      <c r="F270" s="62">
        <v>2622.1999510000001</v>
      </c>
      <c r="G270" s="62">
        <v>2486.2380370000001</v>
      </c>
      <c r="H270" s="62">
        <v>1400</v>
      </c>
      <c r="I270" s="62">
        <v>900.90002400000003</v>
      </c>
      <c r="J270" s="62">
        <v>1679.5</v>
      </c>
      <c r="K270" s="59">
        <f t="shared" si="9"/>
        <v>2013.6809229994797</v>
      </c>
      <c r="L270" s="59">
        <f t="shared" si="10"/>
        <v>-7.5736749722139507E-3</v>
      </c>
    </row>
    <row r="271" spans="5:12">
      <c r="E271" s="61">
        <v>44686</v>
      </c>
      <c r="F271" s="62">
        <v>2642.3500979999999</v>
      </c>
      <c r="G271" s="62">
        <v>2437.5498050000001</v>
      </c>
      <c r="H271" s="62">
        <v>1375</v>
      </c>
      <c r="I271" s="62">
        <v>878.15002400000003</v>
      </c>
      <c r="J271" s="62">
        <v>1650.6999510000001</v>
      </c>
      <c r="K271" s="59">
        <f t="shared" si="9"/>
        <v>2004.8916404264294</v>
      </c>
      <c r="L271" s="59">
        <f t="shared" si="10"/>
        <v>-4.3647841486019745E-3</v>
      </c>
    </row>
    <row r="272" spans="5:12">
      <c r="E272" s="61">
        <v>44687</v>
      </c>
      <c r="F272" s="62">
        <v>2590.8000489999999</v>
      </c>
      <c r="G272" s="62">
        <v>2418.8591310000002</v>
      </c>
      <c r="H272" s="62">
        <v>1330</v>
      </c>
      <c r="I272" s="62">
        <v>883.29998799999998</v>
      </c>
      <c r="J272" s="62">
        <v>1616</v>
      </c>
      <c r="K272" s="59">
        <f t="shared" si="9"/>
        <v>1968.2341115263564</v>
      </c>
      <c r="L272" s="59">
        <f t="shared" si="10"/>
        <v>-1.828404496328595E-2</v>
      </c>
    </row>
    <row r="273" spans="5:12">
      <c r="E273" s="61">
        <v>44690</v>
      </c>
      <c r="F273" s="62">
        <v>2808.5500489999999</v>
      </c>
      <c r="G273" s="62">
        <v>2324.3901369999999</v>
      </c>
      <c r="H273" s="62">
        <v>1300</v>
      </c>
      <c r="I273" s="62">
        <v>885.40002400000003</v>
      </c>
      <c r="J273" s="62">
        <v>1607.5500489999999</v>
      </c>
      <c r="K273" s="59">
        <f t="shared" si="9"/>
        <v>2045.8203434697193</v>
      </c>
      <c r="L273" s="59">
        <f t="shared" si="10"/>
        <v>3.9419209071219319E-2</v>
      </c>
    </row>
    <row r="274" spans="5:12">
      <c r="E274" s="61">
        <v>44691</v>
      </c>
      <c r="F274" s="62">
        <v>2668.5</v>
      </c>
      <c r="G274" s="62">
        <v>2284.1010740000002</v>
      </c>
      <c r="H274" s="62">
        <v>1315.0500489999999</v>
      </c>
      <c r="I274" s="62">
        <v>861.84997599999997</v>
      </c>
      <c r="J274" s="62">
        <v>1611</v>
      </c>
      <c r="K274" s="59">
        <f t="shared" si="9"/>
        <v>1983.3488095591968</v>
      </c>
      <c r="L274" s="59">
        <f t="shared" si="10"/>
        <v>-3.053617787599594E-2</v>
      </c>
    </row>
    <row r="275" spans="5:12">
      <c r="E275" s="61">
        <v>44692</v>
      </c>
      <c r="F275" s="62">
        <v>2542.0500489999999</v>
      </c>
      <c r="G275" s="62">
        <v>2260.703125</v>
      </c>
      <c r="H275" s="62">
        <v>1353</v>
      </c>
      <c r="I275" s="62">
        <v>854.79998799999998</v>
      </c>
      <c r="J275" s="62">
        <v>1600.5</v>
      </c>
      <c r="K275" s="59">
        <f t="shared" si="9"/>
        <v>1929.4587436165648</v>
      </c>
      <c r="L275" s="59">
        <f t="shared" si="10"/>
        <v>-2.7171249798772945E-2</v>
      </c>
    </row>
    <row r="276" spans="5:12">
      <c r="E276" s="61">
        <v>44693</v>
      </c>
      <c r="F276" s="62">
        <v>2404</v>
      </c>
      <c r="G276" s="62">
        <v>2214.6455080000001</v>
      </c>
      <c r="H276" s="62">
        <v>1321.099976</v>
      </c>
      <c r="I276" s="62">
        <v>850</v>
      </c>
      <c r="J276" s="62">
        <v>1550</v>
      </c>
      <c r="K276" s="59">
        <f t="shared" si="9"/>
        <v>1850.6110875879158</v>
      </c>
      <c r="L276" s="59">
        <f t="shared" si="10"/>
        <v>-4.086516816672503E-2</v>
      </c>
    </row>
    <row r="277" spans="5:12">
      <c r="E277" s="61">
        <v>44694</v>
      </c>
      <c r="F277" s="62">
        <v>2453.1499020000001</v>
      </c>
      <c r="G277" s="62">
        <v>2239.7509770000001</v>
      </c>
      <c r="H277" s="62">
        <v>1310.0500489999999</v>
      </c>
      <c r="I277" s="62">
        <v>882.5</v>
      </c>
      <c r="J277" s="62">
        <v>1530</v>
      </c>
      <c r="K277" s="59">
        <f t="shared" si="9"/>
        <v>1871.1695493606226</v>
      </c>
      <c r="L277" s="59">
        <f t="shared" si="10"/>
        <v>1.1109012536773877E-2</v>
      </c>
    </row>
    <row r="278" spans="5:12">
      <c r="E278" s="61">
        <v>44697</v>
      </c>
      <c r="F278" s="62">
        <v>2413.6000979999999</v>
      </c>
      <c r="G278" s="62">
        <v>2240.304932</v>
      </c>
      <c r="H278" s="62">
        <v>1299</v>
      </c>
      <c r="I278" s="62">
        <v>885.59997599999997</v>
      </c>
      <c r="J278" s="62">
        <v>1550</v>
      </c>
      <c r="K278" s="59">
        <f t="shared" si="9"/>
        <v>1858.6119563835616</v>
      </c>
      <c r="L278" s="59">
        <f t="shared" si="10"/>
        <v>-6.7110930601408381E-3</v>
      </c>
    </row>
    <row r="279" spans="5:12">
      <c r="E279" s="61">
        <v>44698</v>
      </c>
      <c r="F279" s="62">
        <v>2456.5</v>
      </c>
      <c r="G279" s="62">
        <v>2334.4045409999999</v>
      </c>
      <c r="H279" s="62">
        <v>1312.599976</v>
      </c>
      <c r="I279" s="62">
        <v>891.75</v>
      </c>
      <c r="J279" s="62">
        <v>1545</v>
      </c>
      <c r="K279" s="59">
        <f t="shared" si="9"/>
        <v>1885.9791733966274</v>
      </c>
      <c r="L279" s="59">
        <f t="shared" si="10"/>
        <v>1.4724545873640027E-2</v>
      </c>
    </row>
    <row r="280" spans="5:12">
      <c r="E280" s="61">
        <v>44699</v>
      </c>
      <c r="F280" s="62">
        <v>2520.6000979999999</v>
      </c>
      <c r="G280" s="62">
        <v>2342.89624</v>
      </c>
      <c r="H280" s="62">
        <v>1324.0500489999999</v>
      </c>
      <c r="I280" s="62">
        <v>899.15002400000003</v>
      </c>
      <c r="J280" s="62">
        <v>1623</v>
      </c>
      <c r="K280" s="59">
        <f t="shared" si="9"/>
        <v>1935.1715577123009</v>
      </c>
      <c r="L280" s="59">
        <f t="shared" si="10"/>
        <v>2.6083206543091597E-2</v>
      </c>
    </row>
    <row r="281" spans="5:12">
      <c r="E281" s="61">
        <v>44700</v>
      </c>
      <c r="F281" s="62">
        <v>2458.3999020000001</v>
      </c>
      <c r="G281" s="62">
        <v>2288.900635</v>
      </c>
      <c r="H281" s="62">
        <v>1286.1999510000001</v>
      </c>
      <c r="I281" s="62">
        <v>884.59997599999997</v>
      </c>
      <c r="J281" s="62">
        <v>1550</v>
      </c>
      <c r="K281" s="59">
        <f t="shared" si="9"/>
        <v>1879.9358199370622</v>
      </c>
      <c r="L281" s="59">
        <f t="shared" si="10"/>
        <v>-2.854307027979297E-2</v>
      </c>
    </row>
    <row r="282" spans="5:12">
      <c r="E282" s="61">
        <v>44701</v>
      </c>
      <c r="F282" s="62">
        <v>2473.1499020000001</v>
      </c>
      <c r="G282" s="62">
        <v>2422.3664549999999</v>
      </c>
      <c r="H282" s="62">
        <v>1303</v>
      </c>
      <c r="I282" s="62">
        <v>915.65002400000003</v>
      </c>
      <c r="J282" s="62">
        <v>1569.400024</v>
      </c>
      <c r="K282" s="59">
        <f t="shared" si="9"/>
        <v>1908.4477647591489</v>
      </c>
      <c r="L282" s="59">
        <f t="shared" si="10"/>
        <v>1.5166445854008614E-2</v>
      </c>
    </row>
    <row r="283" spans="5:12">
      <c r="E283" s="61">
        <v>44704</v>
      </c>
      <c r="F283" s="62">
        <v>2436.3500979999999</v>
      </c>
      <c r="G283" s="62">
        <v>2406.1679690000001</v>
      </c>
      <c r="H283" s="62">
        <v>1314</v>
      </c>
      <c r="I283" s="62">
        <v>922.04998799999998</v>
      </c>
      <c r="J283" s="62">
        <v>1629</v>
      </c>
      <c r="K283" s="59">
        <f t="shared" si="9"/>
        <v>1908.466091518424</v>
      </c>
      <c r="L283" s="59">
        <f t="shared" si="10"/>
        <v>9.6029661453833626E-6</v>
      </c>
    </row>
    <row r="284" spans="5:12">
      <c r="E284" s="61">
        <v>44705</v>
      </c>
      <c r="F284" s="62">
        <v>2455.4499510000001</v>
      </c>
      <c r="G284" s="62">
        <v>2414.428711</v>
      </c>
      <c r="H284" s="62">
        <v>1300</v>
      </c>
      <c r="I284" s="62">
        <v>909.90002400000003</v>
      </c>
      <c r="J284" s="62">
        <v>1644.8000489999999</v>
      </c>
      <c r="K284" s="59">
        <f t="shared" si="9"/>
        <v>1917.8688580819385</v>
      </c>
      <c r="L284" s="59">
        <f t="shared" si="10"/>
        <v>4.9268711691039524E-3</v>
      </c>
    </row>
    <row r="285" spans="5:12">
      <c r="E285" s="61">
        <v>44706</v>
      </c>
      <c r="F285" s="62">
        <v>2386</v>
      </c>
      <c r="G285" s="62">
        <v>2410.8752439999998</v>
      </c>
      <c r="H285" s="62">
        <v>1330</v>
      </c>
      <c r="I285" s="62">
        <v>911.20001200000002</v>
      </c>
      <c r="J285" s="62">
        <v>1633</v>
      </c>
      <c r="K285" s="59">
        <f t="shared" si="9"/>
        <v>1889.3533830422207</v>
      </c>
      <c r="L285" s="59">
        <f t="shared" si="10"/>
        <v>-1.4868313294495117E-2</v>
      </c>
    </row>
    <row r="286" spans="5:12">
      <c r="E286" s="61">
        <v>44707</v>
      </c>
      <c r="F286" s="62">
        <v>2423.3500979999999</v>
      </c>
      <c r="G286" s="62">
        <v>2387.892578</v>
      </c>
      <c r="H286" s="62">
        <v>1342.150024</v>
      </c>
      <c r="I286" s="62">
        <v>899.95001200000002</v>
      </c>
      <c r="J286" s="62">
        <v>1575</v>
      </c>
      <c r="K286" s="59">
        <f t="shared" si="9"/>
        <v>1888.7724904535175</v>
      </c>
      <c r="L286" s="59">
        <f t="shared" si="10"/>
        <v>-3.074557644519027E-4</v>
      </c>
    </row>
    <row r="287" spans="5:12">
      <c r="E287" s="61">
        <v>44708</v>
      </c>
      <c r="F287" s="62">
        <v>2429.1499020000001</v>
      </c>
      <c r="G287" s="62">
        <v>2376.8164059999999</v>
      </c>
      <c r="H287" s="62">
        <v>1371.8000489999999</v>
      </c>
      <c r="I287" s="62">
        <v>903.90002400000003</v>
      </c>
      <c r="J287" s="62">
        <v>1575.1999510000001</v>
      </c>
      <c r="K287" s="59">
        <f t="shared" si="9"/>
        <v>1894.4020486139211</v>
      </c>
      <c r="L287" s="59">
        <f t="shared" si="10"/>
        <v>2.9805379890153194E-3</v>
      </c>
    </row>
    <row r="288" spans="5:12">
      <c r="E288" s="61">
        <v>44711</v>
      </c>
      <c r="F288" s="62">
        <v>2558.8000489999999</v>
      </c>
      <c r="G288" s="62">
        <v>2459.6096189999998</v>
      </c>
      <c r="H288" s="62">
        <v>1410.25</v>
      </c>
      <c r="I288" s="62">
        <v>888.29998799999998</v>
      </c>
      <c r="J288" s="62">
        <v>1620</v>
      </c>
      <c r="K288" s="59">
        <f t="shared" si="9"/>
        <v>1969.7719482856039</v>
      </c>
      <c r="L288" s="59">
        <f t="shared" si="10"/>
        <v>3.9785588136810102E-2</v>
      </c>
    </row>
    <row r="289" spans="5:12">
      <c r="E289" s="61">
        <v>44712</v>
      </c>
      <c r="F289" s="62">
        <v>2554.6999510000001</v>
      </c>
      <c r="G289" s="62">
        <v>2429.9350589999999</v>
      </c>
      <c r="H289" s="62">
        <v>1395.900024</v>
      </c>
      <c r="I289" s="62">
        <v>860.59997599999997</v>
      </c>
      <c r="J289" s="62">
        <v>1660.5</v>
      </c>
      <c r="K289" s="59">
        <f t="shared" si="9"/>
        <v>1970.262794925361</v>
      </c>
      <c r="L289" s="59">
        <f t="shared" si="10"/>
        <v>2.4918957759778593E-4</v>
      </c>
    </row>
    <row r="290" spans="5:12">
      <c r="E290" s="61">
        <v>44713</v>
      </c>
      <c r="F290" s="62">
        <v>2585.9499510000001</v>
      </c>
      <c r="G290" s="62">
        <v>2430.7197270000001</v>
      </c>
      <c r="H290" s="62">
        <v>1380</v>
      </c>
      <c r="I290" s="62">
        <v>839.25</v>
      </c>
      <c r="J290" s="62">
        <v>1653.5500489999999</v>
      </c>
      <c r="K290" s="59">
        <f t="shared" si="9"/>
        <v>1977.1124525393657</v>
      </c>
      <c r="L290" s="59">
        <f t="shared" si="10"/>
        <v>3.4765197980932694E-3</v>
      </c>
    </row>
    <row r="291" spans="5:12">
      <c r="E291" s="61">
        <v>44714</v>
      </c>
      <c r="F291" s="62">
        <v>2676.75</v>
      </c>
      <c r="G291" s="62">
        <v>2514.5280760000001</v>
      </c>
      <c r="H291" s="62">
        <v>1387.25</v>
      </c>
      <c r="I291" s="62">
        <v>859.54998799999998</v>
      </c>
      <c r="J291" s="62">
        <v>1632</v>
      </c>
      <c r="K291" s="59">
        <f t="shared" si="9"/>
        <v>2020.570463556187</v>
      </c>
      <c r="L291" s="59">
        <f t="shared" si="10"/>
        <v>2.1980545902184012E-2</v>
      </c>
    </row>
    <row r="292" spans="5:12">
      <c r="E292" s="61">
        <v>44715</v>
      </c>
      <c r="F292" s="62">
        <v>2697.6999510000001</v>
      </c>
      <c r="G292" s="62">
        <v>2565.477539</v>
      </c>
      <c r="H292" s="62">
        <v>1398.3000489999999</v>
      </c>
      <c r="I292" s="62">
        <v>865.09997599999997</v>
      </c>
      <c r="J292" s="62">
        <v>1657.9499510000001</v>
      </c>
      <c r="K292" s="59">
        <f t="shared" si="9"/>
        <v>2042.2356287495149</v>
      </c>
      <c r="L292" s="59">
        <f t="shared" si="10"/>
        <v>1.0722301243183407E-2</v>
      </c>
    </row>
    <row r="293" spans="5:12">
      <c r="E293" s="61">
        <v>44718</v>
      </c>
      <c r="F293" s="62">
        <v>2712.5500489999999</v>
      </c>
      <c r="G293" s="62">
        <v>2554.4477539999998</v>
      </c>
      <c r="H293" s="62">
        <v>1376.3000489999999</v>
      </c>
      <c r="I293" s="62">
        <v>859.79998799999998</v>
      </c>
      <c r="J293" s="62">
        <v>1652.150024</v>
      </c>
      <c r="K293" s="59">
        <f t="shared" si="9"/>
        <v>2042.7229783253356</v>
      </c>
      <c r="L293" s="59">
        <f t="shared" si="10"/>
        <v>2.386353312811007E-4</v>
      </c>
    </row>
    <row r="294" spans="5:12">
      <c r="E294" s="61">
        <v>44719</v>
      </c>
      <c r="F294" s="62">
        <v>2665</v>
      </c>
      <c r="G294" s="62">
        <v>2559.2473140000002</v>
      </c>
      <c r="H294" s="62">
        <v>1362</v>
      </c>
      <c r="I294" s="62">
        <v>848.25</v>
      </c>
      <c r="J294" s="62">
        <v>1630</v>
      </c>
      <c r="K294" s="59">
        <f t="shared" si="9"/>
        <v>2014.549529291975</v>
      </c>
      <c r="L294" s="59">
        <f t="shared" si="10"/>
        <v>-1.3792104623240542E-2</v>
      </c>
    </row>
    <row r="295" spans="5:12">
      <c r="E295" s="61">
        <v>44720</v>
      </c>
      <c r="F295" s="62">
        <v>2604.8000489999999</v>
      </c>
      <c r="G295" s="62">
        <v>2514.2973630000001</v>
      </c>
      <c r="H295" s="62">
        <v>1373.3000489999999</v>
      </c>
      <c r="I295" s="62">
        <v>847.25</v>
      </c>
      <c r="J295" s="62">
        <v>1595</v>
      </c>
      <c r="K295" s="59">
        <f t="shared" si="9"/>
        <v>1978.0122102175887</v>
      </c>
      <c r="L295" s="59">
        <f t="shared" si="10"/>
        <v>-1.8136719173753701E-2</v>
      </c>
    </row>
    <row r="296" spans="5:12">
      <c r="E296" s="61">
        <v>44721</v>
      </c>
      <c r="F296" s="62">
        <v>2576.8000489999999</v>
      </c>
      <c r="G296" s="62">
        <v>2583.2453609999998</v>
      </c>
      <c r="H296" s="62">
        <v>1362.25</v>
      </c>
      <c r="I296" s="62">
        <v>858.84997599999997</v>
      </c>
      <c r="J296" s="62">
        <v>1556.1999510000001</v>
      </c>
      <c r="K296" s="59">
        <f t="shared" si="9"/>
        <v>1962.7910317026524</v>
      </c>
      <c r="L296" s="59">
        <f t="shared" si="10"/>
        <v>-7.6951893604650934E-3</v>
      </c>
    </row>
    <row r="297" spans="5:12">
      <c r="E297" s="61">
        <v>44722</v>
      </c>
      <c r="F297" s="62">
        <v>2520.6000979999999</v>
      </c>
      <c r="G297" s="62">
        <v>2505.251953</v>
      </c>
      <c r="H297" s="62">
        <v>1360.099976</v>
      </c>
      <c r="I297" s="62">
        <v>845.70001200000002</v>
      </c>
      <c r="J297" s="62">
        <v>1570</v>
      </c>
      <c r="K297" s="59">
        <f t="shared" si="9"/>
        <v>1933.9464382536498</v>
      </c>
      <c r="L297" s="59">
        <f t="shared" si="10"/>
        <v>-1.46957026922937E-2</v>
      </c>
    </row>
    <row r="298" spans="5:12">
      <c r="E298" s="61">
        <v>44725</v>
      </c>
      <c r="F298" s="62">
        <v>2466.1499020000001</v>
      </c>
      <c r="G298" s="62">
        <v>2457.8557129999999</v>
      </c>
      <c r="H298" s="62">
        <v>1323.599976</v>
      </c>
      <c r="I298" s="62">
        <v>829.5</v>
      </c>
      <c r="J298" s="62">
        <v>1560.150024</v>
      </c>
      <c r="K298" s="59">
        <f t="shared" si="9"/>
        <v>1898.0848406226407</v>
      </c>
      <c r="L298" s="59">
        <f t="shared" si="10"/>
        <v>-1.8543221736477933E-2</v>
      </c>
    </row>
    <row r="299" spans="5:12">
      <c r="E299" s="61">
        <v>44726</v>
      </c>
      <c r="F299" s="62">
        <v>2470.75</v>
      </c>
      <c r="G299" s="62">
        <v>2425.7353520000001</v>
      </c>
      <c r="H299" s="62">
        <v>1311.25</v>
      </c>
      <c r="I299" s="62">
        <v>825.04998799999998</v>
      </c>
      <c r="J299" s="62">
        <v>1532.0500489999999</v>
      </c>
      <c r="K299" s="59">
        <f t="shared" si="9"/>
        <v>1888.2178296894463</v>
      </c>
      <c r="L299" s="59">
        <f t="shared" si="10"/>
        <v>-5.1984035286629648E-3</v>
      </c>
    </row>
    <row r="300" spans="5:12">
      <c r="E300" s="61">
        <v>44727</v>
      </c>
      <c r="F300" s="62">
        <v>2510.1499020000001</v>
      </c>
      <c r="G300" s="62">
        <v>2396.3840329999998</v>
      </c>
      <c r="H300" s="62">
        <v>1301.650024</v>
      </c>
      <c r="I300" s="62">
        <v>822.29998799999998</v>
      </c>
      <c r="J300" s="62">
        <v>1547.9499510000001</v>
      </c>
      <c r="K300" s="59">
        <f t="shared" si="9"/>
        <v>1904.5931349677362</v>
      </c>
      <c r="L300" s="59">
        <f t="shared" si="10"/>
        <v>8.6723602652258869E-3</v>
      </c>
    </row>
    <row r="301" spans="5:12">
      <c r="E301" s="61">
        <v>44728</v>
      </c>
      <c r="F301" s="62">
        <v>2526.3999020000001</v>
      </c>
      <c r="G301" s="62">
        <v>2362.8791500000002</v>
      </c>
      <c r="H301" s="62">
        <v>1310</v>
      </c>
      <c r="I301" s="62">
        <v>814.59997599999997</v>
      </c>
      <c r="J301" s="62">
        <v>1568.400024</v>
      </c>
      <c r="K301" s="59">
        <f t="shared" si="9"/>
        <v>1913.5984724495795</v>
      </c>
      <c r="L301" s="59">
        <f t="shared" si="10"/>
        <v>4.7282211179426881E-3</v>
      </c>
    </row>
    <row r="302" spans="5:12">
      <c r="E302" s="61">
        <v>44729</v>
      </c>
      <c r="F302" s="62">
        <v>2497.8999020000001</v>
      </c>
      <c r="G302" s="62">
        <v>2390.5690920000002</v>
      </c>
      <c r="H302" s="62">
        <v>1275</v>
      </c>
      <c r="I302" s="62">
        <v>793.40002400000003</v>
      </c>
      <c r="J302" s="62">
        <v>1522</v>
      </c>
      <c r="K302" s="59">
        <f t="shared" si="9"/>
        <v>1885.6855681092516</v>
      </c>
      <c r="L302" s="59">
        <f t="shared" si="10"/>
        <v>-1.4586604631115163E-2</v>
      </c>
    </row>
    <row r="303" spans="5:12">
      <c r="E303" s="61">
        <v>44732</v>
      </c>
      <c r="F303" s="62">
        <v>2407.3999020000001</v>
      </c>
      <c r="G303" s="62">
        <v>2347.234375</v>
      </c>
      <c r="H303" s="62">
        <v>1304.6999510000001</v>
      </c>
      <c r="I303" s="62">
        <v>805.29998799999998</v>
      </c>
      <c r="J303" s="62">
        <v>1490</v>
      </c>
      <c r="K303" s="59">
        <f t="shared" si="9"/>
        <v>1841.1814945428398</v>
      </c>
      <c r="L303" s="59">
        <f t="shared" si="10"/>
        <v>-2.3601004493572719E-2</v>
      </c>
    </row>
    <row r="304" spans="5:12">
      <c r="E304" s="61">
        <v>44733</v>
      </c>
      <c r="F304" s="62">
        <v>2488.4499510000001</v>
      </c>
      <c r="G304" s="62">
        <v>2385.1235350000002</v>
      </c>
      <c r="H304" s="62">
        <v>1336.900024</v>
      </c>
      <c r="I304" s="62">
        <v>817.45001200000002</v>
      </c>
      <c r="J304" s="62">
        <v>1480</v>
      </c>
      <c r="K304" s="59">
        <f t="shared" si="9"/>
        <v>1881.4368957992042</v>
      </c>
      <c r="L304" s="59">
        <f t="shared" si="10"/>
        <v>2.1863896294677776E-2</v>
      </c>
    </row>
    <row r="305" spans="5:12">
      <c r="E305" s="61">
        <v>44734</v>
      </c>
      <c r="F305" s="62">
        <v>2535.25</v>
      </c>
      <c r="G305" s="62">
        <v>2312.6679690000001</v>
      </c>
      <c r="H305" s="62">
        <v>1332.25</v>
      </c>
      <c r="I305" s="62">
        <v>809.29998799999998</v>
      </c>
      <c r="J305" s="62">
        <v>1490</v>
      </c>
      <c r="K305" s="59">
        <f t="shared" si="9"/>
        <v>1895.6379583944613</v>
      </c>
      <c r="L305" s="59">
        <f t="shared" si="10"/>
        <v>7.5479877252140337E-3</v>
      </c>
    </row>
    <row r="306" spans="5:12">
      <c r="E306" s="61">
        <v>44735</v>
      </c>
      <c r="F306" s="62">
        <v>2471.3500979999999</v>
      </c>
      <c r="G306" s="62">
        <v>2275.1479490000002</v>
      </c>
      <c r="H306" s="62">
        <v>1330.5</v>
      </c>
      <c r="I306" s="62">
        <v>824.90002400000003</v>
      </c>
      <c r="J306" s="62">
        <v>1481.5</v>
      </c>
      <c r="K306" s="59">
        <f t="shared" si="9"/>
        <v>1865.2164846941437</v>
      </c>
      <c r="L306" s="59">
        <f t="shared" si="10"/>
        <v>-1.6048145462376984E-2</v>
      </c>
    </row>
    <row r="307" spans="5:12">
      <c r="E307" s="61">
        <v>44736</v>
      </c>
      <c r="F307" s="62">
        <v>2467.4499510000001</v>
      </c>
      <c r="G307" s="62">
        <v>2307.5454100000002</v>
      </c>
      <c r="H307" s="62">
        <v>1338.5500489999999</v>
      </c>
      <c r="I307" s="62">
        <v>824.59997599999997</v>
      </c>
      <c r="J307" s="62">
        <v>1501.75</v>
      </c>
      <c r="K307" s="59">
        <f t="shared" si="9"/>
        <v>1872.3454186017273</v>
      </c>
      <c r="L307" s="59">
        <f t="shared" si="10"/>
        <v>3.8220410156586393E-3</v>
      </c>
    </row>
    <row r="308" spans="5:12">
      <c r="E308" s="61">
        <v>44739</v>
      </c>
      <c r="F308" s="62">
        <v>2544.8500979999999</v>
      </c>
      <c r="G308" s="62">
        <v>2300.7150879999999</v>
      </c>
      <c r="H308" s="62">
        <v>1370</v>
      </c>
      <c r="I308" s="62">
        <v>835.65002400000003</v>
      </c>
      <c r="J308" s="62">
        <v>1524</v>
      </c>
      <c r="K308" s="59">
        <f t="shared" si="9"/>
        <v>1914.9129614316896</v>
      </c>
      <c r="L308" s="59">
        <f t="shared" si="10"/>
        <v>2.2734877019514821E-2</v>
      </c>
    </row>
    <row r="309" spans="5:12">
      <c r="E309" s="61">
        <v>44740</v>
      </c>
      <c r="F309" s="62">
        <v>2630.3999020000001</v>
      </c>
      <c r="G309" s="62">
        <v>2333.0661620000001</v>
      </c>
      <c r="H309" s="62">
        <v>1344</v>
      </c>
      <c r="I309" s="62">
        <v>828.59997599999997</v>
      </c>
      <c r="J309" s="62">
        <v>1530</v>
      </c>
      <c r="K309" s="59">
        <f t="shared" si="9"/>
        <v>1951.0232231165651</v>
      </c>
      <c r="L309" s="59">
        <f t="shared" si="10"/>
        <v>1.8857390603214341E-2</v>
      </c>
    </row>
    <row r="310" spans="5:12">
      <c r="E310" s="61">
        <v>44741</v>
      </c>
      <c r="F310" s="62">
        <v>2676.4499510000001</v>
      </c>
      <c r="G310" s="62">
        <v>2381.477539</v>
      </c>
      <c r="H310" s="62">
        <v>1331.25</v>
      </c>
      <c r="I310" s="62">
        <v>838.70001200000002</v>
      </c>
      <c r="J310" s="62">
        <v>1531.25</v>
      </c>
      <c r="K310" s="59">
        <f t="shared" si="9"/>
        <v>1974.5546880473546</v>
      </c>
      <c r="L310" s="59">
        <f t="shared" si="10"/>
        <v>1.2061089100313449E-2</v>
      </c>
    </row>
    <row r="311" spans="5:12">
      <c r="E311" s="61">
        <v>44742</v>
      </c>
      <c r="F311" s="62">
        <v>2728.5500489999999</v>
      </c>
      <c r="G311" s="62">
        <v>2395.7841800000001</v>
      </c>
      <c r="H311" s="62">
        <v>1336</v>
      </c>
      <c r="I311" s="62">
        <v>830.59997599999997</v>
      </c>
      <c r="J311" s="62">
        <v>1549.0500489999999</v>
      </c>
      <c r="K311" s="59">
        <f t="shared" si="9"/>
        <v>2001.6071148443784</v>
      </c>
      <c r="L311" s="59">
        <f t="shared" si="10"/>
        <v>1.370052040633829E-2</v>
      </c>
    </row>
    <row r="312" spans="5:12">
      <c r="E312" s="61">
        <v>44743</v>
      </c>
      <c r="F312" s="62">
        <v>2735.25</v>
      </c>
      <c r="G312" s="62">
        <v>2223.2292480000001</v>
      </c>
      <c r="H312" s="62">
        <v>1343.9499510000001</v>
      </c>
      <c r="I312" s="62">
        <v>829.25</v>
      </c>
      <c r="J312" s="62">
        <v>1560.9499510000001</v>
      </c>
      <c r="K312" s="59">
        <f t="shared" si="9"/>
        <v>1993.1412804402266</v>
      </c>
      <c r="L312" s="59">
        <f t="shared" si="10"/>
        <v>-4.2295185410599068E-3</v>
      </c>
    </row>
    <row r="313" spans="5:12">
      <c r="E313" s="61">
        <v>44746</v>
      </c>
      <c r="F313" s="62">
        <v>2678.25</v>
      </c>
      <c r="G313" s="62">
        <v>2227.8442380000001</v>
      </c>
      <c r="H313" s="62">
        <v>1353.6999510000001</v>
      </c>
      <c r="I313" s="62">
        <v>829.40002400000003</v>
      </c>
      <c r="J313" s="62">
        <v>1572.099976</v>
      </c>
      <c r="K313" s="59">
        <f t="shared" si="9"/>
        <v>1973.6071231012631</v>
      </c>
      <c r="L313" s="59">
        <f t="shared" si="10"/>
        <v>-9.8006887573213186E-3</v>
      </c>
    </row>
    <row r="314" spans="5:12">
      <c r="E314" s="61">
        <v>44747</v>
      </c>
      <c r="F314" s="62">
        <v>2620.1000979999999</v>
      </c>
      <c r="G314" s="62">
        <v>2245.8889159999999</v>
      </c>
      <c r="H314" s="62">
        <v>1364</v>
      </c>
      <c r="I314" s="62">
        <v>835.79998799999998</v>
      </c>
      <c r="J314" s="62">
        <v>1584</v>
      </c>
      <c r="K314" s="59">
        <f t="shared" si="9"/>
        <v>1955.7914620999691</v>
      </c>
      <c r="L314" s="59">
        <f t="shared" si="10"/>
        <v>-9.0269541454122137E-3</v>
      </c>
    </row>
    <row r="315" spans="5:12">
      <c r="E315" s="61">
        <v>44748</v>
      </c>
      <c r="F315" s="62">
        <v>2609.8500979999999</v>
      </c>
      <c r="G315" s="62">
        <v>2226.1367190000001</v>
      </c>
      <c r="H315" s="62">
        <v>1348</v>
      </c>
      <c r="I315" s="62">
        <v>837.70001200000002</v>
      </c>
      <c r="J315" s="62">
        <v>1565.5500489999999</v>
      </c>
      <c r="K315" s="59">
        <f t="shared" si="9"/>
        <v>1943.5038327820316</v>
      </c>
      <c r="L315" s="59">
        <f t="shared" si="10"/>
        <v>-6.2826889042372214E-3</v>
      </c>
    </row>
    <row r="316" spans="5:12">
      <c r="E316" s="61">
        <v>44749</v>
      </c>
      <c r="F316" s="62">
        <v>2694.6999510000001</v>
      </c>
      <c r="G316" s="62">
        <v>2204.2155760000001</v>
      </c>
      <c r="H316" s="62">
        <v>1380</v>
      </c>
      <c r="I316" s="62">
        <v>849.45001200000002</v>
      </c>
      <c r="J316" s="62">
        <v>1565.900024</v>
      </c>
      <c r="K316" s="59">
        <f t="shared" si="9"/>
        <v>1982.6289532753228</v>
      </c>
      <c r="L316" s="59">
        <f t="shared" si="10"/>
        <v>2.013122888329244E-2</v>
      </c>
    </row>
    <row r="317" spans="5:12">
      <c r="E317" s="61">
        <v>44750</v>
      </c>
      <c r="F317" s="62">
        <v>2671.8500979999999</v>
      </c>
      <c r="G317" s="62">
        <v>2207.2614749999998</v>
      </c>
      <c r="H317" s="62">
        <v>1410</v>
      </c>
      <c r="I317" s="62">
        <v>857.70001200000002</v>
      </c>
      <c r="J317" s="62">
        <v>1621</v>
      </c>
      <c r="K317" s="59">
        <f t="shared" si="9"/>
        <v>1991.6096913398355</v>
      </c>
      <c r="L317" s="59">
        <f t="shared" si="10"/>
        <v>4.5297119512335282E-3</v>
      </c>
    </row>
    <row r="318" spans="5:12">
      <c r="E318" s="61">
        <v>44753</v>
      </c>
      <c r="F318" s="62">
        <v>2653.8000489999999</v>
      </c>
      <c r="G318" s="62">
        <v>2237.2590329999998</v>
      </c>
      <c r="H318" s="62">
        <v>1394</v>
      </c>
      <c r="I318" s="62">
        <v>857.25</v>
      </c>
      <c r="J318" s="62">
        <v>1684.9499510000001</v>
      </c>
      <c r="K318" s="59">
        <f t="shared" si="9"/>
        <v>2000.4321255051336</v>
      </c>
      <c r="L318" s="59">
        <f t="shared" si="10"/>
        <v>4.4298007805749773E-3</v>
      </c>
    </row>
    <row r="319" spans="5:12">
      <c r="E319" s="61">
        <v>44754</v>
      </c>
      <c r="F319" s="62">
        <v>2654.1000979999999</v>
      </c>
      <c r="G319" s="62">
        <v>2234.0744629999999</v>
      </c>
      <c r="H319" s="62">
        <v>1405.25</v>
      </c>
      <c r="I319" s="62">
        <v>851.59997599999997</v>
      </c>
      <c r="J319" s="62">
        <v>1655</v>
      </c>
      <c r="K319" s="59">
        <f t="shared" si="9"/>
        <v>1993.5547440449072</v>
      </c>
      <c r="L319" s="59">
        <f t="shared" si="10"/>
        <v>-3.4379479176229744E-3</v>
      </c>
    </row>
    <row r="320" spans="5:12">
      <c r="E320" s="61">
        <v>44755</v>
      </c>
      <c r="F320" s="62">
        <v>2767.4499510000001</v>
      </c>
      <c r="G320" s="62">
        <v>2194.4777829999998</v>
      </c>
      <c r="H320" s="62">
        <v>1390</v>
      </c>
      <c r="I320" s="62">
        <v>860.15002400000003</v>
      </c>
      <c r="J320" s="62">
        <v>1664</v>
      </c>
      <c r="K320" s="59">
        <f t="shared" si="9"/>
        <v>2039.0589265507442</v>
      </c>
      <c r="L320" s="59">
        <f t="shared" si="10"/>
        <v>2.2825649830668482E-2</v>
      </c>
    </row>
    <row r="321" spans="5:12">
      <c r="E321" s="61">
        <v>44756</v>
      </c>
      <c r="F321" s="62">
        <v>2744.3500979999999</v>
      </c>
      <c r="G321" s="62">
        <v>2212.5686040000001</v>
      </c>
      <c r="H321" s="62">
        <v>1362</v>
      </c>
      <c r="I321" s="62">
        <v>879.90002400000003</v>
      </c>
      <c r="J321" s="62">
        <v>1651.849976</v>
      </c>
      <c r="K321" s="59">
        <f t="shared" si="9"/>
        <v>2026.9941480673961</v>
      </c>
      <c r="L321" s="59">
        <f t="shared" si="10"/>
        <v>-5.9168365986150828E-3</v>
      </c>
    </row>
    <row r="322" spans="5:12">
      <c r="E322" s="61">
        <v>44757</v>
      </c>
      <c r="F322" s="62">
        <v>2738.8999020000001</v>
      </c>
      <c r="G322" s="62">
        <v>2216.860596</v>
      </c>
      <c r="H322" s="62">
        <v>1353</v>
      </c>
      <c r="I322" s="62">
        <v>878.40002400000003</v>
      </c>
      <c r="J322" s="62">
        <v>1653.900024</v>
      </c>
      <c r="K322" s="59">
        <f t="shared" si="9"/>
        <v>2024.3029130020534</v>
      </c>
      <c r="L322" s="59">
        <f t="shared" si="10"/>
        <v>-1.3276975012032066E-3</v>
      </c>
    </row>
    <row r="323" spans="5:12">
      <c r="E323" s="61">
        <v>44760</v>
      </c>
      <c r="F323" s="62">
        <v>2781.6999510000001</v>
      </c>
      <c r="G323" s="62">
        <v>2235.7360840000001</v>
      </c>
      <c r="H323" s="62">
        <v>1348</v>
      </c>
      <c r="I323" s="62">
        <v>882.79998799999998</v>
      </c>
      <c r="J323" s="62">
        <v>1696.0500489999999</v>
      </c>
      <c r="K323" s="59">
        <f t="shared" ref="K323:K386" si="11">($B$22*$F323)+($B$23*$G323)+($B$24*$H323)+($B$25*$I323)+($B$26*$J323)</f>
        <v>2054.2348906468596</v>
      </c>
      <c r="L323" s="59">
        <f t="shared" si="10"/>
        <v>1.4786313576171661E-2</v>
      </c>
    </row>
    <row r="324" spans="5:12">
      <c r="E324" s="61">
        <v>44761</v>
      </c>
      <c r="F324" s="62">
        <v>2717.3500979999999</v>
      </c>
      <c r="G324" s="62">
        <v>2249.4426269999999</v>
      </c>
      <c r="H324" s="62">
        <v>1337</v>
      </c>
      <c r="I324" s="62">
        <v>875.29998799999998</v>
      </c>
      <c r="J324" s="62">
        <v>1719.9499510000001</v>
      </c>
      <c r="K324" s="59">
        <f t="shared" si="11"/>
        <v>2032.0708311720346</v>
      </c>
      <c r="L324" s="59">
        <f t="shared" ref="L324:L387" si="12">(K324/K323)-1</f>
        <v>-1.0789447485163639E-2</v>
      </c>
    </row>
    <row r="325" spans="5:12">
      <c r="E325" s="61">
        <v>44762</v>
      </c>
      <c r="F325" s="62">
        <v>2681.1000979999999</v>
      </c>
      <c r="G325" s="62">
        <v>2310.2680660000001</v>
      </c>
      <c r="H325" s="62">
        <v>1359.900024</v>
      </c>
      <c r="I325" s="62">
        <v>867.5</v>
      </c>
      <c r="J325" s="62">
        <v>1740.349976</v>
      </c>
      <c r="K325" s="59">
        <f t="shared" si="11"/>
        <v>2029.0248302821578</v>
      </c>
      <c r="L325" s="59">
        <f t="shared" si="12"/>
        <v>-1.4989639352875894E-3</v>
      </c>
    </row>
    <row r="326" spans="5:12">
      <c r="E326" s="61">
        <v>44763</v>
      </c>
      <c r="F326" s="62">
        <v>2678.3999020000001</v>
      </c>
      <c r="G326" s="62">
        <v>2294.8540039999998</v>
      </c>
      <c r="H326" s="62">
        <v>1360.5500489999999</v>
      </c>
      <c r="I326" s="62">
        <v>869.65002400000003</v>
      </c>
      <c r="J326" s="62">
        <v>1726.900024</v>
      </c>
      <c r="K326" s="59">
        <f t="shared" si="11"/>
        <v>2023.5782799483561</v>
      </c>
      <c r="L326" s="59">
        <f t="shared" si="12"/>
        <v>-2.6843192121233095E-3</v>
      </c>
    </row>
    <row r="327" spans="5:12">
      <c r="E327" s="61">
        <v>44764</v>
      </c>
      <c r="F327" s="62">
        <v>2682.5500489999999</v>
      </c>
      <c r="G327" s="62">
        <v>2310.360596</v>
      </c>
      <c r="H327" s="62">
        <v>1366</v>
      </c>
      <c r="I327" s="62">
        <v>874.5</v>
      </c>
      <c r="J327" s="62">
        <v>1765.5</v>
      </c>
      <c r="K327" s="59">
        <f t="shared" si="11"/>
        <v>2037.468221261596</v>
      </c>
      <c r="L327" s="59">
        <f t="shared" si="12"/>
        <v>6.8640494172502731E-3</v>
      </c>
    </row>
    <row r="328" spans="5:12">
      <c r="E328" s="61">
        <v>44767</v>
      </c>
      <c r="F328" s="62">
        <v>2664.3000489999999</v>
      </c>
      <c r="G328" s="62">
        <v>2234.0283199999999</v>
      </c>
      <c r="H328" s="62">
        <v>1395</v>
      </c>
      <c r="I328" s="62">
        <v>868.34997599999997</v>
      </c>
      <c r="J328" s="62">
        <v>1765</v>
      </c>
      <c r="K328" s="59">
        <f t="shared" si="11"/>
        <v>2025.824266035414</v>
      </c>
      <c r="L328" s="59">
        <f t="shared" si="12"/>
        <v>-5.7149137859789922E-3</v>
      </c>
    </row>
    <row r="329" spans="5:12">
      <c r="E329" s="61">
        <v>44768</v>
      </c>
      <c r="F329" s="62">
        <v>2693.3000489999999</v>
      </c>
      <c r="G329" s="62">
        <v>2235.0437010000001</v>
      </c>
      <c r="H329" s="62">
        <v>1396</v>
      </c>
      <c r="I329" s="62">
        <v>867.65002400000003</v>
      </c>
      <c r="J329" s="62">
        <v>1780.75</v>
      </c>
      <c r="K329" s="59">
        <f t="shared" si="11"/>
        <v>2041.9944840040648</v>
      </c>
      <c r="L329" s="59">
        <f t="shared" si="12"/>
        <v>7.9820437733704175E-3</v>
      </c>
    </row>
    <row r="330" spans="5:12">
      <c r="E330" s="61">
        <v>44769</v>
      </c>
      <c r="F330" s="62">
        <v>2675.4499510000001</v>
      </c>
      <c r="G330" s="62">
        <v>2232.9208979999999</v>
      </c>
      <c r="H330" s="62">
        <v>1388.900024</v>
      </c>
      <c r="I330" s="62">
        <v>894</v>
      </c>
      <c r="J330" s="62">
        <v>1754</v>
      </c>
      <c r="K330" s="59">
        <f t="shared" si="11"/>
        <v>2030.1418644138844</v>
      </c>
      <c r="L330" s="59">
        <f t="shared" si="12"/>
        <v>-5.8044327166540954E-3</v>
      </c>
    </row>
    <row r="331" spans="5:12">
      <c r="E331" s="61">
        <v>44770</v>
      </c>
      <c r="F331" s="62">
        <v>2673.5500489999999</v>
      </c>
      <c r="G331" s="62">
        <v>2267.9025879999999</v>
      </c>
      <c r="H331" s="62">
        <v>1415.0500489999999</v>
      </c>
      <c r="I331" s="62">
        <v>894.84997599999997</v>
      </c>
      <c r="J331" s="62">
        <v>1805</v>
      </c>
      <c r="K331" s="59">
        <f t="shared" si="11"/>
        <v>2048.2794996636662</v>
      </c>
      <c r="L331" s="59">
        <f t="shared" si="12"/>
        <v>8.9341713343851215E-3</v>
      </c>
    </row>
    <row r="332" spans="5:12">
      <c r="E332" s="61">
        <v>44771</v>
      </c>
      <c r="F332" s="62">
        <v>2691.8999020000001</v>
      </c>
      <c r="G332" s="62">
        <v>2316.2214359999998</v>
      </c>
      <c r="H332" s="62">
        <v>1438</v>
      </c>
      <c r="I332" s="62">
        <v>943.20001200000002</v>
      </c>
      <c r="J332" s="62">
        <v>1814.9499510000001</v>
      </c>
      <c r="K332" s="59">
        <f t="shared" si="11"/>
        <v>2071.4673089279768</v>
      </c>
      <c r="L332" s="59">
        <f t="shared" si="12"/>
        <v>1.1320627515980064E-2</v>
      </c>
    </row>
    <row r="333" spans="5:12">
      <c r="E333" s="61">
        <v>44774</v>
      </c>
      <c r="F333" s="62">
        <v>2758.6999510000001</v>
      </c>
      <c r="G333" s="62">
        <v>2376.585693</v>
      </c>
      <c r="H333" s="62">
        <v>1439</v>
      </c>
      <c r="I333" s="62">
        <v>918.70001200000002</v>
      </c>
      <c r="J333" s="62">
        <v>1808</v>
      </c>
      <c r="K333" s="59">
        <f t="shared" si="11"/>
        <v>2100.0760924916458</v>
      </c>
      <c r="L333" s="59">
        <f t="shared" si="12"/>
        <v>1.3810878617473543E-2</v>
      </c>
    </row>
    <row r="334" spans="5:12">
      <c r="E334" s="61">
        <v>44775</v>
      </c>
      <c r="F334" s="62">
        <v>2787.1499020000001</v>
      </c>
      <c r="G334" s="62">
        <v>2385.6311040000001</v>
      </c>
      <c r="H334" s="62">
        <v>1442</v>
      </c>
      <c r="I334" s="62">
        <v>917.25</v>
      </c>
      <c r="J334" s="62">
        <v>1809</v>
      </c>
      <c r="K334" s="59">
        <f t="shared" si="11"/>
        <v>2113.2232668429579</v>
      </c>
      <c r="L334" s="59">
        <f t="shared" si="12"/>
        <v>6.26033237477297E-3</v>
      </c>
    </row>
    <row r="335" spans="5:12">
      <c r="E335" s="61">
        <v>44776</v>
      </c>
      <c r="F335" s="62">
        <v>2869.3999020000001</v>
      </c>
      <c r="G335" s="62">
        <v>2405.6601559999999</v>
      </c>
      <c r="H335" s="62">
        <v>1424.9499510000001</v>
      </c>
      <c r="I335" s="62">
        <v>897</v>
      </c>
      <c r="J335" s="62">
        <v>1793.0500489999999</v>
      </c>
      <c r="K335" s="59">
        <f t="shared" si="11"/>
        <v>2140.9043296766199</v>
      </c>
      <c r="L335" s="59">
        <f t="shared" si="12"/>
        <v>1.3098976936315898E-2</v>
      </c>
    </row>
    <row r="336" spans="5:12">
      <c r="E336" s="61">
        <v>44777</v>
      </c>
      <c r="F336" s="62">
        <v>2913.6999510000001</v>
      </c>
      <c r="G336" s="62">
        <v>2373.8627929999998</v>
      </c>
      <c r="H336" s="62">
        <v>1440</v>
      </c>
      <c r="I336" s="62">
        <v>918.5</v>
      </c>
      <c r="J336" s="62">
        <v>1793.8000489999999</v>
      </c>
      <c r="K336" s="59">
        <f t="shared" si="11"/>
        <v>2161.4151430310817</v>
      </c>
      <c r="L336" s="59">
        <f t="shared" si="12"/>
        <v>9.5804436798723192E-3</v>
      </c>
    </row>
    <row r="337" spans="5:12">
      <c r="E337" s="61">
        <v>44778</v>
      </c>
      <c r="F337" s="62">
        <v>2929.6000979999999</v>
      </c>
      <c r="G337" s="62">
        <v>2338.8811040000001</v>
      </c>
      <c r="H337" s="62">
        <v>1433</v>
      </c>
      <c r="I337" s="62">
        <v>915.95001200000002</v>
      </c>
      <c r="J337" s="62">
        <v>1782.9499510000001</v>
      </c>
      <c r="K337" s="59">
        <f t="shared" si="11"/>
        <v>2161.185892212216</v>
      </c>
      <c r="L337" s="59">
        <f t="shared" si="12"/>
        <v>-1.0606514884692331E-4</v>
      </c>
    </row>
    <row r="338" spans="5:12">
      <c r="E338" s="61">
        <v>44781</v>
      </c>
      <c r="F338" s="62">
        <v>3089.1000979999999</v>
      </c>
      <c r="G338" s="62">
        <v>2369.4785160000001</v>
      </c>
      <c r="H338" s="62">
        <v>1428</v>
      </c>
      <c r="I338" s="62">
        <v>910.40002400000003</v>
      </c>
      <c r="J338" s="62">
        <v>1796.400024</v>
      </c>
      <c r="K338" s="59">
        <f t="shared" si="11"/>
        <v>2232.7378714251636</v>
      </c>
      <c r="L338" s="59">
        <f t="shared" si="12"/>
        <v>3.3107739353094745E-2</v>
      </c>
    </row>
    <row r="339" spans="5:12">
      <c r="E339" s="61">
        <v>44783</v>
      </c>
      <c r="F339" s="62">
        <v>3137.5</v>
      </c>
      <c r="G339" s="62">
        <v>2383.6467290000001</v>
      </c>
      <c r="H339" s="62">
        <v>1461.349976</v>
      </c>
      <c r="I339" s="62">
        <v>919.70001200000002</v>
      </c>
      <c r="J339" s="62">
        <v>1830</v>
      </c>
      <c r="K339" s="59">
        <f t="shared" si="11"/>
        <v>2267.7899948024387</v>
      </c>
      <c r="L339" s="59">
        <f t="shared" si="12"/>
        <v>1.5699166402772358E-2</v>
      </c>
    </row>
    <row r="340" spans="5:12">
      <c r="E340" s="61">
        <v>44784</v>
      </c>
      <c r="F340" s="62">
        <v>3111.5</v>
      </c>
      <c r="G340" s="62">
        <v>2391.5844729999999</v>
      </c>
      <c r="H340" s="62">
        <v>1486.5</v>
      </c>
      <c r="I340" s="62">
        <v>921.04998799999998</v>
      </c>
      <c r="J340" s="62">
        <v>1870.0500489999999</v>
      </c>
      <c r="K340" s="59">
        <f t="shared" si="11"/>
        <v>2270.7070144047425</v>
      </c>
      <c r="L340" s="59">
        <f t="shared" si="12"/>
        <v>1.2862829490336569E-3</v>
      </c>
    </row>
    <row r="341" spans="5:12">
      <c r="E341" s="61">
        <v>44785</v>
      </c>
      <c r="F341" s="62">
        <v>3071.6999510000001</v>
      </c>
      <c r="G341" s="62">
        <v>2430.258057</v>
      </c>
      <c r="H341" s="62">
        <v>1485</v>
      </c>
      <c r="I341" s="62">
        <v>913.45001200000002</v>
      </c>
      <c r="J341" s="62">
        <v>1865</v>
      </c>
      <c r="K341" s="59">
        <f t="shared" si="11"/>
        <v>2255.007717707083</v>
      </c>
      <c r="L341" s="59">
        <f t="shared" si="12"/>
        <v>-6.9138363505584222E-3</v>
      </c>
    </row>
    <row r="342" spans="5:12">
      <c r="E342" s="61">
        <v>44789</v>
      </c>
      <c r="F342" s="62">
        <v>3268.6999510000001</v>
      </c>
      <c r="G342" s="62">
        <v>2447.1489259999998</v>
      </c>
      <c r="H342" s="62">
        <v>1494.8000489999999</v>
      </c>
      <c r="I342" s="62">
        <v>914.59997599999997</v>
      </c>
      <c r="J342" s="62">
        <v>1860</v>
      </c>
      <c r="K342" s="59">
        <f t="shared" si="11"/>
        <v>2339.1764248110039</v>
      </c>
      <c r="L342" s="59">
        <f t="shared" si="12"/>
        <v>3.7325241258821418E-2</v>
      </c>
    </row>
    <row r="343" spans="5:12">
      <c r="E343" s="61">
        <v>44790</v>
      </c>
      <c r="F343" s="62">
        <v>3269.4499510000001</v>
      </c>
      <c r="G343" s="62">
        <v>2459.9326169999999</v>
      </c>
      <c r="H343" s="62">
        <v>1500</v>
      </c>
      <c r="I343" s="62">
        <v>920.79998799999998</v>
      </c>
      <c r="J343" s="62">
        <v>1861.4499510000001</v>
      </c>
      <c r="K343" s="59">
        <f t="shared" si="11"/>
        <v>2342.3694962737195</v>
      </c>
      <c r="L343" s="59">
        <f t="shared" si="12"/>
        <v>1.3650408874026354E-3</v>
      </c>
    </row>
    <row r="344" spans="5:12">
      <c r="E344" s="61">
        <v>44791</v>
      </c>
      <c r="F344" s="62">
        <v>3287</v>
      </c>
      <c r="G344" s="62">
        <v>2456.3791500000002</v>
      </c>
      <c r="H344" s="62">
        <v>1500</v>
      </c>
      <c r="I344" s="62">
        <v>916.75</v>
      </c>
      <c r="J344" s="62">
        <v>1857</v>
      </c>
      <c r="K344" s="59">
        <f t="shared" si="11"/>
        <v>2347.8143413835055</v>
      </c>
      <c r="L344" s="59">
        <f t="shared" si="12"/>
        <v>2.3245030805121303E-3</v>
      </c>
    </row>
    <row r="345" spans="5:12">
      <c r="E345" s="61">
        <v>44792</v>
      </c>
      <c r="F345" s="62">
        <v>3283.4499510000001</v>
      </c>
      <c r="G345" s="62">
        <v>2412.5827640000002</v>
      </c>
      <c r="H345" s="62">
        <v>1510</v>
      </c>
      <c r="I345" s="62">
        <v>901.34997599999997</v>
      </c>
      <c r="J345" s="62">
        <v>1894.099976</v>
      </c>
      <c r="K345" s="59">
        <f t="shared" si="11"/>
        <v>2350.9745431349052</v>
      </c>
      <c r="L345" s="59">
        <f t="shared" si="12"/>
        <v>1.3460185908642508E-3</v>
      </c>
    </row>
    <row r="346" spans="5:12">
      <c r="E346" s="61">
        <v>44795</v>
      </c>
      <c r="F346" s="62">
        <v>3245.25</v>
      </c>
      <c r="G346" s="62">
        <v>2405.8908689999998</v>
      </c>
      <c r="H346" s="62">
        <v>1484.8000489999999</v>
      </c>
      <c r="I346" s="62">
        <v>880.54998799999998</v>
      </c>
      <c r="J346" s="62">
        <v>1937.099976</v>
      </c>
      <c r="K346" s="59">
        <f t="shared" si="11"/>
        <v>2339.3221316427525</v>
      </c>
      <c r="L346" s="59">
        <f t="shared" si="12"/>
        <v>-4.9564175529586141E-3</v>
      </c>
    </row>
    <row r="347" spans="5:12">
      <c r="E347" s="61">
        <v>44796</v>
      </c>
      <c r="F347" s="62">
        <v>3217.6999510000001</v>
      </c>
      <c r="G347" s="62">
        <v>2442.9956050000001</v>
      </c>
      <c r="H347" s="62">
        <v>1453.3000489999999</v>
      </c>
      <c r="I347" s="62">
        <v>888.40002400000003</v>
      </c>
      <c r="J347" s="62">
        <v>1870</v>
      </c>
      <c r="K347" s="59">
        <f t="shared" si="11"/>
        <v>2311.5672130973107</v>
      </c>
      <c r="L347" s="59">
        <f t="shared" si="12"/>
        <v>-1.1864513300676283E-2</v>
      </c>
    </row>
    <row r="348" spans="5:12">
      <c r="E348" s="61">
        <v>44797</v>
      </c>
      <c r="F348" s="62">
        <v>3337.8500979999999</v>
      </c>
      <c r="G348" s="62">
        <v>2436.4882809999999</v>
      </c>
      <c r="H348" s="62">
        <v>1461.900024</v>
      </c>
      <c r="I348" s="62">
        <v>881</v>
      </c>
      <c r="J348" s="62">
        <v>1876</v>
      </c>
      <c r="K348" s="59">
        <f t="shared" si="11"/>
        <v>2362.9828503311719</v>
      </c>
      <c r="L348" s="59">
        <f t="shared" si="12"/>
        <v>2.2242761076788353E-2</v>
      </c>
    </row>
    <row r="349" spans="5:12">
      <c r="E349" s="61">
        <v>44798</v>
      </c>
      <c r="F349" s="62">
        <v>3365.1499020000001</v>
      </c>
      <c r="G349" s="62">
        <v>2429.3813479999999</v>
      </c>
      <c r="H349" s="62">
        <v>1479.900024</v>
      </c>
      <c r="I349" s="62">
        <v>877.29998799999998</v>
      </c>
      <c r="J349" s="62">
        <v>1900</v>
      </c>
      <c r="K349" s="59">
        <f t="shared" si="11"/>
        <v>2381.4714646645098</v>
      </c>
      <c r="L349" s="59">
        <f t="shared" si="12"/>
        <v>7.8242693681618292E-3</v>
      </c>
    </row>
    <row r="350" spans="5:12">
      <c r="E350" s="61">
        <v>44799</v>
      </c>
      <c r="F350" s="62">
        <v>3362.8999020000001</v>
      </c>
      <c r="G350" s="62">
        <v>2416.413086</v>
      </c>
      <c r="H350" s="62">
        <v>1472.0500489999999</v>
      </c>
      <c r="I350" s="62">
        <v>880.15002400000003</v>
      </c>
      <c r="J350" s="62">
        <v>1890.1999510000001</v>
      </c>
      <c r="K350" s="59">
        <f t="shared" si="11"/>
        <v>2376.3773047130462</v>
      </c>
      <c r="L350" s="59">
        <f t="shared" si="12"/>
        <v>-2.139080827567752E-3</v>
      </c>
    </row>
    <row r="351" spans="5:12">
      <c r="E351" s="61">
        <v>44802</v>
      </c>
      <c r="F351" s="62">
        <v>3288.8500979999999</v>
      </c>
      <c r="G351" s="62">
        <v>2397.6301269999999</v>
      </c>
      <c r="H351" s="62">
        <v>1437</v>
      </c>
      <c r="I351" s="62">
        <v>879.25</v>
      </c>
      <c r="J351" s="62">
        <v>1870</v>
      </c>
      <c r="K351" s="59">
        <f t="shared" si="11"/>
        <v>2334.3185355844985</v>
      </c>
      <c r="L351" s="59">
        <f t="shared" si="12"/>
        <v>-1.7698691636691244E-2</v>
      </c>
    </row>
    <row r="352" spans="5:12">
      <c r="E352" s="61">
        <v>44803</v>
      </c>
      <c r="F352" s="62">
        <v>3320.1999510000001</v>
      </c>
      <c r="G352" s="62">
        <v>2434.826904</v>
      </c>
      <c r="H352" s="62">
        <v>1446.4499510000001</v>
      </c>
      <c r="I352" s="62">
        <v>893.04998799999998</v>
      </c>
      <c r="J352" s="62">
        <v>1893.900024</v>
      </c>
      <c r="K352" s="59">
        <f t="shared" si="11"/>
        <v>2359.4749582841268</v>
      </c>
      <c r="L352" s="59">
        <f t="shared" si="12"/>
        <v>1.0776773741947521E-2</v>
      </c>
    </row>
    <row r="353" spans="5:12">
      <c r="E353" s="61">
        <v>44805</v>
      </c>
      <c r="F353" s="62">
        <v>3273.6000979999999</v>
      </c>
      <c r="G353" s="62">
        <v>2363.2482909999999</v>
      </c>
      <c r="H353" s="62">
        <v>1464.75</v>
      </c>
      <c r="I353" s="62">
        <v>871.84997599999997</v>
      </c>
      <c r="J353" s="62">
        <v>1905</v>
      </c>
      <c r="K353" s="59">
        <f t="shared" si="11"/>
        <v>2336.0390760445134</v>
      </c>
      <c r="L353" s="59">
        <f t="shared" si="12"/>
        <v>-9.9326683495113421E-3</v>
      </c>
    </row>
    <row r="354" spans="5:12">
      <c r="E354" s="61">
        <v>44806</v>
      </c>
      <c r="F354" s="62">
        <v>3210.25</v>
      </c>
      <c r="G354" s="62">
        <v>2335.650635</v>
      </c>
      <c r="H354" s="62">
        <v>1472.150024</v>
      </c>
      <c r="I354" s="62">
        <v>869.54998799999998</v>
      </c>
      <c r="J354" s="62">
        <v>1900.5</v>
      </c>
      <c r="K354" s="59">
        <f t="shared" si="11"/>
        <v>2306.5830930300835</v>
      </c>
      <c r="L354" s="59">
        <f t="shared" si="12"/>
        <v>-1.2609370843362E-2</v>
      </c>
    </row>
    <row r="355" spans="5:12">
      <c r="E355" s="61">
        <v>44809</v>
      </c>
      <c r="F355" s="62">
        <v>3179.75</v>
      </c>
      <c r="G355" s="62">
        <v>2371.9245609999998</v>
      </c>
      <c r="H355" s="62">
        <v>1486.099976</v>
      </c>
      <c r="I355" s="62">
        <v>884.59997599999997</v>
      </c>
      <c r="J355" s="62">
        <v>1947.9499510000001</v>
      </c>
      <c r="K355" s="59">
        <f t="shared" si="11"/>
        <v>2312.2479779403111</v>
      </c>
      <c r="L355" s="59">
        <f t="shared" si="12"/>
        <v>2.455963943959194E-3</v>
      </c>
    </row>
    <row r="356" spans="5:12">
      <c r="E356" s="61">
        <v>44810</v>
      </c>
      <c r="F356" s="62">
        <v>3196.25</v>
      </c>
      <c r="G356" s="62">
        <v>2396.8916020000001</v>
      </c>
      <c r="H356" s="62">
        <v>1498.900024</v>
      </c>
      <c r="I356" s="62">
        <v>887.75</v>
      </c>
      <c r="J356" s="62">
        <v>1973.8000489999999</v>
      </c>
      <c r="K356" s="59">
        <f t="shared" si="11"/>
        <v>2329.6761752143257</v>
      </c>
      <c r="L356" s="59">
        <f t="shared" si="12"/>
        <v>7.5373391782740384E-3</v>
      </c>
    </row>
    <row r="357" spans="5:12">
      <c r="E357" s="61">
        <v>44811</v>
      </c>
      <c r="F357" s="62">
        <v>3231.9499510000001</v>
      </c>
      <c r="G357" s="62">
        <v>2382.954346</v>
      </c>
      <c r="H357" s="62">
        <v>1471.3000489999999</v>
      </c>
      <c r="I357" s="62">
        <v>893.75</v>
      </c>
      <c r="J357" s="62">
        <v>1941.099976</v>
      </c>
      <c r="K357" s="59">
        <f t="shared" si="11"/>
        <v>2332.7364009734183</v>
      </c>
      <c r="L357" s="59">
        <f t="shared" si="12"/>
        <v>1.3135841760545386E-3</v>
      </c>
    </row>
    <row r="358" spans="5:12">
      <c r="E358" s="61">
        <v>44812</v>
      </c>
      <c r="F358" s="62">
        <v>3189.6499020000001</v>
      </c>
      <c r="G358" s="62">
        <v>2386.3232419999999</v>
      </c>
      <c r="H358" s="62">
        <v>1490.099976</v>
      </c>
      <c r="I358" s="62">
        <v>894.29998799999998</v>
      </c>
      <c r="J358" s="62">
        <v>1967.900024</v>
      </c>
      <c r="K358" s="59">
        <f t="shared" si="11"/>
        <v>2324.2755349137019</v>
      </c>
      <c r="L358" s="59">
        <f t="shared" si="12"/>
        <v>-3.6270133462940057E-3</v>
      </c>
    </row>
    <row r="359" spans="5:12">
      <c r="E359" s="61">
        <v>44813</v>
      </c>
      <c r="F359" s="62">
        <v>3179.3000489999999</v>
      </c>
      <c r="G359" s="62">
        <v>2371.463135</v>
      </c>
      <c r="H359" s="62">
        <v>1496.1999510000001</v>
      </c>
      <c r="I359" s="62">
        <v>890</v>
      </c>
      <c r="J359" s="62">
        <v>1977.349976</v>
      </c>
      <c r="K359" s="59">
        <f t="shared" si="11"/>
        <v>2321.1846541629634</v>
      </c>
      <c r="L359" s="59">
        <f t="shared" si="12"/>
        <v>-1.3298254463850467E-3</v>
      </c>
    </row>
    <row r="360" spans="5:12">
      <c r="E360" s="61">
        <v>44816</v>
      </c>
      <c r="F360" s="62">
        <v>3168.6000979999999</v>
      </c>
      <c r="G360" s="62">
        <v>2397.999268</v>
      </c>
      <c r="H360" s="62">
        <v>1500</v>
      </c>
      <c r="I360" s="62">
        <v>887.70001200000002</v>
      </c>
      <c r="J360" s="62">
        <v>1949.75</v>
      </c>
      <c r="K360" s="59">
        <f t="shared" si="11"/>
        <v>2312.3702673474163</v>
      </c>
      <c r="L360" s="59">
        <f t="shared" si="12"/>
        <v>-3.7973656252374699E-3</v>
      </c>
    </row>
    <row r="361" spans="5:12">
      <c r="E361" s="61">
        <v>44817</v>
      </c>
      <c r="F361" s="62">
        <v>3228.3000489999999</v>
      </c>
      <c r="G361" s="62">
        <v>2418.0283199999999</v>
      </c>
      <c r="H361" s="62">
        <v>1498.900024</v>
      </c>
      <c r="I361" s="62">
        <v>890.15002400000003</v>
      </c>
      <c r="J361" s="62">
        <v>1968.900024</v>
      </c>
      <c r="K361" s="59">
        <f t="shared" si="11"/>
        <v>2344.0422002060418</v>
      </c>
      <c r="L361" s="59">
        <f t="shared" si="12"/>
        <v>1.3696739361277688E-2</v>
      </c>
    </row>
    <row r="362" spans="5:12">
      <c r="E362" s="61">
        <v>44818</v>
      </c>
      <c r="F362" s="62">
        <v>3171.5500489999999</v>
      </c>
      <c r="G362" s="62">
        <v>2389.046143</v>
      </c>
      <c r="H362" s="62">
        <v>1494.0500489999999</v>
      </c>
      <c r="I362" s="62">
        <v>883.75</v>
      </c>
      <c r="J362" s="62">
        <v>1964.650024</v>
      </c>
      <c r="K362" s="59">
        <f t="shared" si="11"/>
        <v>2315.2876648205533</v>
      </c>
      <c r="L362" s="59">
        <f t="shared" si="12"/>
        <v>-1.2267072402946E-2</v>
      </c>
    </row>
    <row r="363" spans="5:12">
      <c r="E363" s="61">
        <v>44819</v>
      </c>
      <c r="F363" s="62">
        <v>3163.75</v>
      </c>
      <c r="G363" s="62">
        <v>2365.3713379999999</v>
      </c>
      <c r="H363" s="62">
        <v>1530</v>
      </c>
      <c r="I363" s="62">
        <v>874.29998799999998</v>
      </c>
      <c r="J363" s="62">
        <v>1959.099976</v>
      </c>
      <c r="K363" s="59">
        <f t="shared" si="11"/>
        <v>2311.7968684487919</v>
      </c>
      <c r="L363" s="59">
        <f t="shared" si="12"/>
        <v>-1.5077160496305142E-3</v>
      </c>
    </row>
    <row r="364" spans="5:12">
      <c r="E364" s="61">
        <v>44820</v>
      </c>
      <c r="F364" s="62">
        <v>2995.5</v>
      </c>
      <c r="G364" s="62">
        <v>2306.7607419999999</v>
      </c>
      <c r="H364" s="62">
        <v>1503.099976</v>
      </c>
      <c r="I364" s="62">
        <v>868.04998799999998</v>
      </c>
      <c r="J364" s="62">
        <v>1947</v>
      </c>
      <c r="K364" s="59">
        <f t="shared" si="11"/>
        <v>2229.1057902167872</v>
      </c>
      <c r="L364" s="59">
        <f t="shared" si="12"/>
        <v>-3.5769179965837616E-2</v>
      </c>
    </row>
    <row r="365" spans="5:12">
      <c r="E365" s="61">
        <v>44823</v>
      </c>
      <c r="F365" s="62">
        <v>2981.3999020000001</v>
      </c>
      <c r="G365" s="62">
        <v>2309.7604980000001</v>
      </c>
      <c r="H365" s="62">
        <v>1489</v>
      </c>
      <c r="I365" s="62">
        <v>874.84997599999997</v>
      </c>
      <c r="J365" s="62">
        <v>1921.099976</v>
      </c>
      <c r="K365" s="59">
        <f t="shared" si="11"/>
        <v>2216.1875706104756</v>
      </c>
      <c r="L365" s="59">
        <f t="shared" si="12"/>
        <v>-5.7952474319558078E-3</v>
      </c>
    </row>
    <row r="366" spans="5:12">
      <c r="E366" s="61">
        <v>44824</v>
      </c>
      <c r="F366" s="62">
        <v>2983.5500489999999</v>
      </c>
      <c r="G366" s="62">
        <v>2310.1296390000002</v>
      </c>
      <c r="H366" s="62">
        <v>1514</v>
      </c>
      <c r="I366" s="62">
        <v>911.95001200000002</v>
      </c>
      <c r="J366" s="62">
        <v>1931</v>
      </c>
      <c r="K366" s="59">
        <f t="shared" si="11"/>
        <v>2227.2456561506428</v>
      </c>
      <c r="L366" s="59">
        <f t="shared" si="12"/>
        <v>4.989688457246011E-3</v>
      </c>
    </row>
    <row r="367" spans="5:12">
      <c r="E367" s="61">
        <v>44825</v>
      </c>
      <c r="F367" s="62">
        <v>2933.25</v>
      </c>
      <c r="G367" s="62">
        <v>2316.4985350000002</v>
      </c>
      <c r="H367" s="62">
        <v>1508</v>
      </c>
      <c r="I367" s="62">
        <v>905.29998799999998</v>
      </c>
      <c r="J367" s="62">
        <v>1921.099976</v>
      </c>
      <c r="K367" s="59">
        <f t="shared" si="11"/>
        <v>2202.7048452685581</v>
      </c>
      <c r="L367" s="59">
        <f t="shared" si="12"/>
        <v>-1.101845717571126E-2</v>
      </c>
    </row>
    <row r="368" spans="5:12">
      <c r="E368" s="61">
        <v>44826</v>
      </c>
      <c r="F368" s="62">
        <v>2916.0500489999999</v>
      </c>
      <c r="G368" s="62">
        <v>2294.6694339999999</v>
      </c>
      <c r="H368" s="62">
        <v>1502</v>
      </c>
      <c r="I368" s="62">
        <v>908</v>
      </c>
      <c r="J368" s="62">
        <v>1882</v>
      </c>
      <c r="K368" s="59">
        <f t="shared" si="11"/>
        <v>2183.5447912695563</v>
      </c>
      <c r="L368" s="59">
        <f t="shared" si="12"/>
        <v>-8.6984209619177522E-3</v>
      </c>
    </row>
    <row r="369" spans="5:12">
      <c r="E369" s="61">
        <v>44827</v>
      </c>
      <c r="F369" s="62">
        <v>2854.8000489999999</v>
      </c>
      <c r="G369" s="62">
        <v>2251.6577149999998</v>
      </c>
      <c r="H369" s="62">
        <v>1472.349976</v>
      </c>
      <c r="I369" s="62">
        <v>921.09997599999997</v>
      </c>
      <c r="J369" s="62">
        <v>1890</v>
      </c>
      <c r="K369" s="59">
        <f t="shared" si="11"/>
        <v>2154.1124064329415</v>
      </c>
      <c r="L369" s="59">
        <f t="shared" si="12"/>
        <v>-1.3479176133365356E-2</v>
      </c>
    </row>
    <row r="370" spans="5:12">
      <c r="E370" s="61">
        <v>44830</v>
      </c>
      <c r="F370" s="62">
        <v>2881.9499510000001</v>
      </c>
      <c r="G370" s="62">
        <v>2194.2932129999999</v>
      </c>
      <c r="H370" s="62">
        <v>1425.349976</v>
      </c>
      <c r="I370" s="62">
        <v>900.70001200000002</v>
      </c>
      <c r="J370" s="62">
        <v>1849</v>
      </c>
      <c r="K370" s="59">
        <f t="shared" si="11"/>
        <v>2142.0981413499057</v>
      </c>
      <c r="L370" s="59">
        <f t="shared" si="12"/>
        <v>-5.5773621873941304E-3</v>
      </c>
    </row>
    <row r="371" spans="5:12">
      <c r="E371" s="61">
        <v>44831</v>
      </c>
      <c r="F371" s="62">
        <v>2907.25</v>
      </c>
      <c r="G371" s="62">
        <v>2211.7380370000001</v>
      </c>
      <c r="H371" s="62">
        <v>1432.400024</v>
      </c>
      <c r="I371" s="62">
        <v>897.15002400000003</v>
      </c>
      <c r="J371" s="62">
        <v>1856</v>
      </c>
      <c r="K371" s="59">
        <f t="shared" si="11"/>
        <v>2156.3694221838905</v>
      </c>
      <c r="L371" s="59">
        <f t="shared" si="12"/>
        <v>6.6622908439626372E-3</v>
      </c>
    </row>
    <row r="372" spans="5:12">
      <c r="E372" s="61">
        <v>44832</v>
      </c>
      <c r="F372" s="62">
        <v>2937.3500979999999</v>
      </c>
      <c r="G372" s="62">
        <v>2152.850586</v>
      </c>
      <c r="H372" s="62">
        <v>1406</v>
      </c>
      <c r="I372" s="62">
        <v>917.84997599999997</v>
      </c>
      <c r="J372" s="62">
        <v>1829.6999510000001</v>
      </c>
      <c r="K372" s="59">
        <f t="shared" si="11"/>
        <v>2156.7309628967819</v>
      </c>
      <c r="L372" s="59">
        <f t="shared" si="12"/>
        <v>1.6766176944083E-4</v>
      </c>
    </row>
    <row r="373" spans="5:12">
      <c r="E373" s="61">
        <v>44833</v>
      </c>
      <c r="F373" s="62">
        <v>2990.3500979999999</v>
      </c>
      <c r="G373" s="62">
        <v>2146.251221</v>
      </c>
      <c r="H373" s="62">
        <v>1396.3000489999999</v>
      </c>
      <c r="I373" s="62">
        <v>930.70001200000002</v>
      </c>
      <c r="J373" s="62">
        <v>1844.650024</v>
      </c>
      <c r="K373" s="59">
        <f t="shared" si="11"/>
        <v>2182.487376287404</v>
      </c>
      <c r="L373" s="59">
        <f t="shared" si="12"/>
        <v>1.1942339509990463E-2</v>
      </c>
    </row>
    <row r="374" spans="5:12">
      <c r="E374" s="61">
        <v>44834</v>
      </c>
      <c r="F374" s="62">
        <v>2980.75</v>
      </c>
      <c r="G374" s="62">
        <v>2194.6625979999999</v>
      </c>
      <c r="H374" s="62">
        <v>1378.8000489999999</v>
      </c>
      <c r="I374" s="62">
        <v>948.65002400000003</v>
      </c>
      <c r="J374" s="62">
        <v>1823.9499510000001</v>
      </c>
      <c r="K374" s="59">
        <f t="shared" si="11"/>
        <v>2177.6671053111168</v>
      </c>
      <c r="L374" s="59">
        <f t="shared" si="12"/>
        <v>-2.2086134511746236E-3</v>
      </c>
    </row>
    <row r="375" spans="5:12">
      <c r="E375" s="61">
        <v>44837</v>
      </c>
      <c r="F375" s="62">
        <v>2992.0500489999999</v>
      </c>
      <c r="G375" s="62">
        <v>2187.0478520000001</v>
      </c>
      <c r="H375" s="62">
        <v>1409.9499510000001</v>
      </c>
      <c r="I375" s="62">
        <v>944.5</v>
      </c>
      <c r="J375" s="62">
        <v>1852</v>
      </c>
      <c r="K375" s="59">
        <f t="shared" si="11"/>
        <v>2191.9526538732239</v>
      </c>
      <c r="L375" s="59">
        <f t="shared" si="12"/>
        <v>6.5600240400685017E-3</v>
      </c>
    </row>
    <row r="376" spans="5:12">
      <c r="E376" s="61">
        <v>44838</v>
      </c>
      <c r="F376" s="62">
        <v>2951.25</v>
      </c>
      <c r="G376" s="62">
        <v>2227.3828130000002</v>
      </c>
      <c r="H376" s="62">
        <v>1429.5</v>
      </c>
      <c r="I376" s="62">
        <v>944.54998799999998</v>
      </c>
      <c r="J376" s="62">
        <v>1835.3000489999999</v>
      </c>
      <c r="K376" s="59">
        <f t="shared" si="11"/>
        <v>2176.6264059771315</v>
      </c>
      <c r="L376" s="59">
        <f t="shared" si="12"/>
        <v>-6.9920524373601189E-3</v>
      </c>
    </row>
    <row r="377" spans="5:12">
      <c r="E377" s="61">
        <v>44840</v>
      </c>
      <c r="F377" s="62">
        <v>2963.3500979999999</v>
      </c>
      <c r="G377" s="62">
        <v>2235.5974120000001</v>
      </c>
      <c r="H377" s="62">
        <v>1459.9499510000001</v>
      </c>
      <c r="I377" s="62">
        <v>953.90002400000003</v>
      </c>
      <c r="J377" s="62">
        <v>1882</v>
      </c>
      <c r="K377" s="59">
        <f t="shared" si="11"/>
        <v>2198.8281116843968</v>
      </c>
      <c r="L377" s="59">
        <f t="shared" si="12"/>
        <v>1.0200053461769221E-2</v>
      </c>
    </row>
    <row r="378" spans="5:12">
      <c r="E378" s="61">
        <v>44841</v>
      </c>
      <c r="F378" s="62">
        <v>2945</v>
      </c>
      <c r="G378" s="62">
        <v>2245.0583499999998</v>
      </c>
      <c r="H378" s="62">
        <v>1430.25</v>
      </c>
      <c r="I378" s="62">
        <v>955.15002400000003</v>
      </c>
      <c r="J378" s="62">
        <v>1905</v>
      </c>
      <c r="K378" s="59">
        <f t="shared" si="11"/>
        <v>2194.166855001688</v>
      </c>
      <c r="L378" s="59">
        <f t="shared" si="12"/>
        <v>-2.1198822490667846E-3</v>
      </c>
    </row>
    <row r="379" spans="5:12">
      <c r="E379" s="61">
        <v>44844</v>
      </c>
      <c r="F379" s="62">
        <v>2917.1999510000001</v>
      </c>
      <c r="G379" s="62">
        <v>2220.5527339999999</v>
      </c>
      <c r="H379" s="62">
        <v>1408</v>
      </c>
      <c r="I379" s="62">
        <v>946.04998799999998</v>
      </c>
      <c r="J379" s="62">
        <v>1905</v>
      </c>
      <c r="K379" s="59">
        <f t="shared" si="11"/>
        <v>2176.527646172091</v>
      </c>
      <c r="L379" s="59">
        <f t="shared" si="12"/>
        <v>-8.0391374016920425E-3</v>
      </c>
    </row>
    <row r="380" spans="5:12">
      <c r="E380" s="61">
        <v>44845</v>
      </c>
      <c r="F380" s="62">
        <v>2853.6999510000001</v>
      </c>
      <c r="G380" s="62">
        <v>2176.3408199999999</v>
      </c>
      <c r="H380" s="62">
        <v>1401.099976</v>
      </c>
      <c r="I380" s="62">
        <v>944.75</v>
      </c>
      <c r="J380" s="62">
        <v>1923.8000489999999</v>
      </c>
      <c r="K380" s="59">
        <f t="shared" si="11"/>
        <v>2149.6948938781607</v>
      </c>
      <c r="L380" s="59">
        <f t="shared" si="12"/>
        <v>-1.2328238670030967E-2</v>
      </c>
    </row>
    <row r="381" spans="5:12">
      <c r="E381" s="61">
        <v>44846</v>
      </c>
      <c r="F381" s="62">
        <v>2878.4499510000001</v>
      </c>
      <c r="G381" s="62">
        <v>2192.3549800000001</v>
      </c>
      <c r="H381" s="62">
        <v>1403.1999510000001</v>
      </c>
      <c r="I381" s="62">
        <v>955.54998799999998</v>
      </c>
      <c r="J381" s="62">
        <v>1880</v>
      </c>
      <c r="K381" s="59">
        <f t="shared" si="11"/>
        <v>2152.2544691965068</v>
      </c>
      <c r="L381" s="59">
        <f t="shared" si="12"/>
        <v>1.1906691157126392E-3</v>
      </c>
    </row>
    <row r="382" spans="5:12">
      <c r="E382" s="61">
        <v>44847</v>
      </c>
      <c r="F382" s="62">
        <v>2874.5</v>
      </c>
      <c r="G382" s="62">
        <v>2199.3237300000001</v>
      </c>
      <c r="H382" s="62">
        <v>1402.0500489999999</v>
      </c>
      <c r="I382" s="62">
        <v>968.40002400000003</v>
      </c>
      <c r="J382" s="62">
        <v>1901</v>
      </c>
      <c r="K382" s="59">
        <f t="shared" si="11"/>
        <v>2157.852360773396</v>
      </c>
      <c r="L382" s="59">
        <f t="shared" si="12"/>
        <v>2.6009431770301905E-3</v>
      </c>
    </row>
    <row r="383" spans="5:12">
      <c r="E383" s="61">
        <v>44848</v>
      </c>
      <c r="F383" s="62">
        <v>2878.6000979999999</v>
      </c>
      <c r="G383" s="62">
        <v>2188.1552729999999</v>
      </c>
      <c r="H383" s="62">
        <v>1417</v>
      </c>
      <c r="I383" s="62">
        <v>976.29998799999998</v>
      </c>
      <c r="J383" s="62">
        <v>1900</v>
      </c>
      <c r="K383" s="59">
        <f t="shared" si="11"/>
        <v>2161.1632090375938</v>
      </c>
      <c r="L383" s="59">
        <f t="shared" si="12"/>
        <v>1.5343256676796369E-3</v>
      </c>
    </row>
    <row r="384" spans="5:12">
      <c r="E384" s="61">
        <v>44851</v>
      </c>
      <c r="F384" s="62">
        <v>2856.1000979999999</v>
      </c>
      <c r="G384" s="62">
        <v>2223.2753910000001</v>
      </c>
      <c r="H384" s="62">
        <v>1435</v>
      </c>
      <c r="I384" s="62">
        <v>980</v>
      </c>
      <c r="J384" s="62">
        <v>1902.900024</v>
      </c>
      <c r="K384" s="59">
        <f t="shared" si="11"/>
        <v>2158.1609334029563</v>
      </c>
      <c r="L384" s="59">
        <f t="shared" si="12"/>
        <v>-1.3891943107686711E-3</v>
      </c>
    </row>
    <row r="385" spans="5:12">
      <c r="E385" s="61">
        <v>44852</v>
      </c>
      <c r="F385" s="62">
        <v>2884.3000489999999</v>
      </c>
      <c r="G385" s="62">
        <v>2262.5029300000001</v>
      </c>
      <c r="H385" s="62">
        <v>1458.0500489999999</v>
      </c>
      <c r="I385" s="62">
        <v>978.34997599999997</v>
      </c>
      <c r="J385" s="62">
        <v>1893.099976</v>
      </c>
      <c r="K385" s="59">
        <f t="shared" si="11"/>
        <v>2173.5858186790806</v>
      </c>
      <c r="L385" s="59">
        <f t="shared" si="12"/>
        <v>7.1472358883832854E-3</v>
      </c>
    </row>
    <row r="386" spans="5:12">
      <c r="E386" s="61">
        <v>44853</v>
      </c>
      <c r="F386" s="62">
        <v>2847.8000489999999</v>
      </c>
      <c r="G386" s="62">
        <v>2301.8688959999999</v>
      </c>
      <c r="H386" s="62">
        <v>1464</v>
      </c>
      <c r="I386" s="62">
        <v>976.90002400000003</v>
      </c>
      <c r="J386" s="62">
        <v>1920</v>
      </c>
      <c r="K386" s="59">
        <f t="shared" si="11"/>
        <v>2168.895467541307</v>
      </c>
      <c r="L386" s="59">
        <f t="shared" si="12"/>
        <v>-2.1578863357804012E-3</v>
      </c>
    </row>
    <row r="387" spans="5:12">
      <c r="E387" s="61">
        <v>44854</v>
      </c>
      <c r="F387" s="62">
        <v>2811.5500489999999</v>
      </c>
      <c r="G387" s="62">
        <v>2308.0529790000001</v>
      </c>
      <c r="H387" s="62">
        <v>1444</v>
      </c>
      <c r="I387" s="62">
        <v>980.34997599999997</v>
      </c>
      <c r="J387" s="62">
        <v>1898.650024</v>
      </c>
      <c r="K387" s="59">
        <f t="shared" ref="K387:K450" si="13">($B$22*$F387)+($B$23*$G387)+($B$24*$H387)+($B$25*$I387)+($B$26*$J387)</f>
        <v>2146.9530561756774</v>
      </c>
      <c r="L387" s="59">
        <f t="shared" si="12"/>
        <v>-1.011685979984267E-2</v>
      </c>
    </row>
    <row r="388" spans="5:12">
      <c r="E388" s="61">
        <v>44855</v>
      </c>
      <c r="F388" s="62">
        <v>2815</v>
      </c>
      <c r="G388" s="62">
        <v>2281.2858890000002</v>
      </c>
      <c r="H388" s="62">
        <v>1452</v>
      </c>
      <c r="I388" s="62">
        <v>977.70001200000002</v>
      </c>
      <c r="J388" s="62">
        <v>1913.6999510000001</v>
      </c>
      <c r="K388" s="59">
        <f t="shared" si="13"/>
        <v>2150.4321614228575</v>
      </c>
      <c r="L388" s="59">
        <f t="shared" ref="L388:L451" si="14">(K388/K387)-1</f>
        <v>1.6204850111523061E-3</v>
      </c>
    </row>
    <row r="389" spans="5:12">
      <c r="E389" s="61">
        <v>44858</v>
      </c>
      <c r="F389" s="62">
        <v>2879.3500979999999</v>
      </c>
      <c r="G389" s="62">
        <v>2288.900635</v>
      </c>
      <c r="H389" s="62">
        <v>1454.3000489999999</v>
      </c>
      <c r="I389" s="62">
        <v>987</v>
      </c>
      <c r="J389" s="62">
        <v>1906</v>
      </c>
      <c r="K389" s="59">
        <f t="shared" si="13"/>
        <v>2177.6138375213777</v>
      </c>
      <c r="L389" s="59">
        <f t="shared" si="14"/>
        <v>1.2640099318703912E-2</v>
      </c>
    </row>
    <row r="390" spans="5:12">
      <c r="E390" s="61">
        <v>44859</v>
      </c>
      <c r="F390" s="62">
        <v>2833.6000979999999</v>
      </c>
      <c r="G390" s="62">
        <v>2253.5498050000001</v>
      </c>
      <c r="H390" s="62">
        <v>1461.099976</v>
      </c>
      <c r="I390" s="62">
        <v>991.54998799999998</v>
      </c>
      <c r="J390" s="62">
        <v>1915</v>
      </c>
      <c r="K390" s="59">
        <f t="shared" si="13"/>
        <v>2158.9765794232931</v>
      </c>
      <c r="L390" s="59">
        <f t="shared" si="14"/>
        <v>-8.558568914724618E-3</v>
      </c>
    </row>
    <row r="391" spans="5:12">
      <c r="E391" s="61">
        <v>44861</v>
      </c>
      <c r="F391" s="62">
        <v>2813.8000489999999</v>
      </c>
      <c r="G391" s="62">
        <v>2262.4106449999999</v>
      </c>
      <c r="H391" s="62">
        <v>1464.5</v>
      </c>
      <c r="I391" s="62">
        <v>1011.650024</v>
      </c>
      <c r="J391" s="62">
        <v>1952.099976</v>
      </c>
      <c r="K391" s="59">
        <f t="shared" si="13"/>
        <v>2163.5288024649799</v>
      </c>
      <c r="L391" s="59">
        <f t="shared" si="14"/>
        <v>2.108509691616467E-3</v>
      </c>
    </row>
    <row r="392" spans="5:12">
      <c r="E392" s="61">
        <v>44862</v>
      </c>
      <c r="F392" s="62">
        <v>2758.8999020000001</v>
      </c>
      <c r="G392" s="62">
        <v>2331.6357419999999</v>
      </c>
      <c r="H392" s="62">
        <v>1450</v>
      </c>
      <c r="I392" s="62">
        <v>990</v>
      </c>
      <c r="J392" s="62">
        <v>1972</v>
      </c>
      <c r="K392" s="59">
        <f t="shared" si="13"/>
        <v>2146.977531073303</v>
      </c>
      <c r="L392" s="59">
        <f t="shared" si="14"/>
        <v>-7.6501275937808089E-3</v>
      </c>
    </row>
    <row r="393" spans="5:12">
      <c r="E393" s="61">
        <v>44865</v>
      </c>
      <c r="F393" s="62">
        <v>2868.8000489999999</v>
      </c>
      <c r="G393" s="62">
        <v>2353.280029</v>
      </c>
      <c r="H393" s="62">
        <v>1472</v>
      </c>
      <c r="I393" s="62">
        <v>1016.900024</v>
      </c>
      <c r="J393" s="62">
        <v>1986</v>
      </c>
      <c r="K393" s="59">
        <f t="shared" si="13"/>
        <v>2204.4354056565635</v>
      </c>
      <c r="L393" s="59">
        <f t="shared" si="14"/>
        <v>2.6762215138104617E-2</v>
      </c>
    </row>
    <row r="394" spans="5:12">
      <c r="E394" s="61">
        <v>44866</v>
      </c>
      <c r="F394" s="62">
        <v>2943.5500489999999</v>
      </c>
      <c r="G394" s="62">
        <v>2335.0507809999999</v>
      </c>
      <c r="H394" s="62">
        <v>1503.5</v>
      </c>
      <c r="I394" s="62">
        <v>1036.599976</v>
      </c>
      <c r="J394" s="62">
        <v>2032</v>
      </c>
      <c r="K394" s="59">
        <f t="shared" si="13"/>
        <v>2251.8490046673369</v>
      </c>
      <c r="L394" s="59">
        <f t="shared" si="14"/>
        <v>2.1508273224568386E-2</v>
      </c>
    </row>
    <row r="395" spans="5:12">
      <c r="E395" s="61">
        <v>44867</v>
      </c>
      <c r="F395" s="62">
        <v>2887.8500979999999</v>
      </c>
      <c r="G395" s="62">
        <v>2349.6340329999998</v>
      </c>
      <c r="H395" s="62">
        <v>1517</v>
      </c>
      <c r="I395" s="62">
        <v>1051.9499510000001</v>
      </c>
      <c r="J395" s="62">
        <v>2036.5</v>
      </c>
      <c r="K395" s="59">
        <f t="shared" si="13"/>
        <v>2234.4394074557817</v>
      </c>
      <c r="L395" s="59">
        <f t="shared" si="14"/>
        <v>-7.7312453790067126E-3</v>
      </c>
    </row>
    <row r="396" spans="5:12">
      <c r="E396" s="61">
        <v>44868</v>
      </c>
      <c r="F396" s="62">
        <v>2846.8000489999999</v>
      </c>
      <c r="G396" s="62">
        <v>2358.4025879999999</v>
      </c>
      <c r="H396" s="62">
        <v>1497.6999510000001</v>
      </c>
      <c r="I396" s="62">
        <v>1044.1999510000001</v>
      </c>
      <c r="J396" s="62">
        <v>2006</v>
      </c>
      <c r="K396" s="59">
        <f t="shared" si="13"/>
        <v>2207.1385532431718</v>
      </c>
      <c r="L396" s="59">
        <f t="shared" si="14"/>
        <v>-1.2218211924437727E-2</v>
      </c>
    </row>
    <row r="397" spans="5:12">
      <c r="E397" s="61">
        <v>44869</v>
      </c>
      <c r="F397" s="62">
        <v>2747.6000979999999</v>
      </c>
      <c r="G397" s="62">
        <v>2393.107422</v>
      </c>
      <c r="H397" s="62">
        <v>1503.1999510000001</v>
      </c>
      <c r="I397" s="62">
        <v>1039.900024</v>
      </c>
      <c r="J397" s="62">
        <v>2010</v>
      </c>
      <c r="K397" s="59">
        <f t="shared" si="13"/>
        <v>2169.6907728172764</v>
      </c>
      <c r="L397" s="59">
        <f t="shared" si="14"/>
        <v>-1.6966664992947411E-2</v>
      </c>
    </row>
    <row r="398" spans="5:12">
      <c r="E398" s="61">
        <v>44872</v>
      </c>
      <c r="F398" s="62">
        <v>2736.1999510000001</v>
      </c>
      <c r="G398" s="62">
        <v>2405.8908689999998</v>
      </c>
      <c r="H398" s="62">
        <v>1510</v>
      </c>
      <c r="I398" s="62">
        <v>1028.349976</v>
      </c>
      <c r="J398" s="62">
        <v>2021.400024</v>
      </c>
      <c r="K398" s="59">
        <f t="shared" si="13"/>
        <v>2168.2274627190936</v>
      </c>
      <c r="L398" s="59">
        <f t="shared" si="14"/>
        <v>-6.7443255809340741E-4</v>
      </c>
    </row>
    <row r="399" spans="5:12">
      <c r="E399" s="61">
        <v>44874</v>
      </c>
      <c r="F399" s="62">
        <v>2781.4499510000001</v>
      </c>
      <c r="G399" s="62">
        <v>2403.491211</v>
      </c>
      <c r="H399" s="62">
        <v>1515.0500489999999</v>
      </c>
      <c r="I399" s="62">
        <v>1013.549988</v>
      </c>
      <c r="J399" s="62">
        <v>2025.0500489999999</v>
      </c>
      <c r="K399" s="59">
        <f t="shared" si="13"/>
        <v>2186.6614102394024</v>
      </c>
      <c r="L399" s="59">
        <f t="shared" si="14"/>
        <v>8.5018513219969893E-3</v>
      </c>
    </row>
    <row r="400" spans="5:12">
      <c r="E400" s="61">
        <v>44875</v>
      </c>
      <c r="F400" s="62">
        <v>2655.1499020000001</v>
      </c>
      <c r="G400" s="62">
        <v>2374.4167480000001</v>
      </c>
      <c r="H400" s="62">
        <v>1497.099976</v>
      </c>
      <c r="I400" s="62">
        <v>1010.650024</v>
      </c>
      <c r="J400" s="62">
        <v>1995</v>
      </c>
      <c r="K400" s="59">
        <f t="shared" si="13"/>
        <v>2121.2069070216871</v>
      </c>
      <c r="L400" s="59">
        <f t="shared" si="14"/>
        <v>-2.9933533793212619E-2</v>
      </c>
    </row>
    <row r="401" spans="5:12">
      <c r="E401" s="61">
        <v>44876</v>
      </c>
      <c r="F401" s="62">
        <v>2666.1999510000001</v>
      </c>
      <c r="G401" s="62">
        <v>2429.150635</v>
      </c>
      <c r="H401" s="62">
        <v>1545</v>
      </c>
      <c r="I401" s="62">
        <v>1013.549988</v>
      </c>
      <c r="J401" s="62">
        <v>2003.599976</v>
      </c>
      <c r="K401" s="59">
        <f t="shared" si="13"/>
        <v>2138.9350720133752</v>
      </c>
      <c r="L401" s="59">
        <f t="shared" si="14"/>
        <v>8.3575840400123003E-3</v>
      </c>
    </row>
    <row r="402" spans="5:12">
      <c r="E402" s="61">
        <v>44879</v>
      </c>
      <c r="F402" s="62">
        <v>2696.8999020000001</v>
      </c>
      <c r="G402" s="62">
        <v>2417.3823240000002</v>
      </c>
      <c r="H402" s="62">
        <v>1612</v>
      </c>
      <c r="I402" s="62">
        <v>1016.900024</v>
      </c>
      <c r="J402" s="62">
        <v>2013.0500489999999</v>
      </c>
      <c r="K402" s="59">
        <f t="shared" si="13"/>
        <v>2161.7125726460999</v>
      </c>
      <c r="L402" s="59">
        <f t="shared" si="14"/>
        <v>1.0648991140850494E-2</v>
      </c>
    </row>
    <row r="403" spans="5:12">
      <c r="E403" s="61">
        <v>44880</v>
      </c>
      <c r="F403" s="62">
        <v>2654.3999020000001</v>
      </c>
      <c r="G403" s="62">
        <v>2406.5371089999999</v>
      </c>
      <c r="H403" s="62">
        <v>1623.150024</v>
      </c>
      <c r="I403" s="62">
        <v>1016.049988</v>
      </c>
      <c r="J403" s="62">
        <v>2003</v>
      </c>
      <c r="K403" s="59">
        <f t="shared" si="13"/>
        <v>2141.72423805073</v>
      </c>
      <c r="L403" s="59">
        <f t="shared" si="14"/>
        <v>-9.2465274284373455E-3</v>
      </c>
    </row>
    <row r="404" spans="5:12">
      <c r="E404" s="61">
        <v>44881</v>
      </c>
      <c r="F404" s="62">
        <v>2654.8000489999999</v>
      </c>
      <c r="G404" s="62">
        <v>2392.7382809999999</v>
      </c>
      <c r="H404" s="62">
        <v>1618.650024</v>
      </c>
      <c r="I404" s="62">
        <v>1018.650024</v>
      </c>
      <c r="J404" s="62">
        <v>1986</v>
      </c>
      <c r="K404" s="59">
        <f t="shared" si="13"/>
        <v>2136.2690096823858</v>
      </c>
      <c r="L404" s="59">
        <f t="shared" si="14"/>
        <v>-2.5471198725888211E-3</v>
      </c>
    </row>
    <row r="405" spans="5:12">
      <c r="E405" s="61">
        <v>44882</v>
      </c>
      <c r="F405" s="62">
        <v>2602.1000979999999</v>
      </c>
      <c r="G405" s="62">
        <v>2398.9223630000001</v>
      </c>
      <c r="H405" s="62">
        <v>1618.099976</v>
      </c>
      <c r="I405" s="62">
        <v>1013.349976</v>
      </c>
      <c r="J405" s="62">
        <v>2002</v>
      </c>
      <c r="K405" s="59">
        <f t="shared" si="13"/>
        <v>2117.9343571216141</v>
      </c>
      <c r="L405" s="59">
        <f t="shared" si="14"/>
        <v>-8.5825579445623079E-3</v>
      </c>
    </row>
    <row r="406" spans="5:12">
      <c r="E406" s="61">
        <v>44883</v>
      </c>
      <c r="F406" s="62">
        <v>2636.8500979999999</v>
      </c>
      <c r="G406" s="62">
        <v>2397.6301269999999</v>
      </c>
      <c r="H406" s="62">
        <v>1621</v>
      </c>
      <c r="I406" s="62">
        <v>1009.599976</v>
      </c>
      <c r="J406" s="62">
        <v>2039</v>
      </c>
      <c r="K406" s="59">
        <f t="shared" si="13"/>
        <v>2141.4125594814354</v>
      </c>
      <c r="L406" s="59">
        <f t="shared" si="14"/>
        <v>1.1085424947602895E-2</v>
      </c>
    </row>
    <row r="407" spans="5:12">
      <c r="E407" s="61">
        <v>44886</v>
      </c>
      <c r="F407" s="62">
        <v>2723.5</v>
      </c>
      <c r="G407" s="62">
        <v>2354.4799800000001</v>
      </c>
      <c r="H407" s="62">
        <v>1607.650024</v>
      </c>
      <c r="I407" s="62">
        <v>1003.150024</v>
      </c>
      <c r="J407" s="62">
        <v>2019</v>
      </c>
      <c r="K407" s="59">
        <f t="shared" si="13"/>
        <v>2166.614027136508</v>
      </c>
      <c r="L407" s="59">
        <f t="shared" si="14"/>
        <v>1.1768618589392821E-2</v>
      </c>
    </row>
    <row r="408" spans="5:12">
      <c r="E408" s="61">
        <v>44887</v>
      </c>
      <c r="F408" s="62">
        <v>2715.1499020000001</v>
      </c>
      <c r="G408" s="62">
        <v>2367.5402829999998</v>
      </c>
      <c r="H408" s="62">
        <v>1600</v>
      </c>
      <c r="I408" s="62">
        <v>1010.099976</v>
      </c>
      <c r="J408" s="62">
        <v>2021.5500489999999</v>
      </c>
      <c r="K408" s="59">
        <f t="shared" si="13"/>
        <v>2164.8123569921522</v>
      </c>
      <c r="L408" s="59">
        <f t="shared" si="14"/>
        <v>-8.3156026952202478E-4</v>
      </c>
    </row>
    <row r="409" spans="5:12">
      <c r="E409" s="61">
        <v>44888</v>
      </c>
      <c r="F409" s="62">
        <v>2701.8999020000001</v>
      </c>
      <c r="G409" s="62">
        <v>2360.15625</v>
      </c>
      <c r="H409" s="62">
        <v>1605</v>
      </c>
      <c r="I409" s="62">
        <v>1017.650024</v>
      </c>
      <c r="J409" s="62">
        <v>2038.9499510000001</v>
      </c>
      <c r="K409" s="59">
        <f t="shared" si="13"/>
        <v>2164.4629532229051</v>
      </c>
      <c r="L409" s="59">
        <f t="shared" si="14"/>
        <v>-1.614014111286366E-4</v>
      </c>
    </row>
    <row r="410" spans="5:12">
      <c r="E410" s="61">
        <v>44889</v>
      </c>
      <c r="F410" s="62">
        <v>2663.0500489999999</v>
      </c>
      <c r="G410" s="62">
        <v>2380.5085450000001</v>
      </c>
      <c r="H410" s="62">
        <v>1605.9499510000001</v>
      </c>
      <c r="I410" s="62">
        <v>1035.099976</v>
      </c>
      <c r="J410" s="62">
        <v>2030.5</v>
      </c>
      <c r="K410" s="59">
        <f t="shared" si="13"/>
        <v>2150.1524315828669</v>
      </c>
      <c r="L410" s="59">
        <f t="shared" si="14"/>
        <v>-6.6115807705230401E-3</v>
      </c>
    </row>
    <row r="411" spans="5:12">
      <c r="E411" s="61">
        <v>44890</v>
      </c>
      <c r="F411" s="62">
        <v>2658.6000979999999</v>
      </c>
      <c r="G411" s="62">
        <v>2416.0439449999999</v>
      </c>
      <c r="H411" s="62">
        <v>1629.6999510000001</v>
      </c>
      <c r="I411" s="62">
        <v>1033.849976</v>
      </c>
      <c r="J411" s="62">
        <v>2061</v>
      </c>
      <c r="K411" s="59">
        <f t="shared" si="13"/>
        <v>2161.6527336909649</v>
      </c>
      <c r="L411" s="59">
        <f t="shared" si="14"/>
        <v>5.3485985175627526E-3</v>
      </c>
    </row>
    <row r="412" spans="5:12">
      <c r="E412" s="61">
        <v>44893</v>
      </c>
      <c r="F412" s="62">
        <v>2639.9499510000001</v>
      </c>
      <c r="G412" s="62">
        <v>2499.0678710000002</v>
      </c>
      <c r="H412" s="62">
        <v>1602.900024</v>
      </c>
      <c r="I412" s="62">
        <v>1034.75</v>
      </c>
      <c r="J412" s="62">
        <v>2064.3500979999999</v>
      </c>
      <c r="K412" s="59">
        <f t="shared" si="13"/>
        <v>2158.7256566045539</v>
      </c>
      <c r="L412" s="59">
        <f t="shared" si="14"/>
        <v>-1.3540921910306647E-3</v>
      </c>
    </row>
    <row r="413" spans="5:12">
      <c r="E413" s="61">
        <v>44894</v>
      </c>
      <c r="F413" s="62">
        <v>2623.4499510000001</v>
      </c>
      <c r="G413" s="62">
        <v>2503.3596189999998</v>
      </c>
      <c r="H413" s="62">
        <v>1597.25</v>
      </c>
      <c r="I413" s="62">
        <v>1049.849976</v>
      </c>
      <c r="J413" s="62">
        <v>2070</v>
      </c>
      <c r="K413" s="59">
        <f t="shared" si="13"/>
        <v>2154.7703058870779</v>
      </c>
      <c r="L413" s="59">
        <f t="shared" si="14"/>
        <v>-1.8322618742102614E-3</v>
      </c>
    </row>
    <row r="414" spans="5:12">
      <c r="E414" s="61">
        <v>44895</v>
      </c>
      <c r="F414" s="62">
        <v>2661.25</v>
      </c>
      <c r="G414" s="62">
        <v>2521.0351559999999</v>
      </c>
      <c r="H414" s="62">
        <v>1597.099976</v>
      </c>
      <c r="I414" s="62">
        <v>1046.0500489999999</v>
      </c>
      <c r="J414" s="62">
        <v>2053</v>
      </c>
      <c r="K414" s="59">
        <f t="shared" si="13"/>
        <v>2167.4666498337879</v>
      </c>
      <c r="L414" s="59">
        <f t="shared" si="14"/>
        <v>5.8922029471177861E-3</v>
      </c>
    </row>
    <row r="415" spans="5:12">
      <c r="E415" s="61">
        <v>44896</v>
      </c>
      <c r="F415" s="62">
        <v>2666.4499510000001</v>
      </c>
      <c r="G415" s="62">
        <v>2513.6049800000001</v>
      </c>
      <c r="H415" s="62">
        <v>1622</v>
      </c>
      <c r="I415" s="62">
        <v>1046.4499510000001</v>
      </c>
      <c r="J415" s="62">
        <v>2085.25</v>
      </c>
      <c r="K415" s="59">
        <f t="shared" si="13"/>
        <v>2180.0523454465415</v>
      </c>
      <c r="L415" s="59">
        <f t="shared" si="14"/>
        <v>5.8066386459596497E-3</v>
      </c>
    </row>
    <row r="416" spans="5:12">
      <c r="E416" s="61">
        <v>44897</v>
      </c>
      <c r="F416" s="62">
        <v>2664</v>
      </c>
      <c r="G416" s="62">
        <v>2512.5434570000002</v>
      </c>
      <c r="H416" s="62">
        <v>1610</v>
      </c>
      <c r="I416" s="62">
        <v>1040</v>
      </c>
      <c r="J416" s="62">
        <v>2096.1000979999999</v>
      </c>
      <c r="K416" s="59">
        <f t="shared" si="13"/>
        <v>2179.3421224276253</v>
      </c>
      <c r="L416" s="59">
        <f t="shared" si="14"/>
        <v>-3.2578255306559001E-4</v>
      </c>
    </row>
    <row r="417" spans="5:12">
      <c r="E417" s="61">
        <v>44900</v>
      </c>
      <c r="F417" s="62">
        <v>2651.75</v>
      </c>
      <c r="G417" s="62">
        <v>2475.9003910000001</v>
      </c>
      <c r="H417" s="62">
        <v>1609.9499510000001</v>
      </c>
      <c r="I417" s="62">
        <v>1039.400024</v>
      </c>
      <c r="J417" s="62">
        <v>2095.9499510000001</v>
      </c>
      <c r="K417" s="59">
        <f t="shared" si="13"/>
        <v>2170.8996708458553</v>
      </c>
      <c r="L417" s="59">
        <f t="shared" si="14"/>
        <v>-3.8738532582326402E-3</v>
      </c>
    </row>
    <row r="418" spans="5:12">
      <c r="E418" s="61">
        <v>44901</v>
      </c>
      <c r="F418" s="62">
        <v>2728.6999510000001</v>
      </c>
      <c r="G418" s="62">
        <v>2483.053711</v>
      </c>
      <c r="H418" s="62">
        <v>1601</v>
      </c>
      <c r="I418" s="62">
        <v>1033.5500489999999</v>
      </c>
      <c r="J418" s="62">
        <v>2081</v>
      </c>
      <c r="K418" s="59">
        <f t="shared" si="13"/>
        <v>2198.2704112949987</v>
      </c>
      <c r="L418" s="59">
        <f t="shared" si="14"/>
        <v>1.2608017227474511E-2</v>
      </c>
    </row>
    <row r="419" spans="5:12">
      <c r="E419" s="61">
        <v>44902</v>
      </c>
      <c r="F419" s="62">
        <v>2736</v>
      </c>
      <c r="G419" s="62">
        <v>2446.4106449999999</v>
      </c>
      <c r="H419" s="62">
        <v>1614.150024</v>
      </c>
      <c r="I419" s="62">
        <v>1017.75</v>
      </c>
      <c r="J419" s="62">
        <v>2096.3000489999999</v>
      </c>
      <c r="K419" s="59">
        <f t="shared" si="13"/>
        <v>2201.5543125246827</v>
      </c>
      <c r="L419" s="59">
        <f t="shared" si="14"/>
        <v>1.4938568125244522E-3</v>
      </c>
    </row>
    <row r="420" spans="5:12">
      <c r="E420" s="61">
        <v>44903</v>
      </c>
      <c r="F420" s="62">
        <v>2717.3000489999999</v>
      </c>
      <c r="G420" s="62">
        <v>2445.256836</v>
      </c>
      <c r="H420" s="62">
        <v>1610</v>
      </c>
      <c r="I420" s="62">
        <v>980.79998799999998</v>
      </c>
      <c r="J420" s="62">
        <v>2120</v>
      </c>
      <c r="K420" s="59">
        <f t="shared" si="13"/>
        <v>2194.3491659669489</v>
      </c>
      <c r="L420" s="59">
        <f t="shared" si="14"/>
        <v>-3.2727543975379358E-3</v>
      </c>
    </row>
    <row r="421" spans="5:12">
      <c r="E421" s="61">
        <v>44904</v>
      </c>
      <c r="F421" s="62">
        <v>2670.75</v>
      </c>
      <c r="G421" s="62">
        <v>2408.1984859999998</v>
      </c>
      <c r="H421" s="62">
        <v>1626</v>
      </c>
      <c r="I421" s="62">
        <v>992.84997599999997</v>
      </c>
      <c r="J421" s="62">
        <v>2168</v>
      </c>
      <c r="K421" s="59">
        <f t="shared" si="13"/>
        <v>2186.9157101066353</v>
      </c>
      <c r="L421" s="59">
        <f t="shared" si="14"/>
        <v>-3.3875446877835724E-3</v>
      </c>
    </row>
    <row r="422" spans="5:12">
      <c r="E422" s="61">
        <v>44907</v>
      </c>
      <c r="F422" s="62">
        <v>2723.6999510000001</v>
      </c>
      <c r="G422" s="62">
        <v>2411.8903810000002</v>
      </c>
      <c r="H422" s="62">
        <v>1625</v>
      </c>
      <c r="I422" s="62">
        <v>987.40002400000003</v>
      </c>
      <c r="J422" s="62">
        <v>2148.8999020000001</v>
      </c>
      <c r="K422" s="59">
        <f t="shared" si="13"/>
        <v>2203.9188394003968</v>
      </c>
      <c r="L422" s="59">
        <f t="shared" si="14"/>
        <v>7.7749358217982234E-3</v>
      </c>
    </row>
    <row r="423" spans="5:12">
      <c r="E423" s="61">
        <v>44908</v>
      </c>
      <c r="F423" s="62">
        <v>2712.8000489999999</v>
      </c>
      <c r="G423" s="62">
        <v>2422.874268</v>
      </c>
      <c r="H423" s="62">
        <v>1650</v>
      </c>
      <c r="I423" s="62">
        <v>994.65002400000003</v>
      </c>
      <c r="J423" s="62">
        <v>2170</v>
      </c>
      <c r="K423" s="59">
        <f t="shared" si="13"/>
        <v>2209.470735980507</v>
      </c>
      <c r="L423" s="59">
        <f t="shared" si="14"/>
        <v>2.5191021016095494E-3</v>
      </c>
    </row>
    <row r="424" spans="5:12">
      <c r="E424" s="61">
        <v>44909</v>
      </c>
      <c r="F424" s="62">
        <v>2707.3000489999999</v>
      </c>
      <c r="G424" s="62">
        <v>2414.1057129999999</v>
      </c>
      <c r="H424" s="62">
        <v>1653</v>
      </c>
      <c r="I424" s="62">
        <v>1000.25</v>
      </c>
      <c r="J424" s="62">
        <v>2176.9499510000001</v>
      </c>
      <c r="K424" s="59">
        <f t="shared" si="13"/>
        <v>2209.1825883494976</v>
      </c>
      <c r="L424" s="59">
        <f t="shared" si="14"/>
        <v>-1.3041477595387985E-4</v>
      </c>
    </row>
    <row r="425" spans="5:12">
      <c r="E425" s="61">
        <v>44910</v>
      </c>
      <c r="F425" s="62">
        <v>2692.75</v>
      </c>
      <c r="G425" s="62">
        <v>2379.8161620000001</v>
      </c>
      <c r="H425" s="62">
        <v>1657.0500489999999</v>
      </c>
      <c r="I425" s="62">
        <v>1002.200012</v>
      </c>
      <c r="J425" s="62">
        <v>2196.6999510000001</v>
      </c>
      <c r="K425" s="59">
        <f t="shared" si="13"/>
        <v>2205.7125856636803</v>
      </c>
      <c r="L425" s="59">
        <f t="shared" si="14"/>
        <v>-1.5707179226003287E-3</v>
      </c>
    </row>
    <row r="426" spans="5:12">
      <c r="E426" s="61">
        <v>44911</v>
      </c>
      <c r="F426" s="62">
        <v>2683.8000489999999</v>
      </c>
      <c r="G426" s="62">
        <v>2368.0478520000001</v>
      </c>
      <c r="H426" s="62">
        <v>1620.0500489999999</v>
      </c>
      <c r="I426" s="62">
        <v>993.65002400000003</v>
      </c>
      <c r="J426" s="62">
        <v>2161</v>
      </c>
      <c r="K426" s="59">
        <f t="shared" si="13"/>
        <v>2186.5384470087201</v>
      </c>
      <c r="L426" s="59">
        <f t="shared" si="14"/>
        <v>-8.6929452094461901E-3</v>
      </c>
    </row>
    <row r="427" spans="5:12">
      <c r="E427" s="61">
        <v>44914</v>
      </c>
      <c r="F427" s="62">
        <v>2680.9499510000001</v>
      </c>
      <c r="G427" s="62">
        <v>2399.1530760000001</v>
      </c>
      <c r="H427" s="62">
        <v>1644</v>
      </c>
      <c r="I427" s="62">
        <v>987.95001200000002</v>
      </c>
      <c r="J427" s="62">
        <v>2171</v>
      </c>
      <c r="K427" s="59">
        <f t="shared" si="13"/>
        <v>2192.7318461781947</v>
      </c>
      <c r="L427" s="59">
        <f t="shared" si="14"/>
        <v>2.832513271352477E-3</v>
      </c>
    </row>
    <row r="428" spans="5:12">
      <c r="E428" s="61">
        <v>44915</v>
      </c>
      <c r="F428" s="62">
        <v>2681.1000979999999</v>
      </c>
      <c r="G428" s="62">
        <v>2419.920654</v>
      </c>
      <c r="H428" s="62">
        <v>1620.1999510000001</v>
      </c>
      <c r="I428" s="62">
        <v>988.34997599999997</v>
      </c>
      <c r="J428" s="62">
        <v>2179.8999020000001</v>
      </c>
      <c r="K428" s="59">
        <f t="shared" si="13"/>
        <v>2193.9437097281088</v>
      </c>
      <c r="L428" s="59">
        <f t="shared" si="14"/>
        <v>5.5267293719762911E-4</v>
      </c>
    </row>
    <row r="429" spans="5:12">
      <c r="E429" s="61">
        <v>44916</v>
      </c>
      <c r="F429" s="62">
        <v>2702.1999510000001</v>
      </c>
      <c r="G429" s="62">
        <v>2385.4926759999998</v>
      </c>
      <c r="H429" s="62">
        <v>1641</v>
      </c>
      <c r="I429" s="62">
        <v>1005.599976</v>
      </c>
      <c r="J429" s="62">
        <v>2153.1000979999999</v>
      </c>
      <c r="K429" s="59">
        <f t="shared" si="13"/>
        <v>2197.8685231531044</v>
      </c>
      <c r="L429" s="59">
        <f t="shared" si="14"/>
        <v>1.7889307768439444E-3</v>
      </c>
    </row>
    <row r="430" spans="5:12">
      <c r="E430" s="61">
        <v>44917</v>
      </c>
      <c r="F430" s="62">
        <v>2706.8500979999999</v>
      </c>
      <c r="G430" s="62">
        <v>2379.3085940000001</v>
      </c>
      <c r="H430" s="62">
        <v>1622.1999510000001</v>
      </c>
      <c r="I430" s="62">
        <v>1010.650024</v>
      </c>
      <c r="J430" s="62">
        <v>2144</v>
      </c>
      <c r="K430" s="59">
        <f t="shared" si="13"/>
        <v>2195.3681328235207</v>
      </c>
      <c r="L430" s="59">
        <f t="shared" si="14"/>
        <v>-1.1376432681226012E-3</v>
      </c>
    </row>
    <row r="431" spans="5:12">
      <c r="E431" s="61">
        <v>44918</v>
      </c>
      <c r="F431" s="62">
        <v>2693.75</v>
      </c>
      <c r="G431" s="62">
        <v>2309.5297850000002</v>
      </c>
      <c r="H431" s="62">
        <v>1587</v>
      </c>
      <c r="I431" s="62">
        <v>1001.549988</v>
      </c>
      <c r="J431" s="62">
        <v>2094.5</v>
      </c>
      <c r="K431" s="59">
        <f t="shared" si="13"/>
        <v>2166.1500966689405</v>
      </c>
      <c r="L431" s="59">
        <f t="shared" si="14"/>
        <v>-1.3308946102356889E-2</v>
      </c>
    </row>
    <row r="432" spans="5:12">
      <c r="E432" s="61">
        <v>44921</v>
      </c>
      <c r="F432" s="62">
        <v>2697.4499510000001</v>
      </c>
      <c r="G432" s="62">
        <v>2329.6972660000001</v>
      </c>
      <c r="H432" s="62">
        <v>1599.5</v>
      </c>
      <c r="I432" s="62">
        <v>1000.049988</v>
      </c>
      <c r="J432" s="62">
        <v>2052.75</v>
      </c>
      <c r="K432" s="59">
        <f t="shared" si="13"/>
        <v>2160.4870421030632</v>
      </c>
      <c r="L432" s="59">
        <f t="shared" si="14"/>
        <v>-2.6143407950288688E-3</v>
      </c>
    </row>
    <row r="433" spans="5:12">
      <c r="E433" s="61">
        <v>44922</v>
      </c>
      <c r="F433" s="62">
        <v>2729.0500489999999</v>
      </c>
      <c r="G433" s="62">
        <v>2348.7573240000002</v>
      </c>
      <c r="H433" s="62">
        <v>1633</v>
      </c>
      <c r="I433" s="62">
        <v>1000.150024</v>
      </c>
      <c r="J433" s="62">
        <v>2101.5500489999999</v>
      </c>
      <c r="K433" s="59">
        <f t="shared" si="13"/>
        <v>2191.5448981372256</v>
      </c>
      <c r="L433" s="59">
        <f t="shared" si="14"/>
        <v>1.4375395653347667E-2</v>
      </c>
    </row>
    <row r="434" spans="5:12">
      <c r="E434" s="61">
        <v>44923</v>
      </c>
      <c r="F434" s="62">
        <v>2772.1000979999999</v>
      </c>
      <c r="G434" s="62">
        <v>2348.5266109999998</v>
      </c>
      <c r="H434" s="62">
        <v>1623.099976</v>
      </c>
      <c r="I434" s="62">
        <v>995</v>
      </c>
      <c r="J434" s="62">
        <v>2129</v>
      </c>
      <c r="K434" s="59">
        <f t="shared" si="13"/>
        <v>2214.5001667367583</v>
      </c>
      <c r="L434" s="59">
        <f t="shared" si="14"/>
        <v>1.0474468772711187E-2</v>
      </c>
    </row>
    <row r="435" spans="5:12">
      <c r="E435" s="61">
        <v>44924</v>
      </c>
      <c r="F435" s="62">
        <v>2791.0500489999999</v>
      </c>
      <c r="G435" s="62">
        <v>2347.4650879999999</v>
      </c>
      <c r="H435" s="62">
        <v>1620.099976</v>
      </c>
      <c r="I435" s="62">
        <v>1000.549988</v>
      </c>
      <c r="J435" s="62">
        <v>2109.6499020000001</v>
      </c>
      <c r="K435" s="59">
        <f t="shared" si="13"/>
        <v>2217.901306221991</v>
      </c>
      <c r="L435" s="59">
        <f t="shared" si="14"/>
        <v>1.5358497309325703E-3</v>
      </c>
    </row>
    <row r="436" spans="5:12">
      <c r="E436" s="61">
        <v>44925</v>
      </c>
      <c r="F436" s="62">
        <v>2819.6999510000001</v>
      </c>
      <c r="G436" s="62">
        <v>2351.0646969999998</v>
      </c>
      <c r="H436" s="62">
        <v>1645</v>
      </c>
      <c r="I436" s="62">
        <v>1001.400024</v>
      </c>
      <c r="J436" s="62">
        <v>2115</v>
      </c>
      <c r="K436" s="59">
        <f t="shared" si="13"/>
        <v>2234.6929204878766</v>
      </c>
      <c r="L436" s="59">
        <f t="shared" si="14"/>
        <v>7.5709474622605022E-3</v>
      </c>
    </row>
    <row r="437" spans="5:12">
      <c r="E437" s="61">
        <v>44928</v>
      </c>
      <c r="F437" s="62">
        <v>2805.4499510000001</v>
      </c>
      <c r="G437" s="62">
        <v>2377.554932</v>
      </c>
      <c r="H437" s="62">
        <v>1627</v>
      </c>
      <c r="I437" s="62">
        <v>997</v>
      </c>
      <c r="J437" s="62">
        <v>2092.8999020000001</v>
      </c>
      <c r="K437" s="59">
        <f t="shared" si="13"/>
        <v>2222.8207811763946</v>
      </c>
      <c r="L437" s="59">
        <f t="shared" si="14"/>
        <v>-5.3126490904575885E-3</v>
      </c>
    </row>
    <row r="438" spans="5:12">
      <c r="E438" s="61">
        <v>44929</v>
      </c>
      <c r="F438" s="62">
        <v>2777.75</v>
      </c>
      <c r="G438" s="62">
        <v>2360.15625</v>
      </c>
      <c r="H438" s="62">
        <v>1622.1999510000001</v>
      </c>
      <c r="I438" s="62">
        <v>1009.099976</v>
      </c>
      <c r="J438" s="62">
        <v>2088</v>
      </c>
      <c r="K438" s="59">
        <f t="shared" si="13"/>
        <v>2209.407141578999</v>
      </c>
      <c r="L438" s="59">
        <f t="shared" si="14"/>
        <v>-6.0345124136803596E-3</v>
      </c>
    </row>
    <row r="439" spans="5:12">
      <c r="E439" s="61">
        <v>44930</v>
      </c>
      <c r="F439" s="62">
        <v>2782.8000489999999</v>
      </c>
      <c r="G439" s="62">
        <v>2324.6208499999998</v>
      </c>
      <c r="H439" s="62">
        <v>1635</v>
      </c>
      <c r="I439" s="62">
        <v>1004.099976</v>
      </c>
      <c r="J439" s="62">
        <v>2090.9499510000001</v>
      </c>
      <c r="K439" s="59">
        <f t="shared" si="13"/>
        <v>2210.0994604450648</v>
      </c>
      <c r="L439" s="59">
        <f t="shared" si="14"/>
        <v>3.1335051518444068E-4</v>
      </c>
    </row>
    <row r="440" spans="5:12">
      <c r="E440" s="61">
        <v>44931</v>
      </c>
      <c r="F440" s="62">
        <v>2791.3999020000001</v>
      </c>
      <c r="G440" s="62">
        <v>2320.4672850000002</v>
      </c>
      <c r="H440" s="62">
        <v>1615</v>
      </c>
      <c r="I440" s="62">
        <v>1016.200012</v>
      </c>
      <c r="J440" s="62">
        <v>2080</v>
      </c>
      <c r="K440" s="59">
        <f t="shared" si="13"/>
        <v>2209.7079727343116</v>
      </c>
      <c r="L440" s="59">
        <f t="shared" si="14"/>
        <v>-1.7713578857414536E-4</v>
      </c>
    </row>
    <row r="441" spans="5:12">
      <c r="E441" s="61">
        <v>44932</v>
      </c>
      <c r="F441" s="62">
        <v>2743.1000979999999</v>
      </c>
      <c r="G441" s="62">
        <v>2341.5578609999998</v>
      </c>
      <c r="H441" s="62">
        <v>1602</v>
      </c>
      <c r="I441" s="62">
        <v>1008.700012</v>
      </c>
      <c r="J441" s="62">
        <v>2090.1999510000001</v>
      </c>
      <c r="K441" s="59">
        <f t="shared" si="13"/>
        <v>2191.2888758914237</v>
      </c>
      <c r="L441" s="59">
        <f t="shared" si="14"/>
        <v>-8.3355344100496387E-3</v>
      </c>
    </row>
    <row r="442" spans="5:12">
      <c r="E442" s="61">
        <v>44935</v>
      </c>
      <c r="F442" s="62">
        <v>2747.8000489999999</v>
      </c>
      <c r="G442" s="62">
        <v>2396.8454590000001</v>
      </c>
      <c r="H442" s="62">
        <v>1596</v>
      </c>
      <c r="I442" s="62">
        <v>1016.849976</v>
      </c>
      <c r="J442" s="62">
        <v>2108</v>
      </c>
      <c r="K442" s="59">
        <f t="shared" si="13"/>
        <v>2202.7493122928045</v>
      </c>
      <c r="L442" s="59">
        <f t="shared" si="14"/>
        <v>5.2299979831360588E-3</v>
      </c>
    </row>
    <row r="443" spans="5:12">
      <c r="E443" s="61">
        <v>44936</v>
      </c>
      <c r="F443" s="62">
        <v>2749.9499510000001</v>
      </c>
      <c r="G443" s="62">
        <v>2361.4023440000001</v>
      </c>
      <c r="H443" s="62">
        <v>1600</v>
      </c>
      <c r="I443" s="62">
        <v>1011.849976</v>
      </c>
      <c r="J443" s="62">
        <v>2131.8999020000001</v>
      </c>
      <c r="K443" s="59">
        <f t="shared" si="13"/>
        <v>2206.331979527552</v>
      </c>
      <c r="L443" s="59">
        <f t="shared" si="14"/>
        <v>1.6264525494362747E-3</v>
      </c>
    </row>
    <row r="444" spans="5:12">
      <c r="E444" s="61">
        <v>44937</v>
      </c>
      <c r="F444" s="62">
        <v>2754.5500489999999</v>
      </c>
      <c r="G444" s="62">
        <v>2331.6357419999999</v>
      </c>
      <c r="H444" s="62">
        <v>1567.9499510000001</v>
      </c>
      <c r="I444" s="62">
        <v>1028</v>
      </c>
      <c r="J444" s="62">
        <v>2106.1000979999999</v>
      </c>
      <c r="K444" s="59">
        <f t="shared" si="13"/>
        <v>2197.4026059958087</v>
      </c>
      <c r="L444" s="59">
        <f t="shared" si="14"/>
        <v>-4.0471577326524066E-3</v>
      </c>
    </row>
    <row r="445" spans="5:12">
      <c r="E445" s="61">
        <v>44938</v>
      </c>
      <c r="F445" s="62">
        <v>2749.3999020000001</v>
      </c>
      <c r="G445" s="62">
        <v>2281.2858890000002</v>
      </c>
      <c r="H445" s="62">
        <v>1587.8000489999999</v>
      </c>
      <c r="I445" s="62">
        <v>1032.849976</v>
      </c>
      <c r="J445" s="62">
        <v>2118.1000979999999</v>
      </c>
      <c r="K445" s="59">
        <f t="shared" si="13"/>
        <v>2196.8532222257177</v>
      </c>
      <c r="L445" s="59">
        <f t="shared" si="14"/>
        <v>-2.5001507169963855E-4</v>
      </c>
    </row>
    <row r="446" spans="5:12">
      <c r="E446" s="61">
        <v>44939</v>
      </c>
      <c r="F446" s="62">
        <v>2756.8500979999999</v>
      </c>
      <c r="G446" s="62">
        <v>2277.5939939999998</v>
      </c>
      <c r="H446" s="62">
        <v>1598.75</v>
      </c>
      <c r="I446" s="62">
        <v>1031.599976</v>
      </c>
      <c r="J446" s="62">
        <v>2161.8999020000001</v>
      </c>
      <c r="K446" s="59">
        <f t="shared" si="13"/>
        <v>2211.6504462460689</v>
      </c>
      <c r="L446" s="59">
        <f t="shared" si="14"/>
        <v>6.7356452723590365E-3</v>
      </c>
    </row>
    <row r="447" spans="5:12">
      <c r="E447" s="61">
        <v>44942</v>
      </c>
      <c r="F447" s="62">
        <v>2748.25</v>
      </c>
      <c r="G447" s="62">
        <v>2255.9035640000002</v>
      </c>
      <c r="H447" s="62">
        <v>1615</v>
      </c>
      <c r="I447" s="62">
        <v>1035.4499510000001</v>
      </c>
      <c r="J447" s="62">
        <v>2147</v>
      </c>
      <c r="K447" s="59">
        <f t="shared" si="13"/>
        <v>2204.9426727214141</v>
      </c>
      <c r="L447" s="59">
        <f t="shared" si="14"/>
        <v>-3.0329266254711662E-3</v>
      </c>
    </row>
    <row r="448" spans="5:12">
      <c r="E448" s="61">
        <v>44943</v>
      </c>
      <c r="F448" s="62">
        <v>2713.6000979999999</v>
      </c>
      <c r="G448" s="62">
        <v>2287.9316410000001</v>
      </c>
      <c r="H448" s="62">
        <v>1589.8000489999999</v>
      </c>
      <c r="I448" s="62">
        <v>1032.6999510000001</v>
      </c>
      <c r="J448" s="62">
        <v>2139.8999020000001</v>
      </c>
      <c r="K448" s="59">
        <f t="shared" si="13"/>
        <v>2188.0299816397146</v>
      </c>
      <c r="L448" s="59">
        <f t="shared" si="14"/>
        <v>-7.6703541053179114E-3</v>
      </c>
    </row>
    <row r="449" spans="5:12">
      <c r="E449" s="61">
        <v>44944</v>
      </c>
      <c r="F449" s="62">
        <v>2665.3500979999999</v>
      </c>
      <c r="G449" s="62">
        <v>2284.1472170000002</v>
      </c>
      <c r="H449" s="62">
        <v>1605</v>
      </c>
      <c r="I449" s="62">
        <v>1040.099976</v>
      </c>
      <c r="J449" s="62">
        <v>2221</v>
      </c>
      <c r="K449" s="59">
        <f t="shared" si="13"/>
        <v>2190.2737903304969</v>
      </c>
      <c r="L449" s="59">
        <f t="shared" si="14"/>
        <v>1.0254926621713345E-3</v>
      </c>
    </row>
    <row r="450" spans="5:12">
      <c r="E450" s="61">
        <v>44945</v>
      </c>
      <c r="F450" s="62">
        <v>2632.25</v>
      </c>
      <c r="G450" s="62">
        <v>2281.7014159999999</v>
      </c>
      <c r="H450" s="62">
        <v>1637</v>
      </c>
      <c r="I450" s="62">
        <v>1040.5500489999999</v>
      </c>
      <c r="J450" s="62">
        <v>2259.8500979999999</v>
      </c>
      <c r="K450" s="59">
        <f t="shared" si="13"/>
        <v>2189.7382150405338</v>
      </c>
      <c r="L450" s="59">
        <f t="shared" si="14"/>
        <v>-2.4452435687616347E-4</v>
      </c>
    </row>
    <row r="451" spans="5:12">
      <c r="E451" s="61">
        <v>44946</v>
      </c>
      <c r="F451" s="62">
        <v>2609.1999510000001</v>
      </c>
      <c r="G451" s="62">
        <v>2254.5651859999998</v>
      </c>
      <c r="H451" s="62">
        <v>1644.099976</v>
      </c>
      <c r="I451" s="62">
        <v>1030.349976</v>
      </c>
      <c r="J451" s="62">
        <v>2282.4499510000001</v>
      </c>
      <c r="K451" s="59">
        <f t="shared" ref="K451:K514" si="15">($B$22*$F451)+($B$23*$G451)+($B$24*$H451)+($B$25*$I451)+($B$26*$J451)</f>
        <v>2182.8872087099799</v>
      </c>
      <c r="L451" s="59">
        <f t="shared" si="14"/>
        <v>-3.1286873853215713E-3</v>
      </c>
    </row>
    <row r="452" spans="5:12">
      <c r="E452" s="61">
        <v>44949</v>
      </c>
      <c r="F452" s="62">
        <v>2614.6999510000001</v>
      </c>
      <c r="G452" s="62">
        <v>2243.1660160000001</v>
      </c>
      <c r="H452" s="62">
        <v>1666.25</v>
      </c>
      <c r="I452" s="62">
        <v>1049.3000489999999</v>
      </c>
      <c r="J452" s="62">
        <v>2255</v>
      </c>
      <c r="K452" s="59">
        <f t="shared" si="15"/>
        <v>2182.4919146427951</v>
      </c>
      <c r="L452" s="59">
        <f t="shared" ref="L452:L515" si="16">(K452/K451)-1</f>
        <v>-1.8108771979030713E-4</v>
      </c>
    </row>
    <row r="453" spans="5:12">
      <c r="E453" s="61">
        <v>44950</v>
      </c>
      <c r="F453" s="62">
        <v>2627.9499510000001</v>
      </c>
      <c r="G453" s="62">
        <v>2229.921143</v>
      </c>
      <c r="H453" s="62">
        <v>1675.0500489999999</v>
      </c>
      <c r="I453" s="62">
        <v>1040.6999510000001</v>
      </c>
      <c r="J453" s="62">
        <v>2244.6999510000001</v>
      </c>
      <c r="K453" s="59">
        <f t="shared" si="15"/>
        <v>2184.3529124573993</v>
      </c>
      <c r="L453" s="59">
        <f t="shared" si="16"/>
        <v>8.5269402471466194E-4</v>
      </c>
    </row>
    <row r="454" spans="5:12">
      <c r="E454" s="61">
        <v>44951</v>
      </c>
      <c r="F454" s="62">
        <v>2606.25</v>
      </c>
      <c r="G454" s="62">
        <v>2199.0927729999999</v>
      </c>
      <c r="H454" s="62">
        <v>1691.400024</v>
      </c>
      <c r="I454" s="62">
        <v>1040.0500489999999</v>
      </c>
      <c r="J454" s="62">
        <v>2201</v>
      </c>
      <c r="K454" s="59">
        <f t="shared" si="15"/>
        <v>2163.6979357753789</v>
      </c>
      <c r="L454" s="59">
        <f t="shared" si="16"/>
        <v>-9.4558789306548041E-3</v>
      </c>
    </row>
    <row r="455" spans="5:12">
      <c r="E455" s="61">
        <v>44953</v>
      </c>
      <c r="F455" s="62">
        <v>2584.8000489999999</v>
      </c>
      <c r="G455" s="62">
        <v>2157.3732909999999</v>
      </c>
      <c r="H455" s="62">
        <v>1632</v>
      </c>
      <c r="I455" s="62">
        <v>1043.400024</v>
      </c>
      <c r="J455" s="62">
        <v>2174.6999510000001</v>
      </c>
      <c r="K455" s="59">
        <f t="shared" si="15"/>
        <v>2137.7476563921127</v>
      </c>
      <c r="L455" s="59">
        <f t="shared" si="16"/>
        <v>-1.1993485298569029E-2</v>
      </c>
    </row>
    <row r="456" spans="5:12">
      <c r="E456" s="61">
        <v>44956</v>
      </c>
      <c r="F456" s="62">
        <v>2601</v>
      </c>
      <c r="G456" s="62">
        <v>2178.0485840000001</v>
      </c>
      <c r="H456" s="62">
        <v>1595</v>
      </c>
      <c r="I456" s="62">
        <v>1051.6999510000001</v>
      </c>
      <c r="J456" s="62">
        <v>2129.3999020000001</v>
      </c>
      <c r="K456" s="59">
        <f t="shared" si="15"/>
        <v>2131.6726735420661</v>
      </c>
      <c r="L456" s="59">
        <f t="shared" si="16"/>
        <v>-2.8417679850480937E-3</v>
      </c>
    </row>
    <row r="457" spans="5:12">
      <c r="E457" s="61">
        <v>44957</v>
      </c>
      <c r="F457" s="62">
        <v>2439.3500979999999</v>
      </c>
      <c r="G457" s="62">
        <v>2172.6027829999998</v>
      </c>
      <c r="H457" s="62">
        <v>1619.6999510000001</v>
      </c>
      <c r="I457" s="62">
        <v>1034.5</v>
      </c>
      <c r="J457" s="62">
        <v>2119.9499510000001</v>
      </c>
      <c r="K457" s="59">
        <f t="shared" si="15"/>
        <v>2061.9624174325054</v>
      </c>
      <c r="L457" s="59">
        <f t="shared" si="16"/>
        <v>-3.2702139017304011E-2</v>
      </c>
    </row>
    <row r="458" spans="5:12">
      <c r="E458" s="61">
        <v>44958</v>
      </c>
      <c r="F458" s="62">
        <v>2453.4499510000001</v>
      </c>
      <c r="G458" s="62">
        <v>2159.7270509999998</v>
      </c>
      <c r="H458" s="62">
        <v>1624</v>
      </c>
      <c r="I458" s="62">
        <v>1014.900024</v>
      </c>
      <c r="J458" s="62">
        <v>2133</v>
      </c>
      <c r="K458" s="59">
        <f t="shared" si="15"/>
        <v>2068.0553643600319</v>
      </c>
      <c r="L458" s="59">
        <f t="shared" si="16"/>
        <v>2.9549262760633077E-3</v>
      </c>
    </row>
    <row r="459" spans="5:12">
      <c r="E459" s="61">
        <v>44959</v>
      </c>
      <c r="F459" s="62">
        <v>2429.8500979999999</v>
      </c>
      <c r="G459" s="62">
        <v>2147.7741700000001</v>
      </c>
      <c r="H459" s="62">
        <v>1608.099976</v>
      </c>
      <c r="I459" s="62">
        <v>1007.599976</v>
      </c>
      <c r="J459" s="62">
        <v>2135.6000979999999</v>
      </c>
      <c r="K459" s="59">
        <f t="shared" si="15"/>
        <v>2054.9111067249869</v>
      </c>
      <c r="L459" s="59">
        <f t="shared" si="16"/>
        <v>-6.3558538429712153E-3</v>
      </c>
    </row>
    <row r="460" spans="5:12">
      <c r="E460" s="61">
        <v>44960</v>
      </c>
      <c r="F460" s="62">
        <v>2346.5</v>
      </c>
      <c r="G460" s="62">
        <v>2149.66626</v>
      </c>
      <c r="H460" s="62">
        <v>1611</v>
      </c>
      <c r="I460" s="62">
        <v>1028.150024</v>
      </c>
      <c r="J460" s="62">
        <v>2176.9499510000001</v>
      </c>
      <c r="K460" s="59">
        <f t="shared" si="15"/>
        <v>2033.2575349962729</v>
      </c>
      <c r="L460" s="59">
        <f t="shared" si="16"/>
        <v>-1.0537473693071009E-2</v>
      </c>
    </row>
    <row r="461" spans="5:12">
      <c r="E461" s="61">
        <v>44963</v>
      </c>
      <c r="F461" s="62">
        <v>2315.8500979999999</v>
      </c>
      <c r="G461" s="62">
        <v>2133.467529</v>
      </c>
      <c r="H461" s="62">
        <v>1660</v>
      </c>
      <c r="I461" s="62">
        <v>1023.349976</v>
      </c>
      <c r="J461" s="62">
        <v>2164.25</v>
      </c>
      <c r="K461" s="59">
        <f t="shared" si="15"/>
        <v>2021.2452260192822</v>
      </c>
      <c r="L461" s="59">
        <f t="shared" si="16"/>
        <v>-5.9079131739269153E-3</v>
      </c>
    </row>
    <row r="462" spans="5:12">
      <c r="E462" s="61">
        <v>44964</v>
      </c>
      <c r="F462" s="62">
        <v>2287.1000979999999</v>
      </c>
      <c r="G462" s="62">
        <v>2128.344971</v>
      </c>
      <c r="H462" s="62">
        <v>1659.400024</v>
      </c>
      <c r="I462" s="62">
        <v>1006.400024</v>
      </c>
      <c r="J462" s="62">
        <v>2162.25</v>
      </c>
      <c r="K462" s="59">
        <f t="shared" si="15"/>
        <v>2006.06429394612</v>
      </c>
      <c r="L462" s="59">
        <f t="shared" si="16"/>
        <v>-7.5106829580793288E-3</v>
      </c>
    </row>
    <row r="463" spans="5:12">
      <c r="E463" s="61">
        <v>44965</v>
      </c>
      <c r="F463" s="62">
        <v>2355</v>
      </c>
      <c r="G463" s="62">
        <v>2170.8491210000002</v>
      </c>
      <c r="H463" s="62">
        <v>1654.25</v>
      </c>
      <c r="I463" s="62">
        <v>1013</v>
      </c>
      <c r="J463" s="62">
        <v>2160.5500489999999</v>
      </c>
      <c r="K463" s="59">
        <f t="shared" si="15"/>
        <v>2038.0052547301341</v>
      </c>
      <c r="L463" s="59">
        <f t="shared" si="16"/>
        <v>1.5922201935603564E-2</v>
      </c>
    </row>
    <row r="464" spans="5:12">
      <c r="E464" s="61">
        <v>44966</v>
      </c>
      <c r="F464" s="62">
        <v>2336.5500489999999</v>
      </c>
      <c r="G464" s="62">
        <v>2174.6333009999998</v>
      </c>
      <c r="H464" s="62">
        <v>1660</v>
      </c>
      <c r="I464" s="62">
        <v>1006.799988</v>
      </c>
      <c r="J464" s="62">
        <v>2150</v>
      </c>
      <c r="K464" s="59">
        <f t="shared" si="15"/>
        <v>2027.9229710491547</v>
      </c>
      <c r="L464" s="59">
        <f t="shared" si="16"/>
        <v>-4.9471333096805514E-3</v>
      </c>
    </row>
    <row r="465" spans="5:12">
      <c r="E465" s="61">
        <v>44967</v>
      </c>
      <c r="F465" s="62">
        <v>2318.8000489999999</v>
      </c>
      <c r="G465" s="62">
        <v>2156.7272950000001</v>
      </c>
      <c r="H465" s="62">
        <v>1648.8000489999999</v>
      </c>
      <c r="I465" s="62">
        <v>1006.599976</v>
      </c>
      <c r="J465" s="62">
        <v>2140.1999510000001</v>
      </c>
      <c r="K465" s="59">
        <f t="shared" si="15"/>
        <v>2015.1112146929763</v>
      </c>
      <c r="L465" s="59">
        <f t="shared" si="16"/>
        <v>-6.3176740631081252E-3</v>
      </c>
    </row>
    <row r="466" spans="5:12">
      <c r="E466" s="61">
        <v>44970</v>
      </c>
      <c r="F466" s="62">
        <v>2300.1000979999999</v>
      </c>
      <c r="G466" s="62">
        <v>2144.4514159999999</v>
      </c>
      <c r="H466" s="62">
        <v>1655</v>
      </c>
      <c r="I466" s="62">
        <v>1015.25</v>
      </c>
      <c r="J466" s="62">
        <v>2173</v>
      </c>
      <c r="K466" s="59">
        <f t="shared" si="15"/>
        <v>2016.1372019376672</v>
      </c>
      <c r="L466" s="59">
        <f t="shared" si="16"/>
        <v>5.0914670972490583E-4</v>
      </c>
    </row>
    <row r="467" spans="5:12">
      <c r="E467" s="61">
        <v>44971</v>
      </c>
      <c r="F467" s="62">
        <v>2235.5</v>
      </c>
      <c r="G467" s="62">
        <v>2194.985596</v>
      </c>
      <c r="H467" s="62">
        <v>1665</v>
      </c>
      <c r="I467" s="62">
        <v>1006.75</v>
      </c>
      <c r="J467" s="62">
        <v>2215</v>
      </c>
      <c r="K467" s="59">
        <f t="shared" si="15"/>
        <v>2003.9805966421759</v>
      </c>
      <c r="L467" s="59">
        <f t="shared" si="16"/>
        <v>-6.0296517934433913E-3</v>
      </c>
    </row>
    <row r="468" spans="5:12">
      <c r="E468" s="61">
        <v>44972</v>
      </c>
      <c r="F468" s="62">
        <v>2212.5500489999999</v>
      </c>
      <c r="G468" s="62">
        <v>2244.6889649999998</v>
      </c>
      <c r="H468" s="62">
        <v>1678</v>
      </c>
      <c r="I468" s="62">
        <v>995.40002400000003</v>
      </c>
      <c r="J468" s="62">
        <v>2186</v>
      </c>
      <c r="K468" s="59">
        <f t="shared" si="15"/>
        <v>1991.6946893199206</v>
      </c>
      <c r="L468" s="59">
        <f t="shared" si="16"/>
        <v>-6.1307516364386139E-3</v>
      </c>
    </row>
    <row r="469" spans="5:12">
      <c r="E469" s="61">
        <v>44973</v>
      </c>
      <c r="F469" s="62">
        <v>2287.8000489999999</v>
      </c>
      <c r="G469" s="62">
        <v>2242.9353030000002</v>
      </c>
      <c r="H469" s="62">
        <v>1673.1999510000001</v>
      </c>
      <c r="I469" s="62">
        <v>995.15002400000003</v>
      </c>
      <c r="J469" s="62">
        <v>2186.8000489999999</v>
      </c>
      <c r="K469" s="59">
        <f t="shared" si="15"/>
        <v>2022.6715328416358</v>
      </c>
      <c r="L469" s="59">
        <f t="shared" si="16"/>
        <v>1.5553008042759942E-2</v>
      </c>
    </row>
    <row r="470" spans="5:12">
      <c r="E470" s="61">
        <v>44974</v>
      </c>
      <c r="F470" s="62">
        <v>2374.75</v>
      </c>
      <c r="G470" s="62">
        <v>2252.303711</v>
      </c>
      <c r="H470" s="62">
        <v>1661</v>
      </c>
      <c r="I470" s="62">
        <v>984.5</v>
      </c>
      <c r="J470" s="62">
        <v>2169.8000489999999</v>
      </c>
      <c r="K470" s="59">
        <f t="shared" si="15"/>
        <v>2052.9258729733619</v>
      </c>
      <c r="L470" s="59">
        <f t="shared" si="16"/>
        <v>1.4957614046815726E-2</v>
      </c>
    </row>
    <row r="471" spans="5:12">
      <c r="E471" s="61">
        <v>44977</v>
      </c>
      <c r="F471" s="62">
        <v>2356.8500979999999</v>
      </c>
      <c r="G471" s="62">
        <v>2228.4904790000001</v>
      </c>
      <c r="H471" s="62">
        <v>1660</v>
      </c>
      <c r="I471" s="62">
        <v>984.40002400000003</v>
      </c>
      <c r="J471" s="62">
        <v>2233.6999510000001</v>
      </c>
      <c r="K471" s="59">
        <f t="shared" si="15"/>
        <v>2058.9913485926982</v>
      </c>
      <c r="L471" s="59">
        <f t="shared" si="16"/>
        <v>2.9545516957956153E-3</v>
      </c>
    </row>
    <row r="472" spans="5:12">
      <c r="E472" s="61">
        <v>44978</v>
      </c>
      <c r="F472" s="62">
        <v>2358.6000979999999</v>
      </c>
      <c r="G472" s="62">
        <v>2246.6735840000001</v>
      </c>
      <c r="H472" s="62">
        <v>1640</v>
      </c>
      <c r="I472" s="62">
        <v>971.59997599999997</v>
      </c>
      <c r="J472" s="62">
        <v>2239</v>
      </c>
      <c r="K472" s="59">
        <f t="shared" si="15"/>
        <v>2058.5774686043715</v>
      </c>
      <c r="L472" s="59">
        <f t="shared" si="16"/>
        <v>-2.0101103805492126E-4</v>
      </c>
    </row>
    <row r="473" spans="5:12">
      <c r="E473" s="61">
        <v>44979</v>
      </c>
      <c r="F473" s="62">
        <v>2331.8999020000001</v>
      </c>
      <c r="G473" s="62">
        <v>2195.7238769999999</v>
      </c>
      <c r="H473" s="62">
        <v>1639</v>
      </c>
      <c r="I473" s="62">
        <v>968.54998799999998</v>
      </c>
      <c r="J473" s="62">
        <v>2229</v>
      </c>
      <c r="K473" s="59">
        <f t="shared" si="15"/>
        <v>2039.978243919707</v>
      </c>
      <c r="L473" s="59">
        <f t="shared" si="16"/>
        <v>-9.0349889515083381E-3</v>
      </c>
    </row>
    <row r="474" spans="5:12">
      <c r="E474" s="61">
        <v>44980</v>
      </c>
      <c r="F474" s="62">
        <v>2325.6499020000001</v>
      </c>
      <c r="G474" s="62">
        <v>2185.2016600000002</v>
      </c>
      <c r="H474" s="62">
        <v>1613</v>
      </c>
      <c r="I474" s="62">
        <v>972.5</v>
      </c>
      <c r="J474" s="62">
        <v>2204</v>
      </c>
      <c r="K474" s="59">
        <f t="shared" si="15"/>
        <v>2027.5885523478946</v>
      </c>
      <c r="L474" s="59">
        <f t="shared" si="16"/>
        <v>-6.0734429931988965E-3</v>
      </c>
    </row>
    <row r="475" spans="5:12">
      <c r="E475" s="61">
        <v>44981</v>
      </c>
      <c r="F475" s="62">
        <v>2341.1999510000001</v>
      </c>
      <c r="G475" s="62">
        <v>2200.154297</v>
      </c>
      <c r="H475" s="62">
        <v>1617.900024</v>
      </c>
      <c r="I475" s="62">
        <v>970.5</v>
      </c>
      <c r="J475" s="62">
        <v>2160</v>
      </c>
      <c r="K475" s="59">
        <f t="shared" si="15"/>
        <v>2024.8942699666536</v>
      </c>
      <c r="L475" s="59">
        <f t="shared" si="16"/>
        <v>-1.3288112019181897E-3</v>
      </c>
    </row>
    <row r="476" spans="5:12">
      <c r="E476" s="61">
        <v>44984</v>
      </c>
      <c r="F476" s="62">
        <v>2305.3000489999999</v>
      </c>
      <c r="G476" s="62">
        <v>2185.5246579999998</v>
      </c>
      <c r="H476" s="62">
        <v>1585.900024</v>
      </c>
      <c r="I476" s="62">
        <v>965.04998799999998</v>
      </c>
      <c r="J476" s="62">
        <v>2134.0500489999999</v>
      </c>
      <c r="K476" s="59">
        <f t="shared" si="15"/>
        <v>1997.5765763524373</v>
      </c>
      <c r="L476" s="59">
        <f t="shared" si="16"/>
        <v>-1.3490923461730309E-2</v>
      </c>
    </row>
    <row r="477" spans="5:12">
      <c r="E477" s="61">
        <v>44985</v>
      </c>
      <c r="F477" s="62">
        <v>2301.0500489999999</v>
      </c>
      <c r="G477" s="62">
        <v>2143.7128910000001</v>
      </c>
      <c r="H477" s="62">
        <v>1592</v>
      </c>
      <c r="I477" s="62">
        <v>956.59997599999997</v>
      </c>
      <c r="J477" s="62">
        <v>2115</v>
      </c>
      <c r="K477" s="59">
        <f t="shared" si="15"/>
        <v>1987.1435459540799</v>
      </c>
      <c r="L477" s="59">
        <f t="shared" si="16"/>
        <v>-5.2228437807416705E-3</v>
      </c>
    </row>
    <row r="478" spans="5:12">
      <c r="E478" s="61">
        <v>44986</v>
      </c>
      <c r="F478" s="62">
        <v>2320.1999510000001</v>
      </c>
      <c r="G478" s="62">
        <v>2163.4189449999999</v>
      </c>
      <c r="H478" s="62">
        <v>1612</v>
      </c>
      <c r="I478" s="62">
        <v>959.29998799999998</v>
      </c>
      <c r="J478" s="62">
        <v>2100</v>
      </c>
      <c r="K478" s="59">
        <f t="shared" si="15"/>
        <v>1995.9619201370565</v>
      </c>
      <c r="L478" s="59">
        <f t="shared" si="16"/>
        <v>4.4377137227611385E-3</v>
      </c>
    </row>
    <row r="479" spans="5:12">
      <c r="E479" s="61">
        <v>44987</v>
      </c>
      <c r="F479" s="62">
        <v>2301.0500489999999</v>
      </c>
      <c r="G479" s="62">
        <v>2146.9433589999999</v>
      </c>
      <c r="H479" s="62">
        <v>1594</v>
      </c>
      <c r="I479" s="62">
        <v>965.29998799999998</v>
      </c>
      <c r="J479" s="62">
        <v>2129.9499510000001</v>
      </c>
      <c r="K479" s="59">
        <f t="shared" si="15"/>
        <v>1992.4452590108294</v>
      </c>
      <c r="L479" s="59">
        <f t="shared" si="16"/>
        <v>-1.7618878851083375E-3</v>
      </c>
    </row>
    <row r="480" spans="5:12">
      <c r="E480" s="61">
        <v>44988</v>
      </c>
      <c r="F480" s="62">
        <v>2295.6499020000001</v>
      </c>
      <c r="G480" s="62">
        <v>2201.7233890000002</v>
      </c>
      <c r="H480" s="62">
        <v>1596</v>
      </c>
      <c r="I480" s="62">
        <v>966.90002400000003</v>
      </c>
      <c r="J480" s="62">
        <v>2140</v>
      </c>
      <c r="K480" s="59">
        <f t="shared" si="15"/>
        <v>1997.8730471610222</v>
      </c>
      <c r="L480" s="59">
        <f t="shared" si="16"/>
        <v>2.7241843286009981E-3</v>
      </c>
    </row>
    <row r="481" spans="5:12">
      <c r="E481" s="61">
        <v>44991</v>
      </c>
      <c r="F481" s="62">
        <v>2424.0500489999999</v>
      </c>
      <c r="G481" s="62">
        <v>2223.2292480000001</v>
      </c>
      <c r="H481" s="62">
        <v>1620</v>
      </c>
      <c r="I481" s="62">
        <v>965.25</v>
      </c>
      <c r="J481" s="62">
        <v>2158.25</v>
      </c>
      <c r="K481" s="59">
        <f t="shared" si="15"/>
        <v>2060.8069754446569</v>
      </c>
      <c r="L481" s="59">
        <f t="shared" si="16"/>
        <v>3.1500464142635964E-2</v>
      </c>
    </row>
    <row r="482" spans="5:12">
      <c r="E482" s="61">
        <v>44993</v>
      </c>
      <c r="F482" s="62">
        <v>2410.8500979999999</v>
      </c>
      <c r="G482" s="62">
        <v>2231.2133789999998</v>
      </c>
      <c r="H482" s="62">
        <v>1620</v>
      </c>
      <c r="I482" s="62">
        <v>957.5</v>
      </c>
      <c r="J482" s="62">
        <v>2152</v>
      </c>
      <c r="K482" s="59">
        <f t="shared" si="15"/>
        <v>2053.4576185937522</v>
      </c>
      <c r="L482" s="59">
        <f t="shared" si="16"/>
        <v>-3.5662519287227301E-3</v>
      </c>
    </row>
    <row r="483" spans="5:12">
      <c r="E483" s="61">
        <v>44994</v>
      </c>
      <c r="F483" s="62">
        <v>2410.3999020000001</v>
      </c>
      <c r="G483" s="62">
        <v>2177.586914</v>
      </c>
      <c r="H483" s="62">
        <v>1629.9499510000001</v>
      </c>
      <c r="I483" s="62">
        <v>952.70001200000002</v>
      </c>
      <c r="J483" s="62">
        <v>2174.9499510000001</v>
      </c>
      <c r="K483" s="59">
        <f t="shared" si="15"/>
        <v>2054.8847062876293</v>
      </c>
      <c r="L483" s="59">
        <f t="shared" si="16"/>
        <v>6.9496817511849329E-4</v>
      </c>
    </row>
    <row r="484" spans="5:12">
      <c r="E484" s="61">
        <v>44995</v>
      </c>
      <c r="F484" s="62">
        <v>2340.8999020000001</v>
      </c>
      <c r="G484" s="62">
        <v>2143.851318</v>
      </c>
      <c r="H484" s="62">
        <v>1610.4499510000001</v>
      </c>
      <c r="I484" s="62">
        <v>955.54998799999998</v>
      </c>
      <c r="J484" s="62">
        <v>2171.5</v>
      </c>
      <c r="K484" s="59">
        <f t="shared" si="15"/>
        <v>2019.9340475841186</v>
      </c>
      <c r="L484" s="59">
        <f t="shared" si="16"/>
        <v>-1.700857405603684E-2</v>
      </c>
    </row>
    <row r="485" spans="5:12">
      <c r="E485" s="61">
        <v>44998</v>
      </c>
      <c r="F485" s="62">
        <v>2306.0500489999999</v>
      </c>
      <c r="G485" s="62">
        <v>2108.5927729999999</v>
      </c>
      <c r="H485" s="62">
        <v>1587.900024</v>
      </c>
      <c r="I485" s="62">
        <v>954.09997599999997</v>
      </c>
      <c r="J485" s="62">
        <v>2164.0500489999999</v>
      </c>
      <c r="K485" s="59">
        <f t="shared" si="15"/>
        <v>1997.4818296654948</v>
      </c>
      <c r="L485" s="59">
        <f t="shared" si="16"/>
        <v>-1.1115322277713502E-2</v>
      </c>
    </row>
    <row r="486" spans="5:12">
      <c r="E486" s="61">
        <v>44999</v>
      </c>
      <c r="F486" s="62">
        <v>2292.1999510000001</v>
      </c>
      <c r="G486" s="62">
        <v>2100.701172</v>
      </c>
      <c r="H486" s="62">
        <v>1570.25</v>
      </c>
      <c r="I486" s="62">
        <v>957.20001200000002</v>
      </c>
      <c r="J486" s="62">
        <v>2144.3500979999999</v>
      </c>
      <c r="K486" s="59">
        <f t="shared" si="15"/>
        <v>1984.3565408470085</v>
      </c>
      <c r="L486" s="59">
        <f t="shared" si="16"/>
        <v>-6.5709177543228359E-3</v>
      </c>
    </row>
    <row r="487" spans="5:12">
      <c r="E487" s="61">
        <v>45000</v>
      </c>
      <c r="F487" s="62">
        <v>2276.1000979999999</v>
      </c>
      <c r="G487" s="62">
        <v>2064.7963869999999</v>
      </c>
      <c r="H487" s="62">
        <v>1578</v>
      </c>
      <c r="I487" s="62">
        <v>951.40002400000003</v>
      </c>
      <c r="J487" s="62">
        <v>2164.1999510000001</v>
      </c>
      <c r="K487" s="59">
        <f t="shared" si="15"/>
        <v>1979.6057427418918</v>
      </c>
      <c r="L487" s="59">
        <f t="shared" si="16"/>
        <v>-2.3941252528584256E-3</v>
      </c>
    </row>
    <row r="488" spans="5:12">
      <c r="E488" s="61">
        <v>45001</v>
      </c>
      <c r="F488" s="62">
        <v>2282.1000979999999</v>
      </c>
      <c r="G488" s="62">
        <v>2054.5048830000001</v>
      </c>
      <c r="H488" s="62">
        <v>1539</v>
      </c>
      <c r="I488" s="62">
        <v>967.40002400000003</v>
      </c>
      <c r="J488" s="62">
        <v>2184.8999020000001</v>
      </c>
      <c r="K488" s="59">
        <f t="shared" si="15"/>
        <v>1983.5715117013724</v>
      </c>
      <c r="L488" s="59">
        <f t="shared" si="16"/>
        <v>2.0033125151412978E-3</v>
      </c>
    </row>
    <row r="489" spans="5:12">
      <c r="E489" s="61">
        <v>45002</v>
      </c>
      <c r="F489" s="62">
        <v>2256.5</v>
      </c>
      <c r="G489" s="62">
        <v>2051.920654</v>
      </c>
      <c r="H489" s="62">
        <v>1557.5</v>
      </c>
      <c r="I489" s="62">
        <v>957.70001200000002</v>
      </c>
      <c r="J489" s="62">
        <v>2186.6999510000001</v>
      </c>
      <c r="K489" s="59">
        <f t="shared" si="15"/>
        <v>1974.1064222179828</v>
      </c>
      <c r="L489" s="59">
        <f t="shared" si="16"/>
        <v>-4.7717409871808059E-3</v>
      </c>
    </row>
    <row r="490" spans="5:12">
      <c r="E490" s="61">
        <v>45005</v>
      </c>
      <c r="F490" s="62">
        <v>2251.3999020000001</v>
      </c>
      <c r="G490" s="62">
        <v>2031.753052</v>
      </c>
      <c r="H490" s="62">
        <v>1567.9499510000001</v>
      </c>
      <c r="I490" s="62">
        <v>961.20001200000002</v>
      </c>
      <c r="J490" s="62">
        <v>2191.1000979999999</v>
      </c>
      <c r="K490" s="59">
        <f t="shared" si="15"/>
        <v>1973.0119984368091</v>
      </c>
      <c r="L490" s="59">
        <f t="shared" si="16"/>
        <v>-5.543894538087013E-4</v>
      </c>
    </row>
    <row r="491" spans="5:12">
      <c r="E491" s="61">
        <v>45006</v>
      </c>
      <c r="F491" s="62">
        <v>2369.9499510000001</v>
      </c>
      <c r="G491" s="62">
        <v>2094.9323730000001</v>
      </c>
      <c r="H491" s="62">
        <v>1571.9499510000001</v>
      </c>
      <c r="I491" s="62">
        <v>956.20001200000002</v>
      </c>
      <c r="J491" s="62">
        <v>2182.6999510000001</v>
      </c>
      <c r="K491" s="59">
        <f t="shared" si="15"/>
        <v>2026.003093471154</v>
      </c>
      <c r="L491" s="59">
        <f t="shared" si="16"/>
        <v>2.6857968971465418E-2</v>
      </c>
    </row>
    <row r="492" spans="5:12">
      <c r="E492" s="61">
        <v>45007</v>
      </c>
      <c r="F492" s="62">
        <v>2337.6999510000001</v>
      </c>
      <c r="G492" s="62">
        <v>2101.3010250000002</v>
      </c>
      <c r="H492" s="62">
        <v>1584</v>
      </c>
      <c r="I492" s="62">
        <v>972.04998799999998</v>
      </c>
      <c r="J492" s="62">
        <v>2219.5</v>
      </c>
      <c r="K492" s="59">
        <f t="shared" si="15"/>
        <v>2025.5704603885265</v>
      </c>
      <c r="L492" s="59">
        <f t="shared" si="16"/>
        <v>-2.1354018857211443E-4</v>
      </c>
    </row>
    <row r="493" spans="5:12">
      <c r="E493" s="61">
        <v>45008</v>
      </c>
      <c r="F493" s="62">
        <v>2321.3999020000001</v>
      </c>
      <c r="G493" s="62">
        <v>2074.71875</v>
      </c>
      <c r="H493" s="62">
        <v>1567.75</v>
      </c>
      <c r="I493" s="62">
        <v>977.65002400000003</v>
      </c>
      <c r="J493" s="62">
        <v>2214</v>
      </c>
      <c r="K493" s="59">
        <f t="shared" si="15"/>
        <v>2013.7803676092094</v>
      </c>
      <c r="L493" s="59">
        <f t="shared" si="16"/>
        <v>-5.8206283167535622E-3</v>
      </c>
    </row>
    <row r="494" spans="5:12">
      <c r="E494" s="61">
        <v>45009</v>
      </c>
      <c r="F494" s="62">
        <v>2283.8999020000001</v>
      </c>
      <c r="G494" s="62">
        <v>2033.6451420000001</v>
      </c>
      <c r="H494" s="62">
        <v>1560</v>
      </c>
      <c r="I494" s="62">
        <v>972.84997599999997</v>
      </c>
      <c r="J494" s="62">
        <v>2206</v>
      </c>
      <c r="K494" s="59">
        <f t="shared" si="15"/>
        <v>1990.9640777937893</v>
      </c>
      <c r="L494" s="59">
        <f t="shared" si="16"/>
        <v>-1.1330078583747349E-2</v>
      </c>
    </row>
    <row r="495" spans="5:12">
      <c r="E495" s="61">
        <v>45012</v>
      </c>
      <c r="F495" s="62">
        <v>2265.4499510000001</v>
      </c>
      <c r="G495" s="62">
        <v>2065.2578130000002</v>
      </c>
      <c r="H495" s="62">
        <v>1562.1999510000001</v>
      </c>
      <c r="I495" s="62">
        <v>983.45001200000002</v>
      </c>
      <c r="J495" s="62">
        <v>2175.0500489999999</v>
      </c>
      <c r="K495" s="59">
        <f t="shared" si="15"/>
        <v>1979.9290304021829</v>
      </c>
      <c r="L495" s="59">
        <f t="shared" si="16"/>
        <v>-5.5425647879264739E-3</v>
      </c>
    </row>
    <row r="496" spans="5:12">
      <c r="E496" s="61">
        <v>45013</v>
      </c>
      <c r="F496" s="62">
        <v>2244.1499020000001</v>
      </c>
      <c r="G496" s="62">
        <v>2074.9033199999999</v>
      </c>
      <c r="H496" s="62">
        <v>1565.6999510000001</v>
      </c>
      <c r="I496" s="62">
        <v>984.20001200000002</v>
      </c>
      <c r="J496" s="62">
        <v>2167.75</v>
      </c>
      <c r="K496" s="59">
        <f t="shared" si="15"/>
        <v>1970.5566137461676</v>
      </c>
      <c r="L496" s="59">
        <f t="shared" si="16"/>
        <v>-4.7337134372495981E-3</v>
      </c>
    </row>
    <row r="497" spans="5:12">
      <c r="E497" s="61">
        <v>45014</v>
      </c>
      <c r="F497" s="62">
        <v>2236.8500979999999</v>
      </c>
      <c r="G497" s="62">
        <v>2062.6274410000001</v>
      </c>
      <c r="H497" s="62">
        <v>1584</v>
      </c>
      <c r="I497" s="62">
        <v>991.90002400000003</v>
      </c>
      <c r="J497" s="62">
        <v>2137.6499020000001</v>
      </c>
      <c r="K497" s="59">
        <f t="shared" si="15"/>
        <v>1962.1908615979437</v>
      </c>
      <c r="L497" s="59">
        <f t="shared" si="16"/>
        <v>-4.245375184791067E-3</v>
      </c>
    </row>
    <row r="498" spans="5:12">
      <c r="E498" s="61">
        <v>45016</v>
      </c>
      <c r="F498" s="62">
        <v>2275.6000979999999</v>
      </c>
      <c r="G498" s="62">
        <v>2151.5583499999998</v>
      </c>
      <c r="H498" s="62">
        <v>1595.599976</v>
      </c>
      <c r="I498" s="62">
        <v>983.09997599999997</v>
      </c>
      <c r="J498" s="62">
        <v>2156.5</v>
      </c>
      <c r="K498" s="59">
        <f t="shared" si="15"/>
        <v>1991.14782300962</v>
      </c>
      <c r="L498" s="59">
        <f t="shared" si="16"/>
        <v>1.4757464209212978E-2</v>
      </c>
    </row>
    <row r="499" spans="5:12">
      <c r="E499" s="61">
        <v>45019</v>
      </c>
      <c r="F499" s="62">
        <v>2274.3000489999999</v>
      </c>
      <c r="G499" s="62">
        <v>2151.92749</v>
      </c>
      <c r="H499" s="62">
        <v>1607.5500489999999</v>
      </c>
      <c r="I499" s="62">
        <v>979.04998799999998</v>
      </c>
      <c r="J499" s="62">
        <v>2180</v>
      </c>
      <c r="K499" s="59">
        <f t="shared" si="15"/>
        <v>1997.3906171443841</v>
      </c>
      <c r="L499" s="59">
        <f t="shared" si="16"/>
        <v>3.1352740678631807E-3</v>
      </c>
    </row>
    <row r="500" spans="5:12">
      <c r="E500" s="61">
        <v>45021</v>
      </c>
      <c r="F500" s="62">
        <v>2313.25</v>
      </c>
      <c r="G500" s="62">
        <v>2146.758789</v>
      </c>
      <c r="H500" s="62">
        <v>1618.599976</v>
      </c>
      <c r="I500" s="62">
        <v>997.15002400000003</v>
      </c>
      <c r="J500" s="62">
        <v>2170</v>
      </c>
      <c r="K500" s="59">
        <f t="shared" si="15"/>
        <v>2014.4088440845969</v>
      </c>
      <c r="L500" s="59">
        <f t="shared" si="16"/>
        <v>8.5202297408122352E-3</v>
      </c>
    </row>
    <row r="501" spans="5:12">
      <c r="E501" s="61">
        <v>45022</v>
      </c>
      <c r="F501" s="62">
        <v>2348.4499510000001</v>
      </c>
      <c r="G501" s="62">
        <v>2161.157471</v>
      </c>
      <c r="H501" s="62">
        <v>1648.5500489999999</v>
      </c>
      <c r="I501" s="62">
        <v>1012.099976</v>
      </c>
      <c r="J501" s="62">
        <v>2257.75</v>
      </c>
      <c r="K501" s="59">
        <f t="shared" si="15"/>
        <v>2057.6062104417178</v>
      </c>
      <c r="L501" s="59">
        <f t="shared" si="16"/>
        <v>2.1444190182133172E-2</v>
      </c>
    </row>
    <row r="502" spans="5:12">
      <c r="E502" s="61">
        <v>45026</v>
      </c>
      <c r="F502" s="62">
        <v>2323.5</v>
      </c>
      <c r="G502" s="62">
        <v>2145.835693</v>
      </c>
      <c r="H502" s="62">
        <v>1663.25</v>
      </c>
      <c r="I502" s="62">
        <v>1008.599976</v>
      </c>
      <c r="J502" s="62">
        <v>2284.8999020000001</v>
      </c>
      <c r="K502" s="59">
        <f t="shared" si="15"/>
        <v>2053.8737306871958</v>
      </c>
      <c r="L502" s="59">
        <f t="shared" si="16"/>
        <v>-1.8139912951180559E-3</v>
      </c>
    </row>
    <row r="503" spans="5:12">
      <c r="E503" s="61">
        <v>45027</v>
      </c>
      <c r="F503" s="62">
        <v>2318.8000489999999</v>
      </c>
      <c r="G503" s="62">
        <v>2156.4501949999999</v>
      </c>
      <c r="H503" s="62">
        <v>1659</v>
      </c>
      <c r="I503" s="62">
        <v>1009.25</v>
      </c>
      <c r="J503" s="62">
        <v>2320</v>
      </c>
      <c r="K503" s="59">
        <f t="shared" si="15"/>
        <v>2061.0553052959831</v>
      </c>
      <c r="L503" s="59">
        <f t="shared" si="16"/>
        <v>3.4965998646783181E-3</v>
      </c>
    </row>
    <row r="504" spans="5:12">
      <c r="E504" s="61">
        <v>45028</v>
      </c>
      <c r="F504" s="62">
        <v>2337.6000979999999</v>
      </c>
      <c r="G504" s="62">
        <v>2165.9572750000002</v>
      </c>
      <c r="H504" s="62">
        <v>1668</v>
      </c>
      <c r="I504" s="62">
        <v>1016.700012</v>
      </c>
      <c r="J504" s="62">
        <v>2304</v>
      </c>
      <c r="K504" s="59">
        <f t="shared" si="15"/>
        <v>2067.8423347900903</v>
      </c>
      <c r="L504" s="59">
        <f t="shared" si="16"/>
        <v>3.2929875664509112E-3</v>
      </c>
    </row>
    <row r="505" spans="5:12">
      <c r="E505" s="61">
        <v>45029</v>
      </c>
      <c r="F505" s="62">
        <v>2394.9499510000001</v>
      </c>
      <c r="G505" s="62">
        <v>2174.125732</v>
      </c>
      <c r="H505" s="62">
        <v>1688.3000489999999</v>
      </c>
      <c r="I505" s="62">
        <v>1003.5</v>
      </c>
      <c r="J505" s="62">
        <v>2294.8000489999999</v>
      </c>
      <c r="K505" s="59">
        <f t="shared" si="15"/>
        <v>2091.1574671416984</v>
      </c>
      <c r="L505" s="59">
        <f t="shared" si="16"/>
        <v>1.1275101568115842E-2</v>
      </c>
    </row>
    <row r="506" spans="5:12">
      <c r="E506" s="61">
        <v>45033</v>
      </c>
      <c r="F506" s="62">
        <v>2393.9499510000001</v>
      </c>
      <c r="G506" s="62">
        <v>2185.155518</v>
      </c>
      <c r="H506" s="62">
        <v>1720</v>
      </c>
      <c r="I506" s="62">
        <v>998.70001200000002</v>
      </c>
      <c r="J506" s="62">
        <v>2258.75</v>
      </c>
      <c r="K506" s="59">
        <f t="shared" si="15"/>
        <v>2086.0683326153412</v>
      </c>
      <c r="L506" s="59">
        <f t="shared" si="16"/>
        <v>-2.4336448145692025E-3</v>
      </c>
    </row>
    <row r="507" spans="5:12">
      <c r="E507" s="61">
        <v>45034</v>
      </c>
      <c r="F507" s="62">
        <v>2364.0500489999999</v>
      </c>
      <c r="G507" s="62">
        <v>2160.1423340000001</v>
      </c>
      <c r="H507" s="62">
        <v>1670</v>
      </c>
      <c r="I507" s="62">
        <v>1004.799988</v>
      </c>
      <c r="J507" s="62">
        <v>2220</v>
      </c>
      <c r="K507" s="59">
        <f t="shared" si="15"/>
        <v>2056.4457887922704</v>
      </c>
      <c r="L507" s="59">
        <f t="shared" si="16"/>
        <v>-1.4200179044917771E-2</v>
      </c>
    </row>
    <row r="508" spans="5:12">
      <c r="E508" s="61">
        <v>45035</v>
      </c>
      <c r="F508" s="62">
        <v>2363.9499510000001</v>
      </c>
      <c r="G508" s="62">
        <v>2170.8952640000002</v>
      </c>
      <c r="H508" s="62">
        <v>1665</v>
      </c>
      <c r="I508" s="62">
        <v>995.5</v>
      </c>
      <c r="J508" s="62">
        <v>2208.1000979999999</v>
      </c>
      <c r="K508" s="59">
        <f t="shared" si="15"/>
        <v>2052.6308578952494</v>
      </c>
      <c r="L508" s="59">
        <f t="shared" si="16"/>
        <v>-1.8551089057696757E-3</v>
      </c>
    </row>
    <row r="509" spans="5:12">
      <c r="E509" s="61">
        <v>45036</v>
      </c>
      <c r="F509" s="62">
        <v>2336.6000979999999</v>
      </c>
      <c r="G509" s="62">
        <v>2165.4033199999999</v>
      </c>
      <c r="H509" s="62">
        <v>1671.6999510000001</v>
      </c>
      <c r="I509" s="62">
        <v>987.75</v>
      </c>
      <c r="J509" s="62">
        <v>2225</v>
      </c>
      <c r="K509" s="59">
        <f t="shared" si="15"/>
        <v>2044.7100269598604</v>
      </c>
      <c r="L509" s="59">
        <f t="shared" si="16"/>
        <v>-3.8588677086881518E-3</v>
      </c>
    </row>
    <row r="510" spans="5:12">
      <c r="E510" s="61">
        <v>45037</v>
      </c>
      <c r="F510" s="62">
        <v>2345.6000979999999</v>
      </c>
      <c r="G510" s="62">
        <v>2168.126221</v>
      </c>
      <c r="H510" s="62">
        <v>1669</v>
      </c>
      <c r="I510" s="62">
        <v>989.45001200000002</v>
      </c>
      <c r="J510" s="62">
        <v>2240.1499020000001</v>
      </c>
      <c r="K510" s="59">
        <f t="shared" si="15"/>
        <v>2052.3432391037804</v>
      </c>
      <c r="L510" s="59">
        <f t="shared" si="16"/>
        <v>3.7331514216072392E-3</v>
      </c>
    </row>
    <row r="511" spans="5:12">
      <c r="E511" s="61">
        <v>45040</v>
      </c>
      <c r="F511" s="62">
        <v>2337.5</v>
      </c>
      <c r="G511" s="62">
        <v>2176.4333499999998</v>
      </c>
      <c r="H511" s="62">
        <v>1687</v>
      </c>
      <c r="I511" s="62">
        <v>979.15002400000003</v>
      </c>
      <c r="J511" s="62">
        <v>2220</v>
      </c>
      <c r="K511" s="59">
        <f t="shared" si="15"/>
        <v>2045.6075616625408</v>
      </c>
      <c r="L511" s="59">
        <f t="shared" si="16"/>
        <v>-3.2819449071204154E-3</v>
      </c>
    </row>
    <row r="512" spans="5:12">
      <c r="E512" s="61">
        <v>45041</v>
      </c>
      <c r="F512" s="62">
        <v>2343.1999510000001</v>
      </c>
      <c r="G512" s="62">
        <v>2193.0932619999999</v>
      </c>
      <c r="H512" s="62">
        <v>1687.6999510000001</v>
      </c>
      <c r="I512" s="62">
        <v>972.5</v>
      </c>
      <c r="J512" s="62">
        <v>2231.0500489999999</v>
      </c>
      <c r="K512" s="59">
        <f t="shared" si="15"/>
        <v>2051.4310812097974</v>
      </c>
      <c r="L512" s="59">
        <f t="shared" si="16"/>
        <v>2.8468410346136341E-3</v>
      </c>
    </row>
    <row r="513" spans="5:12">
      <c r="E513" s="61">
        <v>45042</v>
      </c>
      <c r="F513" s="62">
        <v>2334.6499020000001</v>
      </c>
      <c r="G513" s="62">
        <v>2180.217529</v>
      </c>
      <c r="H513" s="62">
        <v>1660</v>
      </c>
      <c r="I513" s="62">
        <v>971.25</v>
      </c>
      <c r="J513" s="62">
        <v>2247.8500979999999</v>
      </c>
      <c r="K513" s="59">
        <f t="shared" si="15"/>
        <v>2047.3364378067145</v>
      </c>
      <c r="L513" s="59">
        <f t="shared" si="16"/>
        <v>-1.9959936458934235E-3</v>
      </c>
    </row>
    <row r="514" spans="5:12">
      <c r="E514" s="61">
        <v>45043</v>
      </c>
      <c r="F514" s="62">
        <v>2351.0500489999999</v>
      </c>
      <c r="G514" s="62">
        <v>2194.016357</v>
      </c>
      <c r="H514" s="62">
        <v>1670.5</v>
      </c>
      <c r="I514" s="62">
        <v>978.70001200000002</v>
      </c>
      <c r="J514" s="62">
        <v>2275.75</v>
      </c>
      <c r="K514" s="59">
        <f t="shared" si="15"/>
        <v>2064.5126932841413</v>
      </c>
      <c r="L514" s="59">
        <f t="shared" si="16"/>
        <v>8.3895617546021484E-3</v>
      </c>
    </row>
    <row r="515" spans="5:12">
      <c r="E515" s="61">
        <v>45044</v>
      </c>
      <c r="F515" s="62">
        <v>2373.1499020000001</v>
      </c>
      <c r="G515" s="62">
        <v>2234.1206050000001</v>
      </c>
      <c r="H515" s="62">
        <v>1684.6999510000001</v>
      </c>
      <c r="I515" s="62">
        <v>987.65002400000003</v>
      </c>
      <c r="J515" s="62">
        <v>2312.3000489999999</v>
      </c>
      <c r="K515" s="59">
        <f t="shared" ref="K515:K578" si="17">($B$22*$F515)+($B$23*$G515)+($B$24*$H515)+($B$25*$I515)+($B$26*$J515)</f>
        <v>2089.1420974024641</v>
      </c>
      <c r="L515" s="59">
        <f t="shared" si="16"/>
        <v>1.1929887473417944E-2</v>
      </c>
    </row>
    <row r="516" spans="5:12">
      <c r="E516" s="61">
        <v>45048</v>
      </c>
      <c r="F516" s="62">
        <v>2394.6000979999999</v>
      </c>
      <c r="G516" s="62">
        <v>2253.0883789999998</v>
      </c>
      <c r="H516" s="62">
        <v>1688.6999510000001</v>
      </c>
      <c r="I516" s="62">
        <v>973.04998799999998</v>
      </c>
      <c r="J516" s="62">
        <v>2373.1999510000001</v>
      </c>
      <c r="K516" s="59">
        <f t="shared" si="17"/>
        <v>2113.4888024288766</v>
      </c>
      <c r="L516" s="59">
        <f t="shared" ref="L516:L579" si="18">(K516/K515)-1</f>
        <v>1.1653924860680398E-2</v>
      </c>
    </row>
    <row r="517" spans="5:12">
      <c r="E517" s="61">
        <v>45049</v>
      </c>
      <c r="F517" s="62">
        <v>2387.5</v>
      </c>
      <c r="G517" s="62">
        <v>2233.7514649999998</v>
      </c>
      <c r="H517" s="62">
        <v>1684.9499510000001</v>
      </c>
      <c r="I517" s="62">
        <v>963.59997599999997</v>
      </c>
      <c r="J517" s="62">
        <v>2384.1000979999999</v>
      </c>
      <c r="K517" s="59">
        <f t="shared" si="17"/>
        <v>2109.883968047945</v>
      </c>
      <c r="L517" s="59">
        <f t="shared" si="18"/>
        <v>-1.7056321172786992E-3</v>
      </c>
    </row>
    <row r="518" spans="5:12">
      <c r="E518" s="61">
        <v>45050</v>
      </c>
      <c r="F518" s="62">
        <v>2390.0500489999999</v>
      </c>
      <c r="G518" s="62">
        <v>2259.5031739999999</v>
      </c>
      <c r="H518" s="62">
        <v>1687.099976</v>
      </c>
      <c r="I518" s="62">
        <v>974</v>
      </c>
      <c r="J518" s="62">
        <v>2361.8000489999999</v>
      </c>
      <c r="K518" s="59">
        <f t="shared" si="17"/>
        <v>2109.2479220008299</v>
      </c>
      <c r="L518" s="59">
        <f t="shared" si="18"/>
        <v>-3.0146020195775947E-4</v>
      </c>
    </row>
    <row r="519" spans="5:12">
      <c r="E519" s="61">
        <v>45051</v>
      </c>
      <c r="F519" s="62">
        <v>2428.3500979999999</v>
      </c>
      <c r="G519" s="62">
        <v>2253.734375</v>
      </c>
      <c r="H519" s="62">
        <v>1639</v>
      </c>
      <c r="I519" s="62">
        <v>970.45001200000002</v>
      </c>
      <c r="J519" s="62">
        <v>2357</v>
      </c>
      <c r="K519" s="59">
        <f t="shared" si="17"/>
        <v>2117.303558352015</v>
      </c>
      <c r="L519" s="59">
        <f t="shared" si="18"/>
        <v>3.8191984295252723E-3</v>
      </c>
    </row>
    <row r="520" spans="5:12">
      <c r="E520" s="61">
        <v>45054</v>
      </c>
      <c r="F520" s="62">
        <v>2415.8500979999999</v>
      </c>
      <c r="G520" s="62">
        <v>2281.5629880000001</v>
      </c>
      <c r="H520" s="62">
        <v>1635</v>
      </c>
      <c r="I520" s="62">
        <v>961.84997599999997</v>
      </c>
      <c r="J520" s="62">
        <v>2377.4499510000001</v>
      </c>
      <c r="K520" s="59">
        <f t="shared" si="17"/>
        <v>2117.9722765190995</v>
      </c>
      <c r="L520" s="59">
        <f t="shared" si="18"/>
        <v>3.1583481000940772E-4</v>
      </c>
    </row>
    <row r="521" spans="5:12">
      <c r="E521" s="61">
        <v>45055</v>
      </c>
      <c r="F521" s="62">
        <v>2425.1499020000001</v>
      </c>
      <c r="G521" s="62">
        <v>2288.623779</v>
      </c>
      <c r="H521" s="62">
        <v>1649.900024</v>
      </c>
      <c r="I521" s="62">
        <v>957.45001200000002</v>
      </c>
      <c r="J521" s="62">
        <v>2367.6499020000001</v>
      </c>
      <c r="K521" s="59">
        <f t="shared" si="17"/>
        <v>2121.3361332123291</v>
      </c>
      <c r="L521" s="59">
        <f t="shared" si="18"/>
        <v>1.5882439683101435E-3</v>
      </c>
    </row>
    <row r="522" spans="5:12">
      <c r="E522" s="61">
        <v>45056</v>
      </c>
      <c r="F522" s="62">
        <v>2396.5</v>
      </c>
      <c r="G522" s="62">
        <v>2304.3610840000001</v>
      </c>
      <c r="H522" s="62">
        <v>1644.5</v>
      </c>
      <c r="I522" s="62">
        <v>953.79998799999998</v>
      </c>
      <c r="J522" s="62">
        <v>2387</v>
      </c>
      <c r="K522" s="59">
        <f t="shared" si="17"/>
        <v>2114.3568102200784</v>
      </c>
      <c r="L522" s="59">
        <f t="shared" si="18"/>
        <v>-3.2900599216597604E-3</v>
      </c>
    </row>
    <row r="523" spans="5:12">
      <c r="E523" s="61">
        <v>45057</v>
      </c>
      <c r="F523" s="62">
        <v>2391.6000979999999</v>
      </c>
      <c r="G523" s="62">
        <v>2289.3161620000001</v>
      </c>
      <c r="H523" s="62">
        <v>1665.150024</v>
      </c>
      <c r="I523" s="62">
        <v>961.04998799999998</v>
      </c>
      <c r="J523" s="62">
        <v>2300</v>
      </c>
      <c r="K523" s="59">
        <f t="shared" si="17"/>
        <v>2092.9385054928694</v>
      </c>
      <c r="L523" s="59">
        <f t="shared" si="18"/>
        <v>-1.0129938628939184E-2</v>
      </c>
    </row>
    <row r="524" spans="5:12">
      <c r="E524" s="61">
        <v>45058</v>
      </c>
      <c r="F524" s="62">
        <v>2415.3500979999999</v>
      </c>
      <c r="G524" s="62">
        <v>2293.0541990000002</v>
      </c>
      <c r="H524" s="62">
        <v>1647</v>
      </c>
      <c r="I524" s="62">
        <v>956</v>
      </c>
      <c r="J524" s="62">
        <v>2222.6499020000001</v>
      </c>
      <c r="K524" s="59">
        <f t="shared" si="17"/>
        <v>2081.2777668729855</v>
      </c>
      <c r="L524" s="59">
        <f t="shared" si="18"/>
        <v>-5.5714673839104556E-3</v>
      </c>
    </row>
    <row r="525" spans="5:12">
      <c r="E525" s="61">
        <v>45061</v>
      </c>
      <c r="F525" s="62">
        <v>2421.25</v>
      </c>
      <c r="G525" s="62">
        <v>2297.576904</v>
      </c>
      <c r="H525" s="62">
        <v>1672</v>
      </c>
      <c r="I525" s="62">
        <v>953</v>
      </c>
      <c r="J525" s="62">
        <v>2220.8999020000001</v>
      </c>
      <c r="K525" s="59">
        <f t="shared" si="17"/>
        <v>2086.3905176318249</v>
      </c>
      <c r="L525" s="59">
        <f t="shared" si="18"/>
        <v>2.4565441673463084E-3</v>
      </c>
    </row>
    <row r="526" spans="5:12">
      <c r="E526" s="61">
        <v>45062</v>
      </c>
      <c r="F526" s="62">
        <v>2458.1999510000001</v>
      </c>
      <c r="G526" s="62">
        <v>2264.8566890000002</v>
      </c>
      <c r="H526" s="62">
        <v>1671.8000489999999</v>
      </c>
      <c r="I526" s="62">
        <v>940.95001200000002</v>
      </c>
      <c r="J526" s="62">
        <v>2254.6000979999999</v>
      </c>
      <c r="K526" s="59">
        <f t="shared" si="17"/>
        <v>2105.827749237757</v>
      </c>
      <c r="L526" s="59">
        <f t="shared" si="18"/>
        <v>9.3162001272870665E-3</v>
      </c>
    </row>
    <row r="527" spans="5:12">
      <c r="E527" s="61">
        <v>45063</v>
      </c>
      <c r="F527" s="62">
        <v>2490.3999020000001</v>
      </c>
      <c r="G527" s="62">
        <v>2251.4731449999999</v>
      </c>
      <c r="H527" s="62">
        <v>1650</v>
      </c>
      <c r="I527" s="62">
        <v>935.95001200000002</v>
      </c>
      <c r="J527" s="62">
        <v>2224.3500979999999</v>
      </c>
      <c r="K527" s="59">
        <f t="shared" si="17"/>
        <v>2107.409468138238</v>
      </c>
      <c r="L527" s="59">
        <f t="shared" si="18"/>
        <v>7.5111504302927123E-4</v>
      </c>
    </row>
    <row r="528" spans="5:12">
      <c r="E528" s="61">
        <v>45064</v>
      </c>
      <c r="F528" s="62">
        <v>2477.5</v>
      </c>
      <c r="G528" s="62">
        <v>2246.6274410000001</v>
      </c>
      <c r="H528" s="62">
        <v>1648</v>
      </c>
      <c r="I528" s="62">
        <v>929.65002400000003</v>
      </c>
      <c r="J528" s="62">
        <v>2230</v>
      </c>
      <c r="K528" s="59">
        <f t="shared" si="17"/>
        <v>2101.9443150733737</v>
      </c>
      <c r="L528" s="59">
        <f t="shared" si="18"/>
        <v>-2.5933038393779473E-3</v>
      </c>
    </row>
    <row r="529" spans="5:12">
      <c r="E529" s="61">
        <v>45065</v>
      </c>
      <c r="F529" s="62">
        <v>2445.3000489999999</v>
      </c>
      <c r="G529" s="62">
        <v>2253.9189449999999</v>
      </c>
      <c r="H529" s="62">
        <v>1648</v>
      </c>
      <c r="I529" s="62">
        <v>925.84997599999997</v>
      </c>
      <c r="J529" s="62">
        <v>2192</v>
      </c>
      <c r="K529" s="59">
        <f t="shared" si="17"/>
        <v>2079.2225290501674</v>
      </c>
      <c r="L529" s="59">
        <f t="shared" si="18"/>
        <v>-1.080988961518381E-2</v>
      </c>
    </row>
    <row r="530" spans="5:12">
      <c r="E530" s="61">
        <v>45068</v>
      </c>
      <c r="F530" s="62">
        <v>2449.3999020000001</v>
      </c>
      <c r="G530" s="62">
        <v>2265.9641109999998</v>
      </c>
      <c r="H530" s="62">
        <v>1645</v>
      </c>
      <c r="I530" s="62">
        <v>937.45001200000002</v>
      </c>
      <c r="J530" s="62">
        <v>2190</v>
      </c>
      <c r="K530" s="59">
        <f t="shared" si="17"/>
        <v>2082.5766172515118</v>
      </c>
      <c r="L530" s="59">
        <f t="shared" si="18"/>
        <v>1.6131453726007106E-3</v>
      </c>
    </row>
    <row r="531" spans="5:12">
      <c r="E531" s="61">
        <v>45069</v>
      </c>
      <c r="F531" s="62">
        <v>2461.6999510000001</v>
      </c>
      <c r="G531" s="62">
        <v>2265.548828</v>
      </c>
      <c r="H531" s="62">
        <v>1649</v>
      </c>
      <c r="I531" s="62">
        <v>931.59997599999997</v>
      </c>
      <c r="J531" s="62">
        <v>2225.6000979999999</v>
      </c>
      <c r="K531" s="59">
        <f t="shared" si="17"/>
        <v>2096.2455014719135</v>
      </c>
      <c r="L531" s="59">
        <f t="shared" si="18"/>
        <v>6.563448425941365E-3</v>
      </c>
    </row>
    <row r="532" spans="5:12">
      <c r="E532" s="61">
        <v>45070</v>
      </c>
      <c r="F532" s="62">
        <v>2475.5500489999999</v>
      </c>
      <c r="G532" s="62">
        <v>2252.3498540000001</v>
      </c>
      <c r="H532" s="62">
        <v>1627.5500489999999</v>
      </c>
      <c r="I532" s="62">
        <v>952.15002400000003</v>
      </c>
      <c r="J532" s="62">
        <v>2200</v>
      </c>
      <c r="K532" s="59">
        <f t="shared" si="17"/>
        <v>2094.5281517480239</v>
      </c>
      <c r="L532" s="59">
        <f t="shared" si="18"/>
        <v>-8.1925028470364314E-4</v>
      </c>
    </row>
    <row r="533" spans="5:12">
      <c r="E533" s="61">
        <v>45071</v>
      </c>
      <c r="F533" s="62">
        <v>2486.6000979999999</v>
      </c>
      <c r="G533" s="62">
        <v>2252.0729980000001</v>
      </c>
      <c r="H533" s="62">
        <v>1615.6999510000001</v>
      </c>
      <c r="I533" s="62">
        <v>945</v>
      </c>
      <c r="J533" s="62">
        <v>2190</v>
      </c>
      <c r="K533" s="59">
        <f t="shared" si="17"/>
        <v>2094.329275332424</v>
      </c>
      <c r="L533" s="59">
        <f t="shared" si="18"/>
        <v>-9.4950461961507138E-5</v>
      </c>
    </row>
    <row r="534" spans="5:12">
      <c r="E534" s="61">
        <v>45072</v>
      </c>
      <c r="F534" s="62">
        <v>2490.4499510000001</v>
      </c>
      <c r="G534" s="62">
        <v>2313.498779</v>
      </c>
      <c r="H534" s="62">
        <v>1619</v>
      </c>
      <c r="I534" s="62">
        <v>969.90002400000003</v>
      </c>
      <c r="J534" s="62">
        <v>2209</v>
      </c>
      <c r="K534" s="59">
        <f t="shared" si="17"/>
        <v>2109.488596633892</v>
      </c>
      <c r="L534" s="59">
        <f t="shared" si="18"/>
        <v>7.2382702567446167E-3</v>
      </c>
    </row>
    <row r="535" spans="5:12">
      <c r="E535" s="61">
        <v>45075</v>
      </c>
      <c r="F535" s="62">
        <v>2502.6000979999999</v>
      </c>
      <c r="G535" s="62">
        <v>2326.5129390000002</v>
      </c>
      <c r="H535" s="62">
        <v>1628.5</v>
      </c>
      <c r="I535" s="62">
        <v>968.45001200000002</v>
      </c>
      <c r="J535" s="62">
        <v>2225</v>
      </c>
      <c r="K535" s="59">
        <f t="shared" si="17"/>
        <v>2120.6443008834212</v>
      </c>
      <c r="L535" s="59">
        <f t="shared" si="18"/>
        <v>5.2883453683183479E-3</v>
      </c>
    </row>
    <row r="536" spans="5:12">
      <c r="E536" s="61">
        <v>45076</v>
      </c>
      <c r="F536" s="62">
        <v>2538.8000489999999</v>
      </c>
      <c r="G536" s="62">
        <v>2325.913086</v>
      </c>
      <c r="H536" s="62">
        <v>1633.599976</v>
      </c>
      <c r="I536" s="62">
        <v>959.59997599999997</v>
      </c>
      <c r="J536" s="62">
        <v>2230</v>
      </c>
      <c r="K536" s="59">
        <f t="shared" si="17"/>
        <v>2136.522225852606</v>
      </c>
      <c r="L536" s="59">
        <f t="shared" si="18"/>
        <v>7.4873117394418376E-3</v>
      </c>
    </row>
    <row r="537" spans="5:12">
      <c r="E537" s="61">
        <v>45077</v>
      </c>
      <c r="F537" s="62">
        <v>2531.5500489999999</v>
      </c>
      <c r="G537" s="62">
        <v>2279.716797</v>
      </c>
      <c r="H537" s="62">
        <v>1629.900024</v>
      </c>
      <c r="I537" s="62">
        <v>975.34997599999997</v>
      </c>
      <c r="J537" s="62">
        <v>2201.1000979999999</v>
      </c>
      <c r="K537" s="59">
        <f t="shared" si="17"/>
        <v>2123.8405881629069</v>
      </c>
      <c r="L537" s="59">
        <f t="shared" si="18"/>
        <v>-5.9356451041076008E-3</v>
      </c>
    </row>
    <row r="538" spans="5:12">
      <c r="E538" s="61">
        <v>45078</v>
      </c>
      <c r="F538" s="62">
        <v>2513.8999020000001</v>
      </c>
      <c r="G538" s="62">
        <v>2273.578857</v>
      </c>
      <c r="H538" s="62">
        <v>1619.900024</v>
      </c>
      <c r="I538" s="62">
        <v>987.70001200000002</v>
      </c>
      <c r="J538" s="62">
        <v>2217</v>
      </c>
      <c r="K538" s="59">
        <f t="shared" si="17"/>
        <v>2120.1521023549126</v>
      </c>
      <c r="L538" s="59">
        <f t="shared" si="18"/>
        <v>-1.7367055835320055E-3</v>
      </c>
    </row>
    <row r="539" spans="5:12">
      <c r="E539" s="61">
        <v>45079</v>
      </c>
      <c r="F539" s="62">
        <v>2541.4499510000001</v>
      </c>
      <c r="G539" s="62">
        <v>2266.148682</v>
      </c>
      <c r="H539" s="62">
        <v>1612.4499510000001</v>
      </c>
      <c r="I539" s="62">
        <v>999.59997599999997</v>
      </c>
      <c r="J539" s="62">
        <v>2221</v>
      </c>
      <c r="K539" s="59">
        <f t="shared" si="17"/>
        <v>2132.6187350094797</v>
      </c>
      <c r="L539" s="59">
        <f t="shared" si="18"/>
        <v>5.8800652277353205E-3</v>
      </c>
    </row>
    <row r="540" spans="5:12">
      <c r="E540" s="61">
        <v>45082</v>
      </c>
      <c r="F540" s="62">
        <v>2519.4499510000001</v>
      </c>
      <c r="G540" s="62">
        <v>2286.5009770000001</v>
      </c>
      <c r="H540" s="62">
        <v>1614.5</v>
      </c>
      <c r="I540" s="62">
        <v>1008.75</v>
      </c>
      <c r="J540" s="62">
        <v>2245</v>
      </c>
      <c r="K540" s="59">
        <f t="shared" si="17"/>
        <v>2132.4833631122756</v>
      </c>
      <c r="L540" s="59">
        <f t="shared" si="18"/>
        <v>-6.3476839522125239E-5</v>
      </c>
    </row>
    <row r="541" spans="5:12">
      <c r="E541" s="61">
        <v>45083</v>
      </c>
      <c r="F541" s="62">
        <v>2515.8500979999999</v>
      </c>
      <c r="G541" s="62">
        <v>2288.4392090000001</v>
      </c>
      <c r="H541" s="62">
        <v>1607.650024</v>
      </c>
      <c r="I541" s="62">
        <v>1013.799988</v>
      </c>
      <c r="J541" s="62">
        <v>2269</v>
      </c>
      <c r="K541" s="59">
        <f t="shared" si="17"/>
        <v>2136.8620841796715</v>
      </c>
      <c r="L541" s="59">
        <f t="shared" si="18"/>
        <v>2.0533436007703632E-3</v>
      </c>
    </row>
    <row r="542" spans="5:12">
      <c r="E542" s="61">
        <v>45084</v>
      </c>
      <c r="F542" s="62">
        <v>2549.75</v>
      </c>
      <c r="G542" s="62">
        <v>2305.7917480000001</v>
      </c>
      <c r="H542" s="62">
        <v>1603.4499510000001</v>
      </c>
      <c r="I542" s="62">
        <v>1014.599976</v>
      </c>
      <c r="J542" s="62">
        <v>2278</v>
      </c>
      <c r="K542" s="59">
        <f t="shared" si="17"/>
        <v>2154.3939468183171</v>
      </c>
      <c r="L542" s="59">
        <f t="shared" si="18"/>
        <v>8.2044895496267145E-3</v>
      </c>
    </row>
    <row r="543" spans="5:12">
      <c r="E543" s="61">
        <v>45085</v>
      </c>
      <c r="F543" s="62">
        <v>2573.3999020000001</v>
      </c>
      <c r="G543" s="62">
        <v>2307.1760250000002</v>
      </c>
      <c r="H543" s="62">
        <v>1603.25</v>
      </c>
      <c r="I543" s="62">
        <v>987</v>
      </c>
      <c r="J543" s="62">
        <v>2316.9499510000001</v>
      </c>
      <c r="K543" s="59">
        <f t="shared" si="17"/>
        <v>2170.5789645171726</v>
      </c>
      <c r="L543" s="59">
        <f t="shared" si="18"/>
        <v>7.512561814777774E-3</v>
      </c>
    </row>
    <row r="544" spans="5:12">
      <c r="E544" s="61">
        <v>45086</v>
      </c>
      <c r="F544" s="62">
        <v>2558.6000979999999</v>
      </c>
      <c r="G544" s="62">
        <v>2290.8391109999998</v>
      </c>
      <c r="H544" s="62">
        <v>1615.900024</v>
      </c>
      <c r="I544" s="62">
        <v>983.95001200000002</v>
      </c>
      <c r="J544" s="62">
        <v>2345</v>
      </c>
      <c r="K544" s="59">
        <f t="shared" si="17"/>
        <v>2171.0418035483808</v>
      </c>
      <c r="L544" s="59">
        <f t="shared" si="18"/>
        <v>2.1323298473552299E-4</v>
      </c>
    </row>
    <row r="545" spans="5:12">
      <c r="E545" s="61">
        <v>45089</v>
      </c>
      <c r="F545" s="62">
        <v>2582.8500979999999</v>
      </c>
      <c r="G545" s="62">
        <v>2292.8696289999998</v>
      </c>
      <c r="H545" s="62">
        <v>1612.5500489999999</v>
      </c>
      <c r="I545" s="62">
        <v>985.45001200000002</v>
      </c>
      <c r="J545" s="62">
        <v>2365</v>
      </c>
      <c r="K545" s="59">
        <f t="shared" si="17"/>
        <v>2186.1016124407611</v>
      </c>
      <c r="L545" s="59">
        <f t="shared" si="18"/>
        <v>6.9366738437584008E-3</v>
      </c>
    </row>
    <row r="546" spans="5:12">
      <c r="E546" s="61">
        <v>45090</v>
      </c>
      <c r="F546" s="62">
        <v>2584.0500489999999</v>
      </c>
      <c r="G546" s="62">
        <v>2326.7436520000001</v>
      </c>
      <c r="H546" s="62">
        <v>1590.099976</v>
      </c>
      <c r="I546" s="62">
        <v>988.09997599999997</v>
      </c>
      <c r="J546" s="62">
        <v>2345.8500979999999</v>
      </c>
      <c r="K546" s="59">
        <f t="shared" si="17"/>
        <v>2182.4141090940338</v>
      </c>
      <c r="L546" s="59">
        <f t="shared" si="18"/>
        <v>-1.6867941205213066E-3</v>
      </c>
    </row>
    <row r="547" spans="5:12">
      <c r="E547" s="61">
        <v>45091</v>
      </c>
      <c r="F547" s="62">
        <v>2574.5</v>
      </c>
      <c r="G547" s="62">
        <v>2355.3566890000002</v>
      </c>
      <c r="H547" s="62">
        <v>1610.4499510000001</v>
      </c>
      <c r="I547" s="62">
        <v>986.70001200000002</v>
      </c>
      <c r="J547" s="62">
        <v>2352.8999020000001</v>
      </c>
      <c r="K547" s="59">
        <f t="shared" si="17"/>
        <v>2184.9502024636859</v>
      </c>
      <c r="L547" s="59">
        <f t="shared" si="18"/>
        <v>1.1620587307807906E-3</v>
      </c>
    </row>
    <row r="548" spans="5:12">
      <c r="E548" s="61">
        <v>45092</v>
      </c>
      <c r="F548" s="62">
        <v>2569.8999020000001</v>
      </c>
      <c r="G548" s="62">
        <v>2356.0029300000001</v>
      </c>
      <c r="H548" s="62">
        <v>1604</v>
      </c>
      <c r="I548" s="62">
        <v>988.40002400000003</v>
      </c>
      <c r="J548" s="62">
        <v>2355</v>
      </c>
      <c r="K548" s="59">
        <f t="shared" si="17"/>
        <v>2183.0210039015783</v>
      </c>
      <c r="L548" s="59">
        <f t="shared" si="18"/>
        <v>-8.8294852666770396E-4</v>
      </c>
    </row>
    <row r="549" spans="5:12">
      <c r="E549" s="61">
        <v>45093</v>
      </c>
      <c r="F549" s="62">
        <v>2577.3000489999999</v>
      </c>
      <c r="G549" s="62">
        <v>2378.939453</v>
      </c>
      <c r="H549" s="62">
        <v>1587.150024</v>
      </c>
      <c r="I549" s="62">
        <v>992</v>
      </c>
      <c r="J549" s="62">
        <v>2363.75</v>
      </c>
      <c r="K549" s="59">
        <f t="shared" si="17"/>
        <v>2188.671856132331</v>
      </c>
      <c r="L549" s="59">
        <f t="shared" si="18"/>
        <v>2.588546890136767E-3</v>
      </c>
    </row>
    <row r="550" spans="5:12">
      <c r="E550" s="61">
        <v>45096</v>
      </c>
      <c r="F550" s="62">
        <v>2562.3000489999999</v>
      </c>
      <c r="G550" s="62">
        <v>2355.310547</v>
      </c>
      <c r="H550" s="62">
        <v>1611</v>
      </c>
      <c r="I550" s="62">
        <v>1001.799988</v>
      </c>
      <c r="J550" s="62">
        <v>2379</v>
      </c>
      <c r="K550" s="59">
        <f t="shared" si="17"/>
        <v>2188.2262342625945</v>
      </c>
      <c r="L550" s="59">
        <f t="shared" si="18"/>
        <v>-2.0360378303763138E-4</v>
      </c>
    </row>
    <row r="551" spans="5:12">
      <c r="E551" s="61">
        <v>45097</v>
      </c>
      <c r="F551" s="62">
        <v>2599.6499020000001</v>
      </c>
      <c r="G551" s="62">
        <v>2360.202393</v>
      </c>
      <c r="H551" s="62">
        <v>1604.150024</v>
      </c>
      <c r="I551" s="62">
        <v>991.95001200000002</v>
      </c>
      <c r="J551" s="62">
        <v>2364.9499510000001</v>
      </c>
      <c r="K551" s="59">
        <f t="shared" si="17"/>
        <v>2198.7771228471211</v>
      </c>
      <c r="L551" s="59">
        <f t="shared" si="18"/>
        <v>4.8216625956329917E-3</v>
      </c>
    </row>
    <row r="552" spans="5:12">
      <c r="E552" s="61">
        <v>45098</v>
      </c>
      <c r="F552" s="62">
        <v>2604.6499020000001</v>
      </c>
      <c r="G552" s="62">
        <v>2366.8481449999999</v>
      </c>
      <c r="H552" s="62">
        <v>1616</v>
      </c>
      <c r="I552" s="62">
        <v>991.90002400000003</v>
      </c>
      <c r="J552" s="62">
        <v>2382</v>
      </c>
      <c r="K552" s="59">
        <f t="shared" si="17"/>
        <v>2207.1017167536074</v>
      </c>
      <c r="L552" s="59">
        <f t="shared" si="18"/>
        <v>3.7860107875358207E-3</v>
      </c>
    </row>
    <row r="553" spans="5:12">
      <c r="E553" s="61">
        <v>45099</v>
      </c>
      <c r="F553" s="62">
        <v>2581.6999510000001</v>
      </c>
      <c r="G553" s="62">
        <v>2340.265625</v>
      </c>
      <c r="H553" s="62">
        <v>1640</v>
      </c>
      <c r="I553" s="62">
        <v>990.29998799999998</v>
      </c>
      <c r="J553" s="62">
        <v>2394.6000979999999</v>
      </c>
      <c r="K553" s="59">
        <f t="shared" si="17"/>
        <v>2201.0079122265902</v>
      </c>
      <c r="L553" s="59">
        <f t="shared" si="18"/>
        <v>-2.7609984989638292E-3</v>
      </c>
    </row>
    <row r="554" spans="5:12">
      <c r="E554" s="61">
        <v>45100</v>
      </c>
      <c r="F554" s="62">
        <v>2570.25</v>
      </c>
      <c r="G554" s="62">
        <v>2321.1135250000002</v>
      </c>
      <c r="H554" s="62">
        <v>1637.5500489999999</v>
      </c>
      <c r="I554" s="62">
        <v>991.45001200000002</v>
      </c>
      <c r="J554" s="62">
        <v>2418.9499510000001</v>
      </c>
      <c r="K554" s="59">
        <f t="shared" si="17"/>
        <v>2200.3972363750672</v>
      </c>
      <c r="L554" s="59">
        <f t="shared" si="18"/>
        <v>-2.7745281974256297E-4</v>
      </c>
    </row>
    <row r="555" spans="5:12">
      <c r="E555" s="61">
        <v>45103</v>
      </c>
      <c r="F555" s="62">
        <v>2571.8999020000001</v>
      </c>
      <c r="G555" s="62">
        <v>2303.391846</v>
      </c>
      <c r="H555" s="62">
        <v>1645</v>
      </c>
      <c r="I555" s="62">
        <v>994.95001200000002</v>
      </c>
      <c r="J555" s="62">
        <v>2398.1000979999999</v>
      </c>
      <c r="K555" s="59">
        <f t="shared" si="17"/>
        <v>2195.7452006505023</v>
      </c>
      <c r="L555" s="59">
        <f t="shared" si="18"/>
        <v>-2.1141799524474481E-3</v>
      </c>
    </row>
    <row r="556" spans="5:12">
      <c r="E556" s="61">
        <v>45104</v>
      </c>
      <c r="F556" s="62">
        <v>2595.6499020000001</v>
      </c>
      <c r="G556" s="62">
        <v>2304.2226559999999</v>
      </c>
      <c r="H556" s="62">
        <v>1642.9499510000001</v>
      </c>
      <c r="I556" s="62">
        <v>1001.799988</v>
      </c>
      <c r="J556" s="62">
        <v>2387.4499510000001</v>
      </c>
      <c r="K556" s="59">
        <f t="shared" si="17"/>
        <v>2203.7496063308627</v>
      </c>
      <c r="L556" s="59">
        <f t="shared" si="18"/>
        <v>3.6454164526873445E-3</v>
      </c>
    </row>
    <row r="557" spans="5:12">
      <c r="E557" s="61">
        <v>45105</v>
      </c>
      <c r="F557" s="62">
        <v>2619.5</v>
      </c>
      <c r="G557" s="62">
        <v>2334.7277829999998</v>
      </c>
      <c r="H557" s="62">
        <v>1670</v>
      </c>
      <c r="I557" s="62">
        <v>1021.799988</v>
      </c>
      <c r="J557" s="62">
        <v>2400</v>
      </c>
      <c r="K557" s="59">
        <f t="shared" si="17"/>
        <v>2225.2991714295094</v>
      </c>
      <c r="L557" s="59">
        <f t="shared" si="18"/>
        <v>9.7785905607152834E-3</v>
      </c>
    </row>
    <row r="558" spans="5:12">
      <c r="E558" s="61">
        <v>45107</v>
      </c>
      <c r="F558" s="62">
        <v>2623.3999020000001</v>
      </c>
      <c r="G558" s="62">
        <v>2353.8798830000001</v>
      </c>
      <c r="H558" s="62">
        <v>1704</v>
      </c>
      <c r="I558" s="62">
        <v>1051.599976</v>
      </c>
      <c r="J558" s="62">
        <v>2420</v>
      </c>
      <c r="K558" s="59">
        <f t="shared" si="17"/>
        <v>2241.4069604492279</v>
      </c>
      <c r="L558" s="59">
        <f t="shared" si="18"/>
        <v>7.238482459583695E-3</v>
      </c>
    </row>
    <row r="559" spans="5:12">
      <c r="E559" s="61">
        <v>45110</v>
      </c>
      <c r="F559" s="62">
        <v>2621.9499510000001</v>
      </c>
      <c r="G559" s="62">
        <v>2414.2902829999998</v>
      </c>
      <c r="H559" s="62">
        <v>1712.5</v>
      </c>
      <c r="I559" s="62">
        <v>1032.6999510000001</v>
      </c>
      <c r="J559" s="62">
        <v>2478.1999510000001</v>
      </c>
      <c r="K559" s="59">
        <f t="shared" si="17"/>
        <v>2259.1050986667883</v>
      </c>
      <c r="L559" s="59">
        <f t="shared" si="18"/>
        <v>7.895995028949665E-3</v>
      </c>
    </row>
    <row r="560" spans="5:12">
      <c r="E560" s="61">
        <v>45111</v>
      </c>
      <c r="F560" s="62">
        <v>2624.8999020000001</v>
      </c>
      <c r="G560" s="62">
        <v>2389.4155270000001</v>
      </c>
      <c r="H560" s="62">
        <v>1723.4499510000001</v>
      </c>
      <c r="I560" s="62">
        <v>1048.8000489999999</v>
      </c>
      <c r="J560" s="62">
        <v>2458.1999510000001</v>
      </c>
      <c r="K560" s="59">
        <f t="shared" si="17"/>
        <v>2256.5846543456446</v>
      </c>
      <c r="L560" s="59">
        <f t="shared" si="18"/>
        <v>-1.1156826314239199E-3</v>
      </c>
    </row>
    <row r="561" spans="5:12">
      <c r="E561" s="61">
        <v>45112</v>
      </c>
      <c r="F561" s="62">
        <v>2593.0500489999999</v>
      </c>
      <c r="G561" s="62">
        <v>2385.4926759999998</v>
      </c>
      <c r="H561" s="62">
        <v>1716.25</v>
      </c>
      <c r="I561" s="62">
        <v>1044.6999510000001</v>
      </c>
      <c r="J561" s="62">
        <v>2461</v>
      </c>
      <c r="K561" s="59">
        <f t="shared" si="17"/>
        <v>2242.190918855616</v>
      </c>
      <c r="L561" s="59">
        <f t="shared" si="18"/>
        <v>-6.3785488668948176E-3</v>
      </c>
    </row>
    <row r="562" spans="5:12">
      <c r="E562" s="61">
        <v>45113</v>
      </c>
      <c r="F562" s="62">
        <v>2600.6999510000001</v>
      </c>
      <c r="G562" s="62">
        <v>2435.5654300000001</v>
      </c>
      <c r="H562" s="62">
        <v>1673</v>
      </c>
      <c r="I562" s="62">
        <v>1042.5</v>
      </c>
      <c r="J562" s="62">
        <v>2468.1000979999999</v>
      </c>
      <c r="K562" s="59">
        <f t="shared" si="17"/>
        <v>2245.9539967245646</v>
      </c>
      <c r="L562" s="59">
        <f t="shared" si="18"/>
        <v>1.6783039469578931E-3</v>
      </c>
    </row>
    <row r="563" spans="5:12">
      <c r="E563" s="61">
        <v>45114</v>
      </c>
      <c r="F563" s="62">
        <v>2587.25</v>
      </c>
      <c r="G563" s="62">
        <v>2430.8120119999999</v>
      </c>
      <c r="H563" s="62">
        <v>1665</v>
      </c>
      <c r="I563" s="62">
        <v>1035.6999510000001</v>
      </c>
      <c r="J563" s="62">
        <v>2482.75</v>
      </c>
      <c r="K563" s="59">
        <f t="shared" si="17"/>
        <v>2241.6934999523783</v>
      </c>
      <c r="L563" s="59">
        <f t="shared" si="18"/>
        <v>-1.8969652888704003E-3</v>
      </c>
    </row>
    <row r="564" spans="5:12">
      <c r="E564" s="61">
        <v>45117</v>
      </c>
      <c r="F564" s="62">
        <v>2620.3000489999999</v>
      </c>
      <c r="G564" s="62">
        <v>2524.4501949999999</v>
      </c>
      <c r="H564" s="62">
        <v>1661</v>
      </c>
      <c r="I564" s="62">
        <v>1045</v>
      </c>
      <c r="J564" s="62">
        <v>2450</v>
      </c>
      <c r="K564" s="59">
        <f t="shared" si="17"/>
        <v>2256.2838994283561</v>
      </c>
      <c r="L564" s="59">
        <f t="shared" si="18"/>
        <v>6.5086504806690648E-3</v>
      </c>
    </row>
    <row r="565" spans="5:12">
      <c r="E565" s="61">
        <v>45118</v>
      </c>
      <c r="F565" s="62">
        <v>2592.1499020000001</v>
      </c>
      <c r="G565" s="62">
        <v>2551.8171390000002</v>
      </c>
      <c r="H565" s="62">
        <v>1663</v>
      </c>
      <c r="I565" s="62">
        <v>1072.25</v>
      </c>
      <c r="J565" s="62">
        <v>2447.1999510000001</v>
      </c>
      <c r="K565" s="59">
        <f t="shared" si="17"/>
        <v>2249.8153899667805</v>
      </c>
      <c r="L565" s="59">
        <f t="shared" si="18"/>
        <v>-2.8668863272102163E-3</v>
      </c>
    </row>
    <row r="566" spans="5:12">
      <c r="E566" s="61">
        <v>45119</v>
      </c>
      <c r="F566" s="62">
        <v>2573.9499510000001</v>
      </c>
      <c r="G566" s="62">
        <v>2554.6323240000002</v>
      </c>
      <c r="H566" s="62">
        <v>1655.349976</v>
      </c>
      <c r="I566" s="62">
        <v>1078.75</v>
      </c>
      <c r="J566" s="62">
        <v>2480.3000489999999</v>
      </c>
      <c r="K566" s="59">
        <f t="shared" si="17"/>
        <v>2250.4792534636576</v>
      </c>
      <c r="L566" s="59">
        <f t="shared" si="18"/>
        <v>2.950746536083404E-4</v>
      </c>
    </row>
    <row r="567" spans="5:12">
      <c r="E567" s="61">
        <v>45120</v>
      </c>
      <c r="F567" s="62">
        <v>2584.6999510000001</v>
      </c>
      <c r="G567" s="62">
        <v>2531.788086</v>
      </c>
      <c r="H567" s="62">
        <v>1656.6999510000001</v>
      </c>
      <c r="I567" s="62">
        <v>1075.650024</v>
      </c>
      <c r="J567" s="62">
        <v>2466</v>
      </c>
      <c r="K567" s="59">
        <f t="shared" si="17"/>
        <v>2249.2458681183653</v>
      </c>
      <c r="L567" s="59">
        <f t="shared" si="18"/>
        <v>-5.4805452811623745E-4</v>
      </c>
    </row>
    <row r="568" spans="5:12">
      <c r="E568" s="61">
        <v>45121</v>
      </c>
      <c r="F568" s="62">
        <v>2565.0500489999999</v>
      </c>
      <c r="G568" s="62">
        <v>2529.6652829999998</v>
      </c>
      <c r="H568" s="62">
        <v>1653.599976</v>
      </c>
      <c r="I568" s="62">
        <v>1072.9499510000001</v>
      </c>
      <c r="J568" s="62">
        <v>2450.25</v>
      </c>
      <c r="K568" s="59">
        <f t="shared" si="17"/>
        <v>2236.2188640778177</v>
      </c>
      <c r="L568" s="59">
        <f t="shared" si="18"/>
        <v>-5.7917207830397999E-3</v>
      </c>
    </row>
    <row r="569" spans="5:12">
      <c r="E569" s="61">
        <v>45124</v>
      </c>
      <c r="F569" s="62">
        <v>2601.1499020000001</v>
      </c>
      <c r="G569" s="62">
        <v>2581.3532709999999</v>
      </c>
      <c r="H569" s="62">
        <v>1650</v>
      </c>
      <c r="I569" s="62">
        <v>1077.599976</v>
      </c>
      <c r="J569" s="62">
        <v>2475</v>
      </c>
      <c r="K569" s="59">
        <f t="shared" si="17"/>
        <v>2262.1030076990382</v>
      </c>
      <c r="L569" s="59">
        <f t="shared" si="18"/>
        <v>1.157495987401691E-2</v>
      </c>
    </row>
    <row r="570" spans="5:12">
      <c r="E570" s="61">
        <v>45125</v>
      </c>
      <c r="F570" s="62">
        <v>2601.1499020000001</v>
      </c>
      <c r="G570" s="62">
        <v>2603.274414</v>
      </c>
      <c r="H570" s="62">
        <v>1698</v>
      </c>
      <c r="I570" s="62">
        <v>1067.150024</v>
      </c>
      <c r="J570" s="62">
        <v>2469</v>
      </c>
      <c r="K570" s="59">
        <f t="shared" si="17"/>
        <v>2267.0852168844476</v>
      </c>
      <c r="L570" s="59">
        <f t="shared" si="18"/>
        <v>2.2024678666057174E-3</v>
      </c>
    </row>
    <row r="571" spans="5:12">
      <c r="E571" s="61">
        <v>45126</v>
      </c>
      <c r="F571" s="62">
        <v>2637.9499510000001</v>
      </c>
      <c r="G571" s="62">
        <v>2623.0266109999998</v>
      </c>
      <c r="H571" s="62">
        <v>1681.099976</v>
      </c>
      <c r="I571" s="62">
        <v>1081.849976</v>
      </c>
      <c r="J571" s="62">
        <v>2474.6000979999999</v>
      </c>
      <c r="K571" s="59">
        <f t="shared" si="17"/>
        <v>2285.3860015295913</v>
      </c>
      <c r="L571" s="59">
        <f t="shared" si="18"/>
        <v>8.072384976465008E-3</v>
      </c>
    </row>
    <row r="572" spans="5:12">
      <c r="E572" s="61">
        <v>45127</v>
      </c>
      <c r="F572" s="62">
        <v>2645.6999510000001</v>
      </c>
      <c r="G572" s="62">
        <v>2619.8500979999999</v>
      </c>
      <c r="H572" s="62">
        <v>1681.150024</v>
      </c>
      <c r="I572" s="62">
        <v>1097.650024</v>
      </c>
      <c r="J572" s="62">
        <v>2494</v>
      </c>
      <c r="K572" s="59">
        <f t="shared" si="17"/>
        <v>2295.1258194823777</v>
      </c>
      <c r="L572" s="59">
        <f t="shared" si="18"/>
        <v>4.2617824499964208E-3</v>
      </c>
    </row>
    <row r="573" spans="5:12">
      <c r="E573" s="61">
        <v>45128</v>
      </c>
      <c r="F573" s="62">
        <v>2610.9499510000001</v>
      </c>
      <c r="G573" s="62">
        <v>2538.75</v>
      </c>
      <c r="H573" s="62">
        <v>1680</v>
      </c>
      <c r="I573" s="62">
        <v>1097.150024</v>
      </c>
      <c r="J573" s="62">
        <v>2522</v>
      </c>
      <c r="K573" s="59">
        <f t="shared" si="17"/>
        <v>2280.210050381002</v>
      </c>
      <c r="L573" s="59">
        <f t="shared" si="18"/>
        <v>-6.4988895052122686E-3</v>
      </c>
    </row>
    <row r="574" spans="5:12">
      <c r="E574" s="61">
        <v>45131</v>
      </c>
      <c r="F574" s="62">
        <v>2664.3000489999999</v>
      </c>
      <c r="G574" s="62">
        <v>2487.3999020000001</v>
      </c>
      <c r="H574" s="62">
        <v>1678.5</v>
      </c>
      <c r="I574" s="62">
        <v>1100.400024</v>
      </c>
      <c r="J574" s="62">
        <v>2637.6499020000001</v>
      </c>
      <c r="K574" s="59">
        <f t="shared" si="17"/>
        <v>2326.8853182309076</v>
      </c>
      <c r="L574" s="59">
        <f t="shared" si="18"/>
        <v>2.0469722884567831E-2</v>
      </c>
    </row>
    <row r="575" spans="5:12">
      <c r="E575" s="61">
        <v>45132</v>
      </c>
      <c r="F575" s="62">
        <v>2652.1499020000001</v>
      </c>
      <c r="G575" s="62">
        <v>2485.8000489999999</v>
      </c>
      <c r="H575" s="62">
        <v>1684.650024</v>
      </c>
      <c r="I575" s="62">
        <v>1095.0500489999999</v>
      </c>
      <c r="J575" s="62">
        <v>2616</v>
      </c>
      <c r="K575" s="59">
        <f t="shared" si="17"/>
        <v>2316.3901103306944</v>
      </c>
      <c r="L575" s="59">
        <f t="shared" si="18"/>
        <v>-4.5104104693017844E-3</v>
      </c>
    </row>
    <row r="576" spans="5:12">
      <c r="E576" s="61">
        <v>45133</v>
      </c>
      <c r="F576" s="62">
        <v>2651.25</v>
      </c>
      <c r="G576" s="62">
        <v>2526.1999510000001</v>
      </c>
      <c r="H576" s="62">
        <v>1699.599976</v>
      </c>
      <c r="I576" s="62">
        <v>1112</v>
      </c>
      <c r="J576" s="62">
        <v>2591</v>
      </c>
      <c r="K576" s="59">
        <f t="shared" si="17"/>
        <v>2317.2953558059826</v>
      </c>
      <c r="L576" s="59">
        <f t="shared" si="18"/>
        <v>3.908000950492152E-4</v>
      </c>
    </row>
    <row r="577" spans="5:12">
      <c r="E577" s="61">
        <v>45134</v>
      </c>
      <c r="F577" s="62">
        <v>2677.25</v>
      </c>
      <c r="G577" s="62">
        <v>2502.6999510000001</v>
      </c>
      <c r="H577" s="62">
        <v>1699.900024</v>
      </c>
      <c r="I577" s="62">
        <v>1134.9499510000001</v>
      </c>
      <c r="J577" s="62">
        <v>2668.9499510000001</v>
      </c>
      <c r="K577" s="59">
        <f t="shared" si="17"/>
        <v>2348.2965565009704</v>
      </c>
      <c r="L577" s="59">
        <f t="shared" si="18"/>
        <v>1.3378182723800869E-2</v>
      </c>
    </row>
    <row r="578" spans="5:12">
      <c r="E578" s="61">
        <v>45135</v>
      </c>
      <c r="F578" s="62">
        <v>2740.0500489999999</v>
      </c>
      <c r="G578" s="62">
        <v>2527.8500979999999</v>
      </c>
      <c r="H578" s="62">
        <v>1661.5</v>
      </c>
      <c r="I578" s="62">
        <v>1138.5500489999999</v>
      </c>
      <c r="J578" s="62">
        <v>2660.1499020000001</v>
      </c>
      <c r="K578" s="59">
        <f t="shared" si="17"/>
        <v>2370.4029560526569</v>
      </c>
      <c r="L578" s="59">
        <f t="shared" si="18"/>
        <v>9.413802311504238E-3</v>
      </c>
    </row>
    <row r="579" spans="5:12">
      <c r="E579" s="61">
        <v>45138</v>
      </c>
      <c r="F579" s="62">
        <v>2740</v>
      </c>
      <c r="G579" s="62">
        <v>2549.25</v>
      </c>
      <c r="H579" s="62">
        <v>1650.0500489999999</v>
      </c>
      <c r="I579" s="62">
        <v>1143.400024</v>
      </c>
      <c r="J579" s="62">
        <v>2655</v>
      </c>
      <c r="K579" s="59">
        <f t="shared" ref="K579:K642" si="19">($B$22*$F579)+($B$23*$G579)+($B$24*$H579)+($B$25*$I579)+($B$26*$J579)</f>
        <v>2370.1798456892916</v>
      </c>
      <c r="L579" s="59">
        <f t="shared" si="18"/>
        <v>-9.412339062253583E-5</v>
      </c>
    </row>
    <row r="580" spans="5:12">
      <c r="E580" s="61">
        <v>45139</v>
      </c>
      <c r="F580" s="62">
        <v>2763.8999020000001</v>
      </c>
      <c r="G580" s="62">
        <v>2513.1999510000001</v>
      </c>
      <c r="H580" s="62">
        <v>1654.4499510000001</v>
      </c>
      <c r="I580" s="62">
        <v>1143.4499510000001</v>
      </c>
      <c r="J580" s="62">
        <v>2681.3500979999999</v>
      </c>
      <c r="K580" s="59">
        <f t="shared" si="19"/>
        <v>2384.1122863758683</v>
      </c>
      <c r="L580" s="59">
        <f t="shared" ref="L580:L643" si="20">(K580/K579)-1</f>
        <v>5.8782208919361256E-3</v>
      </c>
    </row>
    <row r="581" spans="5:12">
      <c r="E581" s="61">
        <v>45140</v>
      </c>
      <c r="F581" s="62">
        <v>2695</v>
      </c>
      <c r="G581" s="62">
        <v>2486.3500979999999</v>
      </c>
      <c r="H581" s="62">
        <v>1642</v>
      </c>
      <c r="I581" s="62">
        <v>1135.25</v>
      </c>
      <c r="J581" s="62">
        <v>2638</v>
      </c>
      <c r="K581" s="59">
        <f t="shared" si="19"/>
        <v>2339.6432668043935</v>
      </c>
      <c r="L581" s="59">
        <f t="shared" si="20"/>
        <v>-1.8652233716337618E-2</v>
      </c>
    </row>
    <row r="582" spans="5:12">
      <c r="E582" s="61">
        <v>45141</v>
      </c>
      <c r="F582" s="62">
        <v>2646.9499510000001</v>
      </c>
      <c r="G582" s="62">
        <v>2475.8999020000001</v>
      </c>
      <c r="H582" s="62">
        <v>1640</v>
      </c>
      <c r="I582" s="62">
        <v>1141</v>
      </c>
      <c r="J582" s="62">
        <v>2615</v>
      </c>
      <c r="K582" s="59">
        <f t="shared" si="19"/>
        <v>2313.3831078307785</v>
      </c>
      <c r="L582" s="59">
        <f t="shared" si="20"/>
        <v>-1.1224001259594774E-2</v>
      </c>
    </row>
    <row r="583" spans="5:12">
      <c r="E583" s="61">
        <v>45142</v>
      </c>
      <c r="F583" s="62">
        <v>2619.3999020000001</v>
      </c>
      <c r="G583" s="62">
        <v>2509.5500489999999</v>
      </c>
      <c r="H583" s="62">
        <v>1635.150024</v>
      </c>
      <c r="I583" s="62">
        <v>1138.9499510000001</v>
      </c>
      <c r="J583" s="62">
        <v>2605</v>
      </c>
      <c r="K583" s="59">
        <f t="shared" si="19"/>
        <v>2301.443848351284</v>
      </c>
      <c r="L583" s="59">
        <f t="shared" si="20"/>
        <v>-5.1609521307042217E-3</v>
      </c>
    </row>
    <row r="584" spans="5:12">
      <c r="E584" s="61">
        <v>45145</v>
      </c>
      <c r="F584" s="62">
        <v>2611</v>
      </c>
      <c r="G584" s="62">
        <v>2523.8500979999999</v>
      </c>
      <c r="H584" s="62">
        <v>1663.099976</v>
      </c>
      <c r="I584" s="62">
        <v>1160.8000489999999</v>
      </c>
      <c r="J584" s="62">
        <v>2628</v>
      </c>
      <c r="K584" s="59">
        <f t="shared" si="19"/>
        <v>2310.9830213304267</v>
      </c>
      <c r="L584" s="59">
        <f t="shared" si="20"/>
        <v>4.1448645318791222E-3</v>
      </c>
    </row>
    <row r="585" spans="5:12">
      <c r="E585" s="61">
        <v>45146</v>
      </c>
      <c r="F585" s="62">
        <v>2601.5500489999999</v>
      </c>
      <c r="G585" s="62">
        <v>2508.6499020000001</v>
      </c>
      <c r="H585" s="62">
        <v>1651.6999510000001</v>
      </c>
      <c r="I585" s="62">
        <v>1148.650024</v>
      </c>
      <c r="J585" s="62">
        <v>2639.0500489999999</v>
      </c>
      <c r="K585" s="59">
        <f t="shared" si="19"/>
        <v>2305.5192371820622</v>
      </c>
      <c r="L585" s="59">
        <f t="shared" si="20"/>
        <v>-2.3642684078306608E-3</v>
      </c>
    </row>
    <row r="586" spans="5:12">
      <c r="E586" s="61">
        <v>45147</v>
      </c>
      <c r="F586" s="62">
        <v>2588.6999510000001</v>
      </c>
      <c r="G586" s="62">
        <v>2525.1999510000001</v>
      </c>
      <c r="H586" s="62">
        <v>1653</v>
      </c>
      <c r="I586" s="62">
        <v>1152.8000489999999</v>
      </c>
      <c r="J586" s="62">
        <v>2635</v>
      </c>
      <c r="K586" s="59">
        <f t="shared" si="19"/>
        <v>2301.2483343756435</v>
      </c>
      <c r="L586" s="59">
        <f t="shared" si="20"/>
        <v>-1.8524689525639682E-3</v>
      </c>
    </row>
    <row r="587" spans="5:12">
      <c r="E587" s="61">
        <v>45148</v>
      </c>
      <c r="F587" s="62">
        <v>2551.3999020000001</v>
      </c>
      <c r="G587" s="62">
        <v>2536.4499510000001</v>
      </c>
      <c r="H587" s="62">
        <v>1647.0500489999999</v>
      </c>
      <c r="I587" s="62">
        <v>1150.3000489999999</v>
      </c>
      <c r="J587" s="62">
        <v>2640.1000979999999</v>
      </c>
      <c r="K587" s="59">
        <f t="shared" si="19"/>
        <v>2286.8099351044557</v>
      </c>
      <c r="L587" s="59">
        <f t="shared" si="20"/>
        <v>-6.2741595748314616E-3</v>
      </c>
    </row>
    <row r="588" spans="5:12">
      <c r="E588" s="61">
        <v>45149</v>
      </c>
      <c r="F588" s="62">
        <v>2547.6999510000001</v>
      </c>
      <c r="G588" s="62">
        <v>2547.1499020000001</v>
      </c>
      <c r="H588" s="62">
        <v>1638.400024</v>
      </c>
      <c r="I588" s="62">
        <v>1132.349976</v>
      </c>
      <c r="J588" s="62">
        <v>2642.0500489999999</v>
      </c>
      <c r="K588" s="59">
        <f t="shared" si="19"/>
        <v>2283.3759541028244</v>
      </c>
      <c r="L588" s="59">
        <f t="shared" si="20"/>
        <v>-1.501646878875551E-3</v>
      </c>
    </row>
    <row r="589" spans="5:12">
      <c r="E589" s="61">
        <v>45152</v>
      </c>
      <c r="F589" s="62">
        <v>2494.25</v>
      </c>
      <c r="G589" s="62">
        <v>2577.25</v>
      </c>
      <c r="H589" s="62">
        <v>1611</v>
      </c>
      <c r="I589" s="62">
        <v>1134.25</v>
      </c>
      <c r="J589" s="62">
        <v>2637</v>
      </c>
      <c r="K589" s="59">
        <f t="shared" si="19"/>
        <v>2259.2311151585045</v>
      </c>
      <c r="L589" s="59">
        <f t="shared" si="20"/>
        <v>-1.0574184641357842E-2</v>
      </c>
    </row>
    <row r="590" spans="5:12">
      <c r="E590" s="61">
        <v>45154</v>
      </c>
      <c r="F590" s="62">
        <v>2494.0500489999999</v>
      </c>
      <c r="G590" s="62">
        <v>2575.1499020000001</v>
      </c>
      <c r="H590" s="62">
        <v>1583.099976</v>
      </c>
      <c r="I590" s="62">
        <v>1143.650024</v>
      </c>
      <c r="J590" s="62">
        <v>2669</v>
      </c>
      <c r="K590" s="59">
        <f t="shared" si="19"/>
        <v>2264.6319781289412</v>
      </c>
      <c r="L590" s="59">
        <f t="shared" si="20"/>
        <v>2.3905756848863202E-3</v>
      </c>
    </row>
    <row r="591" spans="5:12">
      <c r="E591" s="61">
        <v>45155</v>
      </c>
      <c r="F591" s="62">
        <v>2501.6499020000001</v>
      </c>
      <c r="G591" s="62">
        <v>2538</v>
      </c>
      <c r="H591" s="62">
        <v>1597.599976</v>
      </c>
      <c r="I591" s="62">
        <v>1144.8000489999999</v>
      </c>
      <c r="J591" s="62">
        <v>2691.0500489999999</v>
      </c>
      <c r="K591" s="59">
        <f t="shared" si="19"/>
        <v>2271.9433688943345</v>
      </c>
      <c r="L591" s="59">
        <f t="shared" si="20"/>
        <v>3.2285116681227688E-3</v>
      </c>
    </row>
    <row r="592" spans="5:12">
      <c r="E592" s="61">
        <v>45156</v>
      </c>
      <c r="F592" s="62">
        <v>2528</v>
      </c>
      <c r="G592" s="62">
        <v>2556.8000489999999</v>
      </c>
      <c r="H592" s="62">
        <v>1587.5500489999999</v>
      </c>
      <c r="I592" s="62">
        <v>1134.900024</v>
      </c>
      <c r="J592" s="62">
        <v>2650</v>
      </c>
      <c r="K592" s="59">
        <f t="shared" si="19"/>
        <v>2272.0296129695789</v>
      </c>
      <c r="L592" s="59">
        <f t="shared" si="20"/>
        <v>3.7960486350741007E-5</v>
      </c>
    </row>
    <row r="593" spans="5:12">
      <c r="E593" s="61">
        <v>45159</v>
      </c>
      <c r="F593" s="62">
        <v>2494.5</v>
      </c>
      <c r="G593" s="62">
        <v>2520</v>
      </c>
      <c r="H593" s="62">
        <v>1600.5</v>
      </c>
      <c r="I593" s="62">
        <v>1137.400024</v>
      </c>
      <c r="J593" s="62">
        <v>2641.8500979999999</v>
      </c>
      <c r="K593" s="59">
        <f t="shared" si="19"/>
        <v>2254.6629023553487</v>
      </c>
      <c r="L593" s="59">
        <f t="shared" si="20"/>
        <v>-7.64369905880391E-3</v>
      </c>
    </row>
    <row r="594" spans="5:12">
      <c r="E594" s="61">
        <v>45160</v>
      </c>
      <c r="F594" s="62">
        <v>2491.5</v>
      </c>
      <c r="G594" s="62">
        <v>2519.3999020000001</v>
      </c>
      <c r="H594" s="62">
        <v>1596.349976</v>
      </c>
      <c r="I594" s="62">
        <v>1137.5500489999999</v>
      </c>
      <c r="J594" s="62">
        <v>2668</v>
      </c>
      <c r="K594" s="59">
        <f t="shared" si="19"/>
        <v>2259.3213822393745</v>
      </c>
      <c r="L594" s="59">
        <f t="shared" si="20"/>
        <v>2.0661536051174156E-3</v>
      </c>
    </row>
    <row r="595" spans="5:12">
      <c r="E595" s="61">
        <v>45161</v>
      </c>
      <c r="F595" s="62">
        <v>2496.0500489999999</v>
      </c>
      <c r="G595" s="62">
        <v>2522.1999510000001</v>
      </c>
      <c r="H595" s="62">
        <v>1580</v>
      </c>
      <c r="I595" s="62">
        <v>1123.6999510000001</v>
      </c>
      <c r="J595" s="62">
        <v>2689.5500489999999</v>
      </c>
      <c r="K595" s="59">
        <f t="shared" si="19"/>
        <v>2263.0695723480635</v>
      </c>
      <c r="L595" s="59">
        <f t="shared" si="20"/>
        <v>1.6589893488168084E-3</v>
      </c>
    </row>
    <row r="596" spans="5:12">
      <c r="E596" s="61">
        <v>45162</v>
      </c>
      <c r="F596" s="62">
        <v>2507.5500489999999</v>
      </c>
      <c r="G596" s="62">
        <v>2479.8000489999999</v>
      </c>
      <c r="H596" s="62">
        <v>1593.3000489999999</v>
      </c>
      <c r="I596" s="62">
        <v>1118.3000489999999</v>
      </c>
      <c r="J596" s="62">
        <v>2747.5</v>
      </c>
      <c r="K596" s="59">
        <f t="shared" si="19"/>
        <v>2279.4593432505835</v>
      </c>
      <c r="L596" s="59">
        <f t="shared" si="20"/>
        <v>7.2422744323827892E-3</v>
      </c>
    </row>
    <row r="597" spans="5:12">
      <c r="E597" s="61">
        <v>45163</v>
      </c>
      <c r="F597" s="62">
        <v>2495.1499020000001</v>
      </c>
      <c r="G597" s="62">
        <v>2468.3500979999999</v>
      </c>
      <c r="H597" s="62">
        <v>1574.5500489999999</v>
      </c>
      <c r="I597" s="62">
        <v>1106.3000489999999</v>
      </c>
      <c r="J597" s="62">
        <v>2677.4499510000001</v>
      </c>
      <c r="K597" s="59">
        <f t="shared" si="19"/>
        <v>2252.1829257222162</v>
      </c>
      <c r="L597" s="59">
        <f t="shared" si="20"/>
        <v>-1.196617856297022E-2</v>
      </c>
    </row>
    <row r="598" spans="5:12">
      <c r="E598" s="61">
        <v>45166</v>
      </c>
      <c r="F598" s="62">
        <v>2517.6499020000001</v>
      </c>
      <c r="G598" s="62">
        <v>2443.75</v>
      </c>
      <c r="H598" s="62">
        <v>1561.5</v>
      </c>
      <c r="I598" s="62">
        <v>1117</v>
      </c>
      <c r="J598" s="62">
        <v>2653.5500489999999</v>
      </c>
      <c r="K598" s="59">
        <f t="shared" si="19"/>
        <v>2253.3164459342215</v>
      </c>
      <c r="L598" s="59">
        <f t="shared" si="20"/>
        <v>5.0329846615015938E-4</v>
      </c>
    </row>
    <row r="599" spans="5:12">
      <c r="E599" s="61">
        <v>45167</v>
      </c>
      <c r="F599" s="62">
        <v>2570.3500979999999</v>
      </c>
      <c r="G599" s="62">
        <v>2420.3500979999999</v>
      </c>
      <c r="H599" s="62">
        <v>1589.6999510000001</v>
      </c>
      <c r="I599" s="62">
        <v>1111.599976</v>
      </c>
      <c r="J599" s="62">
        <v>2710</v>
      </c>
      <c r="K599" s="59">
        <f t="shared" si="19"/>
        <v>2290.0815706942981</v>
      </c>
      <c r="L599" s="59">
        <f t="shared" si="20"/>
        <v>1.6316006048069154E-2</v>
      </c>
    </row>
    <row r="600" spans="5:12">
      <c r="E600" s="61">
        <v>45168</v>
      </c>
      <c r="F600" s="62">
        <v>2610.6499020000001</v>
      </c>
      <c r="G600" s="62">
        <v>2418.0500489999999</v>
      </c>
      <c r="H600" s="62">
        <v>1603.9499510000001</v>
      </c>
      <c r="I600" s="62">
        <v>1114.900024</v>
      </c>
      <c r="J600" s="62">
        <v>2722.9499510000001</v>
      </c>
      <c r="K600" s="59">
        <f t="shared" si="19"/>
        <v>2312.1260219002002</v>
      </c>
      <c r="L600" s="59">
        <f t="shared" si="20"/>
        <v>9.6260550226683339E-3</v>
      </c>
    </row>
    <row r="601" spans="5:12">
      <c r="E601" s="61">
        <v>45169</v>
      </c>
      <c r="F601" s="62">
        <v>2632.1499020000001</v>
      </c>
      <c r="G601" s="62">
        <v>2407</v>
      </c>
      <c r="H601" s="62">
        <v>1579</v>
      </c>
      <c r="I601" s="62">
        <v>1111.599976</v>
      </c>
      <c r="J601" s="62">
        <v>2720</v>
      </c>
      <c r="K601" s="59">
        <f t="shared" si="19"/>
        <v>2315.9926495139375</v>
      </c>
      <c r="L601" s="59">
        <f t="shared" si="20"/>
        <v>1.6723256332540348E-3</v>
      </c>
    </row>
    <row r="602" spans="5:12">
      <c r="E602" s="61">
        <v>45170</v>
      </c>
      <c r="F602" s="62">
        <v>2628.5500489999999</v>
      </c>
      <c r="G602" s="62">
        <v>2412.6499020000001</v>
      </c>
      <c r="H602" s="62">
        <v>1571</v>
      </c>
      <c r="I602" s="62">
        <v>1109</v>
      </c>
      <c r="J602" s="62">
        <v>2710</v>
      </c>
      <c r="K602" s="59">
        <f t="shared" si="19"/>
        <v>2311.2050561779415</v>
      </c>
      <c r="L602" s="59">
        <f t="shared" si="20"/>
        <v>-2.0671884848170174E-3</v>
      </c>
    </row>
    <row r="603" spans="5:12">
      <c r="E603" s="61">
        <v>45173</v>
      </c>
      <c r="F603" s="62">
        <v>2663.5</v>
      </c>
      <c r="G603" s="62">
        <v>2410.6999510000001</v>
      </c>
      <c r="H603" s="62">
        <v>1590</v>
      </c>
      <c r="I603" s="62">
        <v>1108.900024</v>
      </c>
      <c r="J603" s="62">
        <v>2733</v>
      </c>
      <c r="K603" s="59">
        <f t="shared" si="19"/>
        <v>2333.6740711895163</v>
      </c>
      <c r="L603" s="59">
        <f t="shared" si="20"/>
        <v>9.721774773516545E-3</v>
      </c>
    </row>
    <row r="604" spans="5:12">
      <c r="E604" s="61">
        <v>45174</v>
      </c>
      <c r="F604" s="62">
        <v>2757.3999020000001</v>
      </c>
      <c r="G604" s="62">
        <v>2423.6000979999999</v>
      </c>
      <c r="H604" s="62">
        <v>1588.400024</v>
      </c>
      <c r="I604" s="62">
        <v>1131.900024</v>
      </c>
      <c r="J604" s="62">
        <v>2720.5</v>
      </c>
      <c r="K604" s="59">
        <f t="shared" si="19"/>
        <v>2373.7524655585776</v>
      </c>
      <c r="L604" s="59">
        <f t="shared" si="20"/>
        <v>1.7173946809389884E-2</v>
      </c>
    </row>
    <row r="605" spans="5:12">
      <c r="E605" s="61">
        <v>45175</v>
      </c>
      <c r="F605" s="62">
        <v>2819.1000979999999</v>
      </c>
      <c r="G605" s="62">
        <v>2428.6999510000001</v>
      </c>
      <c r="H605" s="62">
        <v>1576.8000489999999</v>
      </c>
      <c r="I605" s="62">
        <v>1142.349976</v>
      </c>
      <c r="J605" s="62">
        <v>2740</v>
      </c>
      <c r="K605" s="59">
        <f t="shared" si="19"/>
        <v>2404.7665217667154</v>
      </c>
      <c r="L605" s="59">
        <f t="shared" si="20"/>
        <v>1.3065412951910105E-2</v>
      </c>
    </row>
    <row r="606" spans="5:12">
      <c r="E606" s="61">
        <v>45176</v>
      </c>
      <c r="F606" s="62">
        <v>2811.5500489999999</v>
      </c>
      <c r="G606" s="62">
        <v>2432</v>
      </c>
      <c r="H606" s="62">
        <v>1595.5</v>
      </c>
      <c r="I606" s="62">
        <v>1133.0500489999999</v>
      </c>
      <c r="J606" s="62">
        <v>2733</v>
      </c>
      <c r="K606" s="59">
        <f t="shared" si="19"/>
        <v>2401.2826628691173</v>
      </c>
      <c r="L606" s="59">
        <f t="shared" si="20"/>
        <v>-1.4487306214819862E-3</v>
      </c>
    </row>
    <row r="607" spans="5:12">
      <c r="E607" s="61">
        <v>45177</v>
      </c>
      <c r="F607" s="62">
        <v>2819.6000979999999</v>
      </c>
      <c r="G607" s="62">
        <v>2448.1999510000001</v>
      </c>
      <c r="H607" s="62">
        <v>1608.3000489999999</v>
      </c>
      <c r="I607" s="62">
        <v>1130.4499510000001</v>
      </c>
      <c r="J607" s="62">
        <v>2888</v>
      </c>
      <c r="K607" s="59">
        <f t="shared" si="19"/>
        <v>2445.5749136298136</v>
      </c>
      <c r="L607" s="59">
        <f t="shared" si="20"/>
        <v>1.844524655326274E-2</v>
      </c>
    </row>
    <row r="608" spans="5:12">
      <c r="E608" s="61">
        <v>45180</v>
      </c>
      <c r="F608" s="62">
        <v>2804.8999020000001</v>
      </c>
      <c r="G608" s="62">
        <v>2474.6000979999999</v>
      </c>
      <c r="H608" s="62">
        <v>1628.900024</v>
      </c>
      <c r="I608" s="62">
        <v>1136.900024</v>
      </c>
      <c r="J608" s="62">
        <v>2905</v>
      </c>
      <c r="K608" s="59">
        <f t="shared" si="19"/>
        <v>2449.2257222883463</v>
      </c>
      <c r="L608" s="59">
        <f t="shared" si="20"/>
        <v>1.4928222554893011E-3</v>
      </c>
    </row>
    <row r="609" spans="5:12">
      <c r="E609" s="61">
        <v>45181</v>
      </c>
      <c r="F609" s="62">
        <v>2772.3500979999999</v>
      </c>
      <c r="G609" s="62">
        <v>2438.8500979999999</v>
      </c>
      <c r="H609" s="62">
        <v>1640</v>
      </c>
      <c r="I609" s="62">
        <v>1145.25</v>
      </c>
      <c r="J609" s="62">
        <v>2951.6000979999999</v>
      </c>
      <c r="K609" s="59">
        <f t="shared" si="19"/>
        <v>2446.3704143075583</v>
      </c>
      <c r="L609" s="59">
        <f t="shared" si="20"/>
        <v>-1.1658002587529026E-3</v>
      </c>
    </row>
    <row r="610" spans="5:12">
      <c r="E610" s="61">
        <v>45182</v>
      </c>
      <c r="F610" s="62">
        <v>2753.1000979999999</v>
      </c>
      <c r="G610" s="62">
        <v>2451.0500489999999</v>
      </c>
      <c r="H610" s="62">
        <v>1631.3000489999999</v>
      </c>
      <c r="I610" s="62">
        <v>1148.75</v>
      </c>
      <c r="J610" s="62">
        <v>2943.5</v>
      </c>
      <c r="K610" s="59">
        <f t="shared" si="19"/>
        <v>2436.7359567925373</v>
      </c>
      <c r="L610" s="59">
        <f t="shared" si="20"/>
        <v>-3.9382660363590505E-3</v>
      </c>
    </row>
    <row r="611" spans="5:12">
      <c r="E611" s="61">
        <v>45183</v>
      </c>
      <c r="F611" s="62">
        <v>2776.3999020000001</v>
      </c>
      <c r="G611" s="62">
        <v>2453.3000489999999</v>
      </c>
      <c r="H611" s="62">
        <v>1644.25</v>
      </c>
      <c r="I611" s="62">
        <v>1143.8000489999999</v>
      </c>
      <c r="J611" s="62">
        <v>2924.8999020000001</v>
      </c>
      <c r="K611" s="59">
        <f t="shared" si="19"/>
        <v>2443.0714001859724</v>
      </c>
      <c r="L611" s="59">
        <f t="shared" si="20"/>
        <v>2.5999712343780512E-3</v>
      </c>
    </row>
    <row r="612" spans="5:12">
      <c r="E612" s="61">
        <v>45184</v>
      </c>
      <c r="F612" s="62">
        <v>2698.5</v>
      </c>
      <c r="G612" s="62">
        <v>2457.8500979999999</v>
      </c>
      <c r="H612" s="62">
        <v>1650</v>
      </c>
      <c r="I612" s="62">
        <v>1149.8000489999999</v>
      </c>
      <c r="J612" s="62">
        <v>2933</v>
      </c>
      <c r="K612" s="59">
        <f t="shared" si="19"/>
        <v>2414.2576156923296</v>
      </c>
      <c r="L612" s="59">
        <f t="shared" si="20"/>
        <v>-1.1794082027831609E-2</v>
      </c>
    </row>
    <row r="613" spans="5:12">
      <c r="E613" s="61">
        <v>45187</v>
      </c>
      <c r="F613" s="62">
        <v>2698.6999510000001</v>
      </c>
      <c r="G613" s="62">
        <v>2436.4499510000001</v>
      </c>
      <c r="H613" s="62">
        <v>1653.75</v>
      </c>
      <c r="I613" s="62">
        <v>1147.650024</v>
      </c>
      <c r="J613" s="62">
        <v>2910</v>
      </c>
      <c r="K613" s="59">
        <f t="shared" si="19"/>
        <v>2406.9901985742595</v>
      </c>
      <c r="L613" s="59">
        <f t="shared" si="20"/>
        <v>-3.0102078050134873E-3</v>
      </c>
    </row>
    <row r="614" spans="5:12">
      <c r="E614" s="61">
        <v>45189</v>
      </c>
      <c r="F614" s="62">
        <v>2674.1000979999999</v>
      </c>
      <c r="G614" s="62">
        <v>2382.1499020000001</v>
      </c>
      <c r="H614" s="62">
        <v>1599</v>
      </c>
      <c r="I614" s="62">
        <v>1153.150024</v>
      </c>
      <c r="J614" s="62">
        <v>2926.9499510000001</v>
      </c>
      <c r="K614" s="59">
        <f t="shared" si="19"/>
        <v>2390.138849367655</v>
      </c>
      <c r="L614" s="59">
        <f t="shared" si="20"/>
        <v>-7.0010044978937591E-3</v>
      </c>
    </row>
    <row r="615" spans="5:12">
      <c r="E615" s="61">
        <v>45190</v>
      </c>
      <c r="F615" s="62">
        <v>2622.5</v>
      </c>
      <c r="G615" s="62">
        <v>2364.8000489999999</v>
      </c>
      <c r="H615" s="62">
        <v>1553</v>
      </c>
      <c r="I615" s="62">
        <v>1146.150024</v>
      </c>
      <c r="J615" s="62">
        <v>2885.0500489999999</v>
      </c>
      <c r="K615" s="59">
        <f t="shared" si="19"/>
        <v>2350.1615598188237</v>
      </c>
      <c r="L615" s="59">
        <f t="shared" si="20"/>
        <v>-1.6725927683828079E-2</v>
      </c>
    </row>
    <row r="616" spans="5:12">
      <c r="E616" s="61">
        <v>45191</v>
      </c>
      <c r="F616" s="62">
        <v>2578.1000979999999</v>
      </c>
      <c r="G616" s="62">
        <v>2354.9499510000001</v>
      </c>
      <c r="H616" s="62">
        <v>1559</v>
      </c>
      <c r="I616" s="62">
        <v>1132.349976</v>
      </c>
      <c r="J616" s="62">
        <v>2908.6999510000001</v>
      </c>
      <c r="K616" s="59">
        <f t="shared" si="19"/>
        <v>2335.5395234331245</v>
      </c>
      <c r="L616" s="59">
        <f t="shared" si="20"/>
        <v>-6.2217154070149938E-3</v>
      </c>
    </row>
    <row r="617" spans="5:12">
      <c r="E617" s="61">
        <v>45194</v>
      </c>
      <c r="F617" s="62">
        <v>2564.3000489999999</v>
      </c>
      <c r="G617" s="62">
        <v>2340.4499510000001</v>
      </c>
      <c r="H617" s="62">
        <v>1525</v>
      </c>
      <c r="I617" s="62">
        <v>1124.0500489999999</v>
      </c>
      <c r="J617" s="62">
        <v>2917.9499510000001</v>
      </c>
      <c r="K617" s="59">
        <f t="shared" si="19"/>
        <v>2325.5897672633964</v>
      </c>
      <c r="L617" s="59">
        <f t="shared" si="20"/>
        <v>-4.2601531979653551E-3</v>
      </c>
    </row>
    <row r="618" spans="5:12">
      <c r="E618" s="61">
        <v>45195</v>
      </c>
      <c r="F618" s="62">
        <v>2565.6999510000001</v>
      </c>
      <c r="G618" s="62">
        <v>2342.5</v>
      </c>
      <c r="H618" s="62">
        <v>1525</v>
      </c>
      <c r="I618" s="62">
        <v>1125.849976</v>
      </c>
      <c r="J618" s="62">
        <v>2915</v>
      </c>
      <c r="K618" s="59">
        <f t="shared" si="19"/>
        <v>2325.8512745974795</v>
      </c>
      <c r="L618" s="59">
        <f t="shared" si="20"/>
        <v>1.12447748852329E-4</v>
      </c>
    </row>
    <row r="619" spans="5:12">
      <c r="E619" s="61">
        <v>45196</v>
      </c>
      <c r="F619" s="62">
        <v>2537.6999510000001</v>
      </c>
      <c r="G619" s="62">
        <v>2368.8999020000001</v>
      </c>
      <c r="H619" s="62">
        <v>1523</v>
      </c>
      <c r="I619" s="62">
        <v>1139.9499510000001</v>
      </c>
      <c r="J619" s="62">
        <v>2922</v>
      </c>
      <c r="K619" s="59">
        <f t="shared" si="19"/>
        <v>2319.6524049724903</v>
      </c>
      <c r="L619" s="59">
        <f t="shared" si="20"/>
        <v>-2.6652046468714774E-3</v>
      </c>
    </row>
    <row r="620" spans="5:12">
      <c r="E620" s="61">
        <v>45197</v>
      </c>
      <c r="F620" s="62">
        <v>2532.25</v>
      </c>
      <c r="G620" s="62">
        <v>2334.1000979999999</v>
      </c>
      <c r="H620" s="62">
        <v>1534</v>
      </c>
      <c r="I620" s="62">
        <v>1132.3000489999999</v>
      </c>
      <c r="J620" s="62">
        <v>2989</v>
      </c>
      <c r="K620" s="59">
        <f t="shared" si="19"/>
        <v>2331.2700942442689</v>
      </c>
      <c r="L620" s="59">
        <f t="shared" si="20"/>
        <v>5.0083750681242378E-3</v>
      </c>
    </row>
    <row r="621" spans="5:12">
      <c r="E621" s="61">
        <v>45198</v>
      </c>
      <c r="F621" s="62">
        <v>2554.6999510000001</v>
      </c>
      <c r="G621" s="62">
        <v>2345</v>
      </c>
      <c r="H621" s="62">
        <v>1523.6999510000001</v>
      </c>
      <c r="I621" s="62">
        <v>1158.650024</v>
      </c>
      <c r="J621" s="62">
        <v>3040</v>
      </c>
      <c r="K621" s="59">
        <f t="shared" si="19"/>
        <v>2356.2524517857446</v>
      </c>
      <c r="L621" s="59">
        <f t="shared" si="20"/>
        <v>1.071620041073551E-2</v>
      </c>
    </row>
    <row r="622" spans="5:12">
      <c r="E622" s="61">
        <v>45202</v>
      </c>
      <c r="F622" s="62">
        <v>2585.1499020000001</v>
      </c>
      <c r="G622" s="62">
        <v>2318.1499020000001</v>
      </c>
      <c r="H622" s="62">
        <v>1527</v>
      </c>
      <c r="I622" s="62">
        <v>1141.4499510000001</v>
      </c>
      <c r="J622" s="62">
        <v>3040.5</v>
      </c>
      <c r="K622" s="59">
        <f t="shared" si="19"/>
        <v>2365.0630163379933</v>
      </c>
      <c r="L622" s="59">
        <f t="shared" si="20"/>
        <v>3.7392277493744075E-3</v>
      </c>
    </row>
    <row r="623" spans="5:12">
      <c r="E623" s="61">
        <v>45203</v>
      </c>
      <c r="F623" s="62">
        <v>2542.25</v>
      </c>
      <c r="G623" s="62">
        <v>2314.1499020000001</v>
      </c>
      <c r="H623" s="62">
        <v>1495</v>
      </c>
      <c r="I623" s="62">
        <v>1123.8000489999999</v>
      </c>
      <c r="J623" s="62">
        <v>3064.1000979999999</v>
      </c>
      <c r="K623" s="59">
        <f t="shared" si="19"/>
        <v>2346.4473798021713</v>
      </c>
      <c r="L623" s="59">
        <f t="shared" si="20"/>
        <v>-7.8710953607680212E-3</v>
      </c>
    </row>
    <row r="624" spans="5:12">
      <c r="E624" s="61">
        <v>45204</v>
      </c>
      <c r="F624" s="62">
        <v>2546.0500489999999</v>
      </c>
      <c r="G624" s="62">
        <v>2314.1000979999999</v>
      </c>
      <c r="H624" s="62">
        <v>1535.0500489999999</v>
      </c>
      <c r="I624" s="62">
        <v>1119.099976</v>
      </c>
      <c r="J624" s="62">
        <v>3032.5500489999999</v>
      </c>
      <c r="K624" s="59">
        <f t="shared" si="19"/>
        <v>2344.5494724431237</v>
      </c>
      <c r="L624" s="59">
        <f t="shared" si="20"/>
        <v>-8.0884292372562783E-4</v>
      </c>
    </row>
    <row r="625" spans="5:12">
      <c r="E625" s="61">
        <v>45205</v>
      </c>
      <c r="F625" s="62">
        <v>2506.75</v>
      </c>
      <c r="G625" s="62">
        <v>2318</v>
      </c>
      <c r="H625" s="62">
        <v>1544</v>
      </c>
      <c r="I625" s="62">
        <v>1127.3000489999999</v>
      </c>
      <c r="J625" s="62">
        <v>3114.9499510000001</v>
      </c>
      <c r="K625" s="59">
        <f t="shared" si="19"/>
        <v>2350.8720053505526</v>
      </c>
      <c r="L625" s="59">
        <f t="shared" si="20"/>
        <v>2.6966941758923557E-3</v>
      </c>
    </row>
    <row r="626" spans="5:12">
      <c r="E626" s="61">
        <v>45208</v>
      </c>
      <c r="F626" s="62">
        <v>2520.0500489999999</v>
      </c>
      <c r="G626" s="62">
        <v>2298.25</v>
      </c>
      <c r="H626" s="62">
        <v>1528</v>
      </c>
      <c r="I626" s="62">
        <v>1123.0500489999999</v>
      </c>
      <c r="J626" s="62">
        <v>3075</v>
      </c>
      <c r="K626" s="59">
        <f t="shared" si="19"/>
        <v>2342.382544025766</v>
      </c>
      <c r="L626" s="59">
        <f t="shared" si="20"/>
        <v>-3.6111967412367774E-3</v>
      </c>
    </row>
    <row r="627" spans="5:12">
      <c r="E627" s="61">
        <v>45209</v>
      </c>
      <c r="F627" s="62">
        <v>2544.25</v>
      </c>
      <c r="G627" s="62">
        <v>2308.3999020000001</v>
      </c>
      <c r="H627" s="62">
        <v>1520.5500489999999</v>
      </c>
      <c r="I627" s="62">
        <v>1126.5</v>
      </c>
      <c r="J627" s="62">
        <v>3073.8500979999999</v>
      </c>
      <c r="K627" s="59">
        <f t="shared" si="19"/>
        <v>2352.648738282805</v>
      </c>
      <c r="L627" s="59">
        <f t="shared" si="20"/>
        <v>4.3828000183927518E-3</v>
      </c>
    </row>
    <row r="628" spans="5:12">
      <c r="E628" s="61">
        <v>45210</v>
      </c>
      <c r="F628" s="62">
        <v>2558.9499510000001</v>
      </c>
      <c r="G628" s="62">
        <v>2345.0500489999999</v>
      </c>
      <c r="H628" s="62">
        <v>1530.099976</v>
      </c>
      <c r="I628" s="62">
        <v>1128.75</v>
      </c>
      <c r="J628" s="62">
        <v>3090</v>
      </c>
      <c r="K628" s="59">
        <f t="shared" si="19"/>
        <v>2367.4348539303114</v>
      </c>
      <c r="L628" s="59">
        <f t="shared" si="20"/>
        <v>6.2848802742643262E-3</v>
      </c>
    </row>
    <row r="629" spans="5:12">
      <c r="E629" s="61">
        <v>45211</v>
      </c>
      <c r="F629" s="62">
        <v>2586.8000489999999</v>
      </c>
      <c r="G629" s="62">
        <v>2349.3999020000001</v>
      </c>
      <c r="H629" s="62">
        <v>1536.099976</v>
      </c>
      <c r="I629" s="62">
        <v>1130.400024</v>
      </c>
      <c r="J629" s="62">
        <v>3094</v>
      </c>
      <c r="K629" s="59">
        <f t="shared" si="19"/>
        <v>2381.4156093910719</v>
      </c>
      <c r="L629" s="59">
        <f t="shared" si="20"/>
        <v>5.9054446366497704E-3</v>
      </c>
    </row>
    <row r="630" spans="5:12">
      <c r="E630" s="61">
        <v>45212</v>
      </c>
      <c r="F630" s="62">
        <v>2595.0500489999999</v>
      </c>
      <c r="G630" s="62">
        <v>2349.3000489999999</v>
      </c>
      <c r="H630" s="62">
        <v>1540</v>
      </c>
      <c r="I630" s="62">
        <v>1145.3000489999999</v>
      </c>
      <c r="J630" s="62">
        <v>3067.75</v>
      </c>
      <c r="K630" s="59">
        <f t="shared" si="19"/>
        <v>2380.7195866288289</v>
      </c>
      <c r="L630" s="59">
        <f t="shared" si="20"/>
        <v>-2.9227269675158318E-4</v>
      </c>
    </row>
    <row r="631" spans="5:12">
      <c r="E631" s="61">
        <v>45215</v>
      </c>
      <c r="F631" s="62">
        <v>2593.25</v>
      </c>
      <c r="G631" s="62">
        <v>2344.0500489999999</v>
      </c>
      <c r="H631" s="62">
        <v>1531.5</v>
      </c>
      <c r="I631" s="62">
        <v>1135.3000489999999</v>
      </c>
      <c r="J631" s="62">
        <v>3098.9499510000001</v>
      </c>
      <c r="K631" s="59">
        <f t="shared" si="19"/>
        <v>2384.9261339708869</v>
      </c>
      <c r="L631" s="59">
        <f t="shared" si="20"/>
        <v>1.7669226420800044E-3</v>
      </c>
    </row>
    <row r="632" spans="5:12">
      <c r="E632" s="61">
        <v>45216</v>
      </c>
      <c r="F632" s="62">
        <v>2616.3000489999999</v>
      </c>
      <c r="G632" s="62">
        <v>2355.25</v>
      </c>
      <c r="H632" s="62">
        <v>1555.75</v>
      </c>
      <c r="I632" s="62">
        <v>1136.8000489999999</v>
      </c>
      <c r="J632" s="62">
        <v>3109.8999020000001</v>
      </c>
      <c r="K632" s="59">
        <f t="shared" si="19"/>
        <v>2401.4156482930157</v>
      </c>
      <c r="L632" s="59">
        <f t="shared" si="20"/>
        <v>6.9140566188832242E-3</v>
      </c>
    </row>
    <row r="633" spans="5:12">
      <c r="E633" s="61">
        <v>45217</v>
      </c>
      <c r="F633" s="62">
        <v>2595.3500979999999</v>
      </c>
      <c r="G633" s="62">
        <v>2324</v>
      </c>
      <c r="H633" s="62">
        <v>1541.1999510000001</v>
      </c>
      <c r="I633" s="62">
        <v>1153.400024</v>
      </c>
      <c r="J633" s="62">
        <v>3068.6499020000001</v>
      </c>
      <c r="K633" s="59">
        <f t="shared" si="19"/>
        <v>2380.0230266173949</v>
      </c>
      <c r="L633" s="59">
        <f t="shared" si="20"/>
        <v>-8.9083377510374984E-3</v>
      </c>
    </row>
    <row r="634" spans="5:12">
      <c r="E634" s="61">
        <v>45218</v>
      </c>
      <c r="F634" s="62">
        <v>2606</v>
      </c>
      <c r="G634" s="62">
        <v>2306.1499020000001</v>
      </c>
      <c r="H634" s="62">
        <v>1505.400024</v>
      </c>
      <c r="I634" s="62">
        <v>1141.5</v>
      </c>
      <c r="J634" s="62">
        <v>3025.6000979999999</v>
      </c>
      <c r="K634" s="59">
        <f t="shared" si="19"/>
        <v>2366.4509630162866</v>
      </c>
      <c r="L634" s="59">
        <f t="shared" si="20"/>
        <v>-5.7024925596612652E-3</v>
      </c>
    </row>
    <row r="635" spans="5:12">
      <c r="E635" s="61">
        <v>45219</v>
      </c>
      <c r="F635" s="62">
        <v>2561.8500979999999</v>
      </c>
      <c r="G635" s="62">
        <v>2299.1000979999999</v>
      </c>
      <c r="H635" s="62">
        <v>1505</v>
      </c>
      <c r="I635" s="62">
        <v>1142.1999510000001</v>
      </c>
      <c r="J635" s="62">
        <v>3039.9499510000001</v>
      </c>
      <c r="K635" s="59">
        <f t="shared" si="19"/>
        <v>2350.9088166701499</v>
      </c>
      <c r="L635" s="59">
        <f t="shared" si="20"/>
        <v>-6.5677026860200272E-3</v>
      </c>
    </row>
    <row r="636" spans="5:12">
      <c r="E636" s="61">
        <v>45222</v>
      </c>
      <c r="F636" s="62">
        <v>2483.6499020000001</v>
      </c>
      <c r="G636" s="62">
        <v>2263.1999510000001</v>
      </c>
      <c r="H636" s="62">
        <v>1523.5</v>
      </c>
      <c r="I636" s="62">
        <v>1122.4499510000001</v>
      </c>
      <c r="J636" s="62">
        <v>3003</v>
      </c>
      <c r="K636" s="59">
        <f t="shared" si="19"/>
        <v>2305.6706947881498</v>
      </c>
      <c r="L636" s="59">
        <f t="shared" si="20"/>
        <v>-1.9242822844178109E-2</v>
      </c>
    </row>
    <row r="637" spans="5:12">
      <c r="E637" s="61">
        <v>45224</v>
      </c>
      <c r="F637" s="62">
        <v>2508.8000489999999</v>
      </c>
      <c r="G637" s="62">
        <v>2257.9499510000001</v>
      </c>
      <c r="H637" s="62">
        <v>1521</v>
      </c>
      <c r="I637" s="62">
        <v>1120.3000489999999</v>
      </c>
      <c r="J637" s="62">
        <v>2959</v>
      </c>
      <c r="K637" s="59">
        <f t="shared" si="19"/>
        <v>2304.3212883203987</v>
      </c>
      <c r="L637" s="59">
        <f t="shared" si="20"/>
        <v>-5.8525550539434423E-4</v>
      </c>
    </row>
    <row r="638" spans="5:12">
      <c r="E638" s="61">
        <v>45225</v>
      </c>
      <c r="F638" s="62">
        <v>2499.4499510000001</v>
      </c>
      <c r="G638" s="62">
        <v>2226.5</v>
      </c>
      <c r="H638" s="62">
        <v>1491.25</v>
      </c>
      <c r="I638" s="62">
        <v>1103.6999510000001</v>
      </c>
      <c r="J638" s="62">
        <v>2906</v>
      </c>
      <c r="K638" s="59">
        <f t="shared" si="19"/>
        <v>2278.8762215504485</v>
      </c>
      <c r="L638" s="59">
        <f t="shared" si="20"/>
        <v>-1.1042325954683574E-2</v>
      </c>
    </row>
    <row r="639" spans="5:12">
      <c r="E639" s="61">
        <v>45226</v>
      </c>
      <c r="F639" s="62">
        <v>2507.4499510000001</v>
      </c>
      <c r="G639" s="62">
        <v>2265.8000489999999</v>
      </c>
      <c r="H639" s="62">
        <v>1469.5</v>
      </c>
      <c r="I639" s="62">
        <v>1111.3000489999999</v>
      </c>
      <c r="J639" s="62">
        <v>2864.6499020000001</v>
      </c>
      <c r="K639" s="59">
        <f t="shared" si="19"/>
        <v>2273.7336278404687</v>
      </c>
      <c r="L639" s="59">
        <f t="shared" si="20"/>
        <v>-2.2566358195975633E-3</v>
      </c>
    </row>
    <row r="640" spans="5:12">
      <c r="E640" s="61">
        <v>45229</v>
      </c>
      <c r="F640" s="62">
        <v>2510.4499510000001</v>
      </c>
      <c r="G640" s="62">
        <v>2312.5</v>
      </c>
      <c r="H640" s="62">
        <v>1463.25</v>
      </c>
      <c r="I640" s="62">
        <v>1115.1999510000001</v>
      </c>
      <c r="J640" s="62">
        <v>2899.1999510000001</v>
      </c>
      <c r="K640" s="59">
        <f t="shared" si="19"/>
        <v>2287.3089258316927</v>
      </c>
      <c r="L640" s="59">
        <f t="shared" si="20"/>
        <v>5.9704874067054714E-3</v>
      </c>
    </row>
    <row r="641" spans="5:12">
      <c r="E641" s="61">
        <v>45230</v>
      </c>
      <c r="F641" s="62">
        <v>2524</v>
      </c>
      <c r="G641" s="62">
        <v>2287.8999020000001</v>
      </c>
      <c r="H641" s="62">
        <v>1504</v>
      </c>
      <c r="I641" s="62">
        <v>1088.599976</v>
      </c>
      <c r="J641" s="62">
        <v>2929.9499510000001</v>
      </c>
      <c r="K641" s="59">
        <f t="shared" si="19"/>
        <v>2300.0977450788869</v>
      </c>
      <c r="L641" s="59">
        <f t="shared" si="20"/>
        <v>5.5912076863617877E-3</v>
      </c>
    </row>
    <row r="642" spans="5:12">
      <c r="E642" s="61">
        <v>45231</v>
      </c>
      <c r="F642" s="62">
        <v>2517.8000489999999</v>
      </c>
      <c r="G642" s="62">
        <v>2297.3999020000001</v>
      </c>
      <c r="H642" s="62">
        <v>1462.25</v>
      </c>
      <c r="I642" s="62">
        <v>1116.1999510000001</v>
      </c>
      <c r="J642" s="62">
        <v>2947.4499510000001</v>
      </c>
      <c r="K642" s="59">
        <f t="shared" si="19"/>
        <v>2300.9920974028719</v>
      </c>
      <c r="L642" s="59">
        <f t="shared" si="20"/>
        <v>3.8883231197384127E-4</v>
      </c>
    </row>
    <row r="643" spans="5:12">
      <c r="E643" s="61">
        <v>45232</v>
      </c>
      <c r="F643" s="62">
        <v>2537.5500489999999</v>
      </c>
      <c r="G643" s="62">
        <v>2320.1999510000001</v>
      </c>
      <c r="H643" s="62">
        <v>1485</v>
      </c>
      <c r="I643" s="62">
        <v>1132.849976</v>
      </c>
      <c r="J643" s="62">
        <v>2935</v>
      </c>
      <c r="K643" s="59">
        <f t="shared" ref="K643:K706" si="21">($B$22*$F643)+($B$23*$G643)+($B$24*$H643)+($B$25*$I643)+($B$26*$J643)</f>
        <v>2313.0368814470339</v>
      </c>
      <c r="L643" s="59">
        <f t="shared" si="20"/>
        <v>5.2346046984503847E-3</v>
      </c>
    </row>
    <row r="644" spans="5:12">
      <c r="E644" s="61">
        <v>45233</v>
      </c>
      <c r="F644" s="62">
        <v>2549.6999510000001</v>
      </c>
      <c r="G644" s="62">
        <v>2319.6999510000001</v>
      </c>
      <c r="H644" s="62">
        <v>1488</v>
      </c>
      <c r="I644" s="62">
        <v>1141.099976</v>
      </c>
      <c r="J644" s="62">
        <v>2934</v>
      </c>
      <c r="K644" s="59">
        <f t="shared" si="21"/>
        <v>2319.2358291365504</v>
      </c>
      <c r="L644" s="59">
        <f t="shared" ref="L644:L707" si="22">(K644/K643)-1</f>
        <v>2.680003824944821E-3</v>
      </c>
    </row>
    <row r="645" spans="5:12">
      <c r="E645" s="61">
        <v>45236</v>
      </c>
      <c r="F645" s="62">
        <v>2582.8999020000001</v>
      </c>
      <c r="G645" s="62">
        <v>2339</v>
      </c>
      <c r="H645" s="62">
        <v>1498</v>
      </c>
      <c r="I645" s="62">
        <v>1150</v>
      </c>
      <c r="J645" s="62">
        <v>2933</v>
      </c>
      <c r="K645" s="59">
        <f t="shared" si="21"/>
        <v>2336.9187094402409</v>
      </c>
      <c r="L645" s="59">
        <f t="shared" si="22"/>
        <v>7.6244425347093969E-3</v>
      </c>
    </row>
    <row r="646" spans="5:12">
      <c r="E646" s="61">
        <v>45237</v>
      </c>
      <c r="F646" s="62">
        <v>2630.8500979999999</v>
      </c>
      <c r="G646" s="62">
        <v>2323.8000489999999</v>
      </c>
      <c r="H646" s="62">
        <v>1494</v>
      </c>
      <c r="I646" s="62">
        <v>1170.9499510000001</v>
      </c>
      <c r="J646" s="62">
        <v>2970</v>
      </c>
      <c r="K646" s="59">
        <f t="shared" si="21"/>
        <v>2366.9599784803941</v>
      </c>
      <c r="L646" s="59">
        <f t="shared" si="22"/>
        <v>1.2855076609553429E-2</v>
      </c>
    </row>
    <row r="647" spans="5:12">
      <c r="E647" s="61">
        <v>45238</v>
      </c>
      <c r="F647" s="62">
        <v>2663.3999020000001</v>
      </c>
      <c r="G647" s="62">
        <v>2335.8999020000001</v>
      </c>
      <c r="H647" s="62">
        <v>1483.9499510000001</v>
      </c>
      <c r="I647" s="62">
        <v>1176.6999510000001</v>
      </c>
      <c r="J647" s="62">
        <v>2974.6999510000001</v>
      </c>
      <c r="K647" s="59">
        <f t="shared" si="21"/>
        <v>2382.310420974783</v>
      </c>
      <c r="L647" s="59">
        <f t="shared" si="22"/>
        <v>6.4852987097163695E-3</v>
      </c>
    </row>
    <row r="648" spans="5:12">
      <c r="E648" s="61">
        <v>45239</v>
      </c>
      <c r="F648" s="62">
        <v>2846</v>
      </c>
      <c r="G648" s="62">
        <v>2310.5500489999999</v>
      </c>
      <c r="H648" s="62">
        <v>1486</v>
      </c>
      <c r="I648" s="62">
        <v>1176.1999510000001</v>
      </c>
      <c r="J648" s="62">
        <v>3003</v>
      </c>
      <c r="K648" s="59">
        <f t="shared" si="21"/>
        <v>2463.836062537383</v>
      </c>
      <c r="L648" s="59">
        <f t="shared" si="22"/>
        <v>3.4221250448647211E-2</v>
      </c>
    </row>
    <row r="649" spans="5:12">
      <c r="E649" s="61">
        <v>45240</v>
      </c>
      <c r="F649" s="62">
        <v>2845.0500489999999</v>
      </c>
      <c r="G649" s="62">
        <v>2314.8999020000001</v>
      </c>
      <c r="H649" s="62">
        <v>1480.099976</v>
      </c>
      <c r="I649" s="62">
        <v>1179.349976</v>
      </c>
      <c r="J649" s="62">
        <v>3021.0500489999999</v>
      </c>
      <c r="K649" s="59">
        <f t="shared" si="21"/>
        <v>2467.9455337875024</v>
      </c>
      <c r="L649" s="59">
        <f t="shared" si="22"/>
        <v>1.6679158620185319E-3</v>
      </c>
    </row>
    <row r="650" spans="5:12">
      <c r="E650" s="61">
        <v>45243</v>
      </c>
      <c r="F650" s="62">
        <v>2862.1000979999999</v>
      </c>
      <c r="G650" s="62">
        <v>2314.6000979999999</v>
      </c>
      <c r="H650" s="62">
        <v>1492.099976</v>
      </c>
      <c r="I650" s="62">
        <v>1177.8000489999999</v>
      </c>
      <c r="J650" s="62">
        <v>3050</v>
      </c>
      <c r="K650" s="59">
        <f t="shared" si="21"/>
        <v>2483.4870883240415</v>
      </c>
      <c r="L650" s="59">
        <f t="shared" si="22"/>
        <v>6.2973652877531539E-3</v>
      </c>
    </row>
    <row r="651" spans="5:12">
      <c r="E651" s="61">
        <v>45245</v>
      </c>
      <c r="F651" s="62">
        <v>2931.8000489999999</v>
      </c>
      <c r="G651" s="62">
        <v>2356.4499510000001</v>
      </c>
      <c r="H651" s="62">
        <v>1504.099976</v>
      </c>
      <c r="I651" s="62">
        <v>1180.900024</v>
      </c>
      <c r="J651" s="62">
        <v>3062.3500979999999</v>
      </c>
      <c r="K651" s="59">
        <f t="shared" si="21"/>
        <v>2521.2517549784397</v>
      </c>
      <c r="L651" s="59">
        <f t="shared" si="22"/>
        <v>1.5206306822349358E-2</v>
      </c>
    </row>
    <row r="652" spans="5:12">
      <c r="E652" s="61">
        <v>45246</v>
      </c>
      <c r="F652" s="62">
        <v>2934.6000979999999</v>
      </c>
      <c r="G652" s="62">
        <v>2360.6999510000001</v>
      </c>
      <c r="H652" s="62">
        <v>1509.6999510000001</v>
      </c>
      <c r="I652" s="62">
        <v>1189.5500489999999</v>
      </c>
      <c r="J652" s="62">
        <v>3057.9499510000001</v>
      </c>
      <c r="K652" s="59">
        <f t="shared" si="21"/>
        <v>2523.4718491369017</v>
      </c>
      <c r="L652" s="59">
        <f t="shared" si="22"/>
        <v>8.8055235026729406E-4</v>
      </c>
    </row>
    <row r="653" spans="5:12">
      <c r="E653" s="61">
        <v>45247</v>
      </c>
      <c r="F653" s="62">
        <v>2934.1999510000001</v>
      </c>
      <c r="G653" s="62">
        <v>2355.5500489999999</v>
      </c>
      <c r="H653" s="62">
        <v>1490</v>
      </c>
      <c r="I653" s="62">
        <v>1194.599976</v>
      </c>
      <c r="J653" s="62">
        <v>3050</v>
      </c>
      <c r="K653" s="59">
        <f t="shared" si="21"/>
        <v>2519.1181750104497</v>
      </c>
      <c r="L653" s="59">
        <f t="shared" si="22"/>
        <v>-1.7252715253951445E-3</v>
      </c>
    </row>
    <row r="654" spans="5:12">
      <c r="E654" s="61">
        <v>45250</v>
      </c>
      <c r="F654" s="62">
        <v>2941.5500489999999</v>
      </c>
      <c r="G654" s="62">
        <v>2349.3500979999999</v>
      </c>
      <c r="H654" s="62">
        <v>1513</v>
      </c>
      <c r="I654" s="62">
        <v>1188</v>
      </c>
      <c r="J654" s="62">
        <v>3095.1000979999999</v>
      </c>
      <c r="K654" s="59">
        <f t="shared" si="21"/>
        <v>2534.7798688842227</v>
      </c>
      <c r="L654" s="59">
        <f t="shared" si="22"/>
        <v>6.2171334513545506E-3</v>
      </c>
    </row>
    <row r="655" spans="5:12">
      <c r="E655" s="61">
        <v>45251</v>
      </c>
      <c r="F655" s="62">
        <v>3052.3999020000001</v>
      </c>
      <c r="G655" s="62">
        <v>2378.8999020000001</v>
      </c>
      <c r="H655" s="62">
        <v>1519</v>
      </c>
      <c r="I655" s="62">
        <v>1201.400024</v>
      </c>
      <c r="J655" s="62">
        <v>3088.5</v>
      </c>
      <c r="K655" s="59">
        <f t="shared" si="21"/>
        <v>2584.600299361115</v>
      </c>
      <c r="L655" s="59">
        <f t="shared" si="22"/>
        <v>1.9654736527011663E-2</v>
      </c>
    </row>
    <row r="656" spans="5:12">
      <c r="E656" s="61">
        <v>45252</v>
      </c>
      <c r="F656" s="62">
        <v>2964.1499020000001</v>
      </c>
      <c r="G656" s="62">
        <v>2388.1999510000001</v>
      </c>
      <c r="H656" s="62">
        <v>1520</v>
      </c>
      <c r="I656" s="62">
        <v>1204.099976</v>
      </c>
      <c r="J656" s="62">
        <v>3074.8500979999999</v>
      </c>
      <c r="K656" s="59">
        <f t="shared" si="21"/>
        <v>2545.4988879773709</v>
      </c>
      <c r="L656" s="59">
        <f t="shared" si="22"/>
        <v>-1.512861056056114E-2</v>
      </c>
    </row>
    <row r="657" spans="5:12">
      <c r="E657" s="61">
        <v>45253</v>
      </c>
      <c r="F657" s="62">
        <v>2981.1999510000001</v>
      </c>
      <c r="G657" s="62">
        <v>2395.5</v>
      </c>
      <c r="H657" s="62">
        <v>1508.5</v>
      </c>
      <c r="I657" s="62">
        <v>1198.8000489999999</v>
      </c>
      <c r="J657" s="62">
        <v>3080</v>
      </c>
      <c r="K657" s="59">
        <f t="shared" si="21"/>
        <v>2552.4888958670645</v>
      </c>
      <c r="L657" s="59">
        <f t="shared" si="22"/>
        <v>2.7460266915486642E-3</v>
      </c>
    </row>
    <row r="658" spans="5:12">
      <c r="E658" s="61">
        <v>45254</v>
      </c>
      <c r="F658" s="62">
        <v>2988.6000979999999</v>
      </c>
      <c r="G658" s="62">
        <v>2393.8999020000001</v>
      </c>
      <c r="H658" s="62">
        <v>1521.1999510000001</v>
      </c>
      <c r="I658" s="62">
        <v>1195.4499510000001</v>
      </c>
      <c r="J658" s="62">
        <v>3050</v>
      </c>
      <c r="K658" s="59">
        <f t="shared" si="21"/>
        <v>2549.1777201077884</v>
      </c>
      <c r="L658" s="59">
        <f t="shared" si="22"/>
        <v>-1.2972341484569494E-3</v>
      </c>
    </row>
    <row r="659" spans="5:12">
      <c r="E659" s="61">
        <v>45258</v>
      </c>
      <c r="F659" s="62">
        <v>2945.1000979999999</v>
      </c>
      <c r="G659" s="62">
        <v>2394.3999020000001</v>
      </c>
      <c r="H659" s="62">
        <v>1535.1999510000001</v>
      </c>
      <c r="I659" s="62">
        <v>1191.349976</v>
      </c>
      <c r="J659" s="62">
        <v>3054</v>
      </c>
      <c r="K659" s="59">
        <f t="shared" si="21"/>
        <v>2533.1687712983321</v>
      </c>
      <c r="L659" s="59">
        <f t="shared" si="22"/>
        <v>-6.2800442209967056E-3</v>
      </c>
    </row>
    <row r="660" spans="5:12">
      <c r="E660" s="61">
        <v>45259</v>
      </c>
      <c r="F660" s="62">
        <v>2949.1000979999999</v>
      </c>
      <c r="G660" s="62">
        <v>2400.6999510000001</v>
      </c>
      <c r="H660" s="62">
        <v>1533.900024</v>
      </c>
      <c r="I660" s="62">
        <v>1202.1999510000001</v>
      </c>
      <c r="J660" s="62">
        <v>3050</v>
      </c>
      <c r="K660" s="59">
        <f t="shared" si="21"/>
        <v>2535.6012530154849</v>
      </c>
      <c r="L660" s="59">
        <f t="shared" si="22"/>
        <v>9.6025252826170693E-4</v>
      </c>
    </row>
    <row r="661" spans="5:12">
      <c r="E661" s="61">
        <v>45260</v>
      </c>
      <c r="F661" s="62">
        <v>2935.6000979999999</v>
      </c>
      <c r="G661" s="62">
        <v>2377.4499510000001</v>
      </c>
      <c r="H661" s="62">
        <v>1569.150024</v>
      </c>
      <c r="I661" s="62">
        <v>1225.849976</v>
      </c>
      <c r="J661" s="62">
        <v>3076.3000489999999</v>
      </c>
      <c r="K661" s="59">
        <f t="shared" si="21"/>
        <v>2541.6652221295044</v>
      </c>
      <c r="L661" s="59">
        <f t="shared" si="22"/>
        <v>2.3915310448785476E-3</v>
      </c>
    </row>
    <row r="662" spans="5:12">
      <c r="E662" s="61">
        <v>45261</v>
      </c>
      <c r="F662" s="62">
        <v>2952.6499020000001</v>
      </c>
      <c r="G662" s="62">
        <v>2394.3000489999999</v>
      </c>
      <c r="H662" s="62">
        <v>1557.900024</v>
      </c>
      <c r="I662" s="62">
        <v>1231.25</v>
      </c>
      <c r="J662" s="62">
        <v>3129.9499510000001</v>
      </c>
      <c r="K662" s="59">
        <f t="shared" si="21"/>
        <v>2562.8260679011564</v>
      </c>
      <c r="L662" s="59">
        <f t="shared" si="22"/>
        <v>8.3255833960393932E-3</v>
      </c>
    </row>
    <row r="663" spans="5:12">
      <c r="E663" s="61">
        <v>45264</v>
      </c>
      <c r="F663" s="62">
        <v>2965.5500489999999</v>
      </c>
      <c r="G663" s="62">
        <v>2420.1999510000001</v>
      </c>
      <c r="H663" s="62">
        <v>1588</v>
      </c>
      <c r="I663" s="62">
        <v>1231.150024</v>
      </c>
      <c r="J663" s="62">
        <v>3285</v>
      </c>
      <c r="K663" s="59">
        <f t="shared" si="21"/>
        <v>2612.4319958708193</v>
      </c>
      <c r="L663" s="59">
        <f t="shared" si="22"/>
        <v>1.9355947947840235E-2</v>
      </c>
    </row>
    <row r="664" spans="5:12">
      <c r="E664" s="61">
        <v>45265</v>
      </c>
      <c r="F664" s="62">
        <v>3002.6499020000001</v>
      </c>
      <c r="G664" s="62">
        <v>2437.75</v>
      </c>
      <c r="H664" s="62">
        <v>1636.5</v>
      </c>
      <c r="I664" s="62">
        <v>1239.5500489999999</v>
      </c>
      <c r="J664" s="62">
        <v>3319.0500489999999</v>
      </c>
      <c r="K664" s="59">
        <f t="shared" si="21"/>
        <v>2644.8891082310624</v>
      </c>
      <c r="L664" s="59">
        <f t="shared" si="22"/>
        <v>1.2424098468991618E-2</v>
      </c>
    </row>
    <row r="665" spans="5:12">
      <c r="E665" s="61">
        <v>45266</v>
      </c>
      <c r="F665" s="62">
        <v>3006.0500489999999</v>
      </c>
      <c r="G665" s="62">
        <v>2461.1000979999999</v>
      </c>
      <c r="H665" s="62">
        <v>1638.4499510000001</v>
      </c>
      <c r="I665" s="62">
        <v>1240.349976</v>
      </c>
      <c r="J665" s="62">
        <v>3330</v>
      </c>
      <c r="K665" s="59">
        <f t="shared" si="21"/>
        <v>2651.3878390033474</v>
      </c>
      <c r="L665" s="59">
        <f t="shared" si="22"/>
        <v>2.4570900731000211E-3</v>
      </c>
    </row>
    <row r="666" spans="5:12">
      <c r="E666" s="61">
        <v>45267</v>
      </c>
      <c r="F666" s="62">
        <v>3010.3500979999999</v>
      </c>
      <c r="G666" s="62">
        <v>2457.0500489999999</v>
      </c>
      <c r="H666" s="62">
        <v>1625</v>
      </c>
      <c r="I666" s="62">
        <v>1239.3000489999999</v>
      </c>
      <c r="J666" s="62">
        <v>3392.3000489999999</v>
      </c>
      <c r="K666" s="59">
        <f t="shared" si="21"/>
        <v>2666.4471304515764</v>
      </c>
      <c r="L666" s="59">
        <f t="shared" si="22"/>
        <v>5.6797769178460467E-3</v>
      </c>
    </row>
    <row r="667" spans="5:12">
      <c r="E667" s="61">
        <v>45268</v>
      </c>
      <c r="F667" s="62">
        <v>3014.4499510000001</v>
      </c>
      <c r="G667" s="62">
        <v>2455.75</v>
      </c>
      <c r="H667" s="62">
        <v>1630.4499510000001</v>
      </c>
      <c r="I667" s="62">
        <v>1235.8000489999999</v>
      </c>
      <c r="J667" s="62">
        <v>3377</v>
      </c>
      <c r="K667" s="59">
        <f t="shared" si="21"/>
        <v>2664.5040265902508</v>
      </c>
      <c r="L667" s="59">
        <f t="shared" si="22"/>
        <v>-7.2872394098311144E-4</v>
      </c>
    </row>
    <row r="668" spans="5:12">
      <c r="E668" s="61">
        <v>45271</v>
      </c>
      <c r="F668" s="62">
        <v>2997.8000489999999</v>
      </c>
      <c r="G668" s="62">
        <v>2459.3500979999999</v>
      </c>
      <c r="H668" s="62">
        <v>1650.0500489999999</v>
      </c>
      <c r="I668" s="62">
        <v>1241.400024</v>
      </c>
      <c r="J668" s="62">
        <v>3377.9499510000001</v>
      </c>
      <c r="K668" s="59">
        <f t="shared" si="21"/>
        <v>2661.1625909963295</v>
      </c>
      <c r="L668" s="59">
        <f t="shared" si="22"/>
        <v>-1.2540553741242633E-3</v>
      </c>
    </row>
    <row r="669" spans="5:12">
      <c r="E669" s="61">
        <v>45272</v>
      </c>
      <c r="F669" s="62">
        <v>2940.0500489999999</v>
      </c>
      <c r="G669" s="62">
        <v>2424.0500489999999</v>
      </c>
      <c r="H669" s="62">
        <v>1654.1999510000001</v>
      </c>
      <c r="I669" s="62">
        <v>1218</v>
      </c>
      <c r="J669" s="62">
        <v>3375</v>
      </c>
      <c r="K669" s="59">
        <f t="shared" si="21"/>
        <v>2630.737956576932</v>
      </c>
      <c r="L669" s="59">
        <f t="shared" si="22"/>
        <v>-1.1432835604384017E-2</v>
      </c>
    </row>
    <row r="670" spans="5:12">
      <c r="E670" s="61">
        <v>45273</v>
      </c>
      <c r="F670" s="62">
        <v>2933.6999510000001</v>
      </c>
      <c r="G670" s="62">
        <v>2433.9499510000001</v>
      </c>
      <c r="H670" s="62">
        <v>1632.4499510000001</v>
      </c>
      <c r="I670" s="62">
        <v>1233.099976</v>
      </c>
      <c r="J670" s="62">
        <v>3352.9499510000001</v>
      </c>
      <c r="K670" s="59">
        <f t="shared" si="21"/>
        <v>2622.7214795329528</v>
      </c>
      <c r="L670" s="59">
        <f t="shared" si="22"/>
        <v>-3.0472351014427801E-3</v>
      </c>
    </row>
    <row r="671" spans="5:12">
      <c r="E671" s="61">
        <v>45274</v>
      </c>
      <c r="F671" s="62">
        <v>2956.6999510000001</v>
      </c>
      <c r="G671" s="62">
        <v>2464.1499020000001</v>
      </c>
      <c r="H671" s="62">
        <v>1646</v>
      </c>
      <c r="I671" s="62">
        <v>1231.3000489999999</v>
      </c>
      <c r="J671" s="62">
        <v>3425.9499510000001</v>
      </c>
      <c r="K671" s="59">
        <f t="shared" si="21"/>
        <v>2654.4454981212766</v>
      </c>
      <c r="L671" s="59">
        <f t="shared" si="22"/>
        <v>1.2095839697768174E-2</v>
      </c>
    </row>
    <row r="672" spans="5:12">
      <c r="E672" s="61">
        <v>45275</v>
      </c>
      <c r="F672" s="62">
        <v>3082.5</v>
      </c>
      <c r="G672" s="62">
        <v>2495.6000979999999</v>
      </c>
      <c r="H672" s="62">
        <v>1650</v>
      </c>
      <c r="I672" s="62">
        <v>1235.75</v>
      </c>
      <c r="J672" s="62">
        <v>3435.1499020000001</v>
      </c>
      <c r="K672" s="59">
        <f t="shared" si="21"/>
        <v>2713.2395971412338</v>
      </c>
      <c r="L672" s="59">
        <f t="shared" si="22"/>
        <v>2.2149295987267337E-2</v>
      </c>
    </row>
    <row r="673" spans="5:12">
      <c r="E673" s="61">
        <v>45278</v>
      </c>
      <c r="F673" s="62">
        <v>3053.5500489999999</v>
      </c>
      <c r="G673" s="62">
        <v>2521</v>
      </c>
      <c r="H673" s="62">
        <v>1660.6999510000001</v>
      </c>
      <c r="I673" s="62">
        <v>1252.75</v>
      </c>
      <c r="J673" s="62">
        <v>3496</v>
      </c>
      <c r="K673" s="59">
        <f t="shared" si="21"/>
        <v>2721.7631295233609</v>
      </c>
      <c r="L673" s="59">
        <f t="shared" si="22"/>
        <v>3.1414595272409862E-3</v>
      </c>
    </row>
    <row r="674" spans="5:12">
      <c r="E674" s="61">
        <v>45279</v>
      </c>
      <c r="F674" s="62">
        <v>3059.6499020000001</v>
      </c>
      <c r="G674" s="62">
        <v>2558.1000979999999</v>
      </c>
      <c r="H674" s="62">
        <v>1650</v>
      </c>
      <c r="I674" s="62">
        <v>1244.9499510000001</v>
      </c>
      <c r="J674" s="62">
        <v>3488.9499510000001</v>
      </c>
      <c r="K674" s="59">
        <f t="shared" si="21"/>
        <v>2723.5288928598493</v>
      </c>
      <c r="L674" s="59">
        <f t="shared" si="22"/>
        <v>6.4875716675527606E-4</v>
      </c>
    </row>
    <row r="675" spans="5:12">
      <c r="E675" s="61">
        <v>45280</v>
      </c>
      <c r="F675" s="62">
        <v>2988.1999510000001</v>
      </c>
      <c r="G675" s="62">
        <v>2527.1499020000001</v>
      </c>
      <c r="H675" s="62">
        <v>1658</v>
      </c>
      <c r="I675" s="62">
        <v>1232.150024</v>
      </c>
      <c r="J675" s="62">
        <v>3505</v>
      </c>
      <c r="K675" s="59">
        <f t="shared" si="21"/>
        <v>2694.2224226584908</v>
      </c>
      <c r="L675" s="59">
        <f t="shared" si="22"/>
        <v>-1.0760477070094532E-2</v>
      </c>
    </row>
    <row r="676" spans="5:12">
      <c r="E676" s="61">
        <v>45281</v>
      </c>
      <c r="F676" s="62">
        <v>3035.3000489999999</v>
      </c>
      <c r="G676" s="62">
        <v>2562.5500489999999</v>
      </c>
      <c r="H676" s="62">
        <v>1657</v>
      </c>
      <c r="I676" s="62">
        <v>1233.5</v>
      </c>
      <c r="J676" s="62">
        <v>3390.0500489999999</v>
      </c>
      <c r="K676" s="59">
        <f t="shared" si="21"/>
        <v>2688.7151588429019</v>
      </c>
      <c r="L676" s="59">
        <f t="shared" si="22"/>
        <v>-2.0441013961106647E-3</v>
      </c>
    </row>
    <row r="677" spans="5:12">
      <c r="E677" s="61">
        <v>45282</v>
      </c>
      <c r="F677" s="62">
        <v>3027.5</v>
      </c>
      <c r="G677" s="62">
        <v>2565.0500489999999</v>
      </c>
      <c r="H677" s="62">
        <v>1683.599976</v>
      </c>
      <c r="I677" s="62">
        <v>1243.650024</v>
      </c>
      <c r="J677" s="62">
        <v>3424</v>
      </c>
      <c r="K677" s="59">
        <f t="shared" si="21"/>
        <v>2698.5581721712888</v>
      </c>
      <c r="L677" s="59">
        <f t="shared" si="22"/>
        <v>3.6608613210715735E-3</v>
      </c>
    </row>
    <row r="678" spans="5:12">
      <c r="E678" s="61">
        <v>45286</v>
      </c>
      <c r="F678" s="62">
        <v>3084.9499510000001</v>
      </c>
      <c r="G678" s="62">
        <v>2578.0500489999999</v>
      </c>
      <c r="H678" s="62">
        <v>1673.25</v>
      </c>
      <c r="I678" s="62">
        <v>1247.5</v>
      </c>
      <c r="J678" s="62">
        <v>3477.9499510000001</v>
      </c>
      <c r="K678" s="59">
        <f t="shared" si="21"/>
        <v>2736.3126224617872</v>
      </c>
      <c r="L678" s="59">
        <f t="shared" si="22"/>
        <v>1.3990600862282321E-2</v>
      </c>
    </row>
    <row r="679" spans="5:12">
      <c r="E679" s="61">
        <v>45287</v>
      </c>
      <c r="F679" s="62">
        <v>3071.1999510000001</v>
      </c>
      <c r="G679" s="62">
        <v>2586.8500979999999</v>
      </c>
      <c r="H679" s="62">
        <v>1681.5</v>
      </c>
      <c r="I679" s="62">
        <v>1252.4499510000001</v>
      </c>
      <c r="J679" s="62">
        <v>3510</v>
      </c>
      <c r="K679" s="59">
        <f t="shared" si="21"/>
        <v>2740.8513566567185</v>
      </c>
      <c r="L679" s="59">
        <f t="shared" si="22"/>
        <v>1.6587045492075791E-3</v>
      </c>
    </row>
    <row r="680" spans="5:12">
      <c r="E680" s="61">
        <v>45288</v>
      </c>
      <c r="F680" s="62">
        <v>3073.5</v>
      </c>
      <c r="G680" s="62">
        <v>2605.5500489999999</v>
      </c>
      <c r="H680" s="62">
        <v>1709.3000489999999</v>
      </c>
      <c r="I680" s="62">
        <v>1262.150024</v>
      </c>
      <c r="J680" s="62">
        <v>3545</v>
      </c>
      <c r="K680" s="59">
        <f t="shared" si="21"/>
        <v>2756.6881844584259</v>
      </c>
      <c r="L680" s="59">
        <f t="shared" si="22"/>
        <v>5.7780688337016883E-3</v>
      </c>
    </row>
    <row r="681" spans="5:12">
      <c r="E681" s="61">
        <v>45289</v>
      </c>
      <c r="F681" s="62">
        <v>3066.3500979999999</v>
      </c>
      <c r="G681" s="62">
        <v>2584.9499510000001</v>
      </c>
      <c r="H681" s="62">
        <v>1697</v>
      </c>
      <c r="I681" s="62">
        <v>1259.4499510000001</v>
      </c>
      <c r="J681" s="62">
        <v>3531</v>
      </c>
      <c r="K681" s="59">
        <f t="shared" si="21"/>
        <v>2746.6030186715843</v>
      </c>
      <c r="L681" s="59">
        <f t="shared" si="22"/>
        <v>-3.6584354529828333E-3</v>
      </c>
    </row>
    <row r="682" spans="5:12">
      <c r="E682" s="61">
        <v>45292</v>
      </c>
      <c r="F682" s="62">
        <v>3073.6000979999999</v>
      </c>
      <c r="G682" s="62">
        <v>2590.25</v>
      </c>
      <c r="H682" s="62">
        <v>1706</v>
      </c>
      <c r="I682" s="62">
        <v>1260.25</v>
      </c>
      <c r="J682" s="62">
        <v>3538</v>
      </c>
      <c r="K682" s="59">
        <f t="shared" si="21"/>
        <v>2753.0306203957693</v>
      </c>
      <c r="L682" s="59">
        <f t="shared" si="22"/>
        <v>2.3402004878352312E-3</v>
      </c>
    </row>
    <row r="683" spans="5:12">
      <c r="E683" s="61">
        <v>45293</v>
      </c>
      <c r="F683" s="62">
        <v>3065.4499510000001</v>
      </c>
      <c r="G683" s="62">
        <v>2611.6999510000001</v>
      </c>
      <c r="H683" s="62">
        <v>1698.8000489999999</v>
      </c>
      <c r="I683" s="62">
        <v>1296.1999510000001</v>
      </c>
      <c r="J683" s="62">
        <v>3525.0500489999999</v>
      </c>
      <c r="K683" s="59">
        <f t="shared" si="21"/>
        <v>2751.888585933335</v>
      </c>
      <c r="L683" s="59">
        <f t="shared" si="22"/>
        <v>-4.1482810033921513E-4</v>
      </c>
    </row>
    <row r="684" spans="5:12">
      <c r="E684" s="61">
        <v>45294</v>
      </c>
      <c r="F684" s="62">
        <v>3044.3999020000001</v>
      </c>
      <c r="G684" s="62">
        <v>2583.3000489999999</v>
      </c>
      <c r="H684" s="62">
        <v>1702</v>
      </c>
      <c r="I684" s="62">
        <v>1298.599976</v>
      </c>
      <c r="J684" s="62">
        <v>3433</v>
      </c>
      <c r="K684" s="59">
        <f t="shared" si="21"/>
        <v>2718.5549670741048</v>
      </c>
      <c r="L684" s="59">
        <f t="shared" si="22"/>
        <v>-1.211299724473569E-2</v>
      </c>
    </row>
    <row r="685" spans="5:12">
      <c r="E685" s="61">
        <v>45295</v>
      </c>
      <c r="F685" s="62">
        <v>3064.6000979999999</v>
      </c>
      <c r="G685" s="62">
        <v>2596.6499020000001</v>
      </c>
      <c r="H685" s="62">
        <v>1678</v>
      </c>
      <c r="I685" s="62">
        <v>1312.9499510000001</v>
      </c>
      <c r="J685" s="62">
        <v>3441.0500489999999</v>
      </c>
      <c r="K685" s="59">
        <f t="shared" si="21"/>
        <v>2729.0335228350677</v>
      </c>
      <c r="L685" s="59">
        <f t="shared" si="22"/>
        <v>3.8544579336723395E-3</v>
      </c>
    </row>
    <row r="686" spans="5:12">
      <c r="E686" s="61">
        <v>45296</v>
      </c>
      <c r="F686" s="62">
        <v>3048.1499020000001</v>
      </c>
      <c r="G686" s="62">
        <v>2607.6999510000001</v>
      </c>
      <c r="H686" s="62">
        <v>1687.150024</v>
      </c>
      <c r="I686" s="62">
        <v>1300.1999510000001</v>
      </c>
      <c r="J686" s="62">
        <v>3464.9499510000001</v>
      </c>
      <c r="K686" s="59">
        <f t="shared" si="21"/>
        <v>2728.5255033466287</v>
      </c>
      <c r="L686" s="59">
        <f t="shared" si="22"/>
        <v>-1.8615362698481963E-4</v>
      </c>
    </row>
    <row r="687" spans="5:12">
      <c r="E687" s="61">
        <v>45299</v>
      </c>
      <c r="F687" s="62">
        <v>3051.25</v>
      </c>
      <c r="G687" s="62">
        <v>2587.3500979999999</v>
      </c>
      <c r="H687" s="62">
        <v>1678.5</v>
      </c>
      <c r="I687" s="62">
        <v>1305.3000489999999</v>
      </c>
      <c r="J687" s="62">
        <v>3540</v>
      </c>
      <c r="K687" s="59">
        <f t="shared" si="21"/>
        <v>2746.1645100131645</v>
      </c>
      <c r="L687" s="59">
        <f t="shared" si="22"/>
        <v>6.4646662253664555E-3</v>
      </c>
    </row>
    <row r="688" spans="5:12">
      <c r="E688" s="61">
        <v>45300</v>
      </c>
      <c r="F688" s="62">
        <v>3056.6000979999999</v>
      </c>
      <c r="G688" s="62">
        <v>2580.5</v>
      </c>
      <c r="H688" s="62">
        <v>1667.150024</v>
      </c>
      <c r="I688" s="62">
        <v>1324</v>
      </c>
      <c r="J688" s="62">
        <v>3527.4499510000001</v>
      </c>
      <c r="K688" s="59">
        <f t="shared" si="21"/>
        <v>2745.6601575132204</v>
      </c>
      <c r="L688" s="59">
        <f t="shared" si="22"/>
        <v>-1.8365705991219006E-4</v>
      </c>
    </row>
    <row r="689" spans="5:12">
      <c r="E689" s="61">
        <v>45301</v>
      </c>
      <c r="F689" s="62">
        <v>3053.9499510000001</v>
      </c>
      <c r="G689" s="62">
        <v>2650.1000979999999</v>
      </c>
      <c r="H689" s="62">
        <v>1643</v>
      </c>
      <c r="I689" s="62">
        <v>1324.849976</v>
      </c>
      <c r="J689" s="62">
        <v>3549.9499510000001</v>
      </c>
      <c r="K689" s="59">
        <f t="shared" si="21"/>
        <v>2753.3184442429329</v>
      </c>
      <c r="L689" s="59">
        <f t="shared" si="22"/>
        <v>2.7892332955905541E-3</v>
      </c>
    </row>
    <row r="690" spans="5:12">
      <c r="E690" s="61">
        <v>45302</v>
      </c>
      <c r="F690" s="62">
        <v>3043.3000489999999</v>
      </c>
      <c r="G690" s="62">
        <v>2719.8000489999999</v>
      </c>
      <c r="H690" s="62">
        <v>1660</v>
      </c>
      <c r="I690" s="62">
        <v>1316.25</v>
      </c>
      <c r="J690" s="62">
        <v>3545.5</v>
      </c>
      <c r="K690" s="59">
        <f t="shared" si="21"/>
        <v>2754.8221901472953</v>
      </c>
      <c r="L690" s="59">
        <f t="shared" si="22"/>
        <v>5.4615764024923408E-4</v>
      </c>
    </row>
    <row r="691" spans="5:12">
      <c r="E691" s="61">
        <v>45303</v>
      </c>
      <c r="F691" s="62">
        <v>2988.6999510000001</v>
      </c>
      <c r="G691" s="62">
        <v>2741.4499510000001</v>
      </c>
      <c r="H691" s="62">
        <v>1652</v>
      </c>
      <c r="I691" s="62">
        <v>1325.9499510000001</v>
      </c>
      <c r="J691" s="62">
        <v>3505.0500489999999</v>
      </c>
      <c r="K691" s="59">
        <f t="shared" si="21"/>
        <v>2724.061011809963</v>
      </c>
      <c r="L691" s="59">
        <f t="shared" si="22"/>
        <v>-1.1166302655521876E-2</v>
      </c>
    </row>
    <row r="692" spans="5:12">
      <c r="E692" s="61">
        <v>45306</v>
      </c>
      <c r="F692" s="62">
        <v>3000.8999020000001</v>
      </c>
      <c r="G692" s="62">
        <v>2788.25</v>
      </c>
      <c r="H692" s="62">
        <v>1647.6999510000001</v>
      </c>
      <c r="I692" s="62">
        <v>1329.349976</v>
      </c>
      <c r="J692" s="62">
        <v>3576.1000979999999</v>
      </c>
      <c r="K692" s="59">
        <f t="shared" si="21"/>
        <v>2750.6896558579224</v>
      </c>
      <c r="L692" s="59">
        <f t="shared" si="22"/>
        <v>9.775347884101393E-3</v>
      </c>
    </row>
    <row r="693" spans="5:12">
      <c r="E693" s="61">
        <v>45307</v>
      </c>
      <c r="F693" s="62">
        <v>2962.6999510000001</v>
      </c>
      <c r="G693" s="62">
        <v>2749.25</v>
      </c>
      <c r="H693" s="62">
        <v>1673</v>
      </c>
      <c r="I693" s="62">
        <v>1313.4499510000001</v>
      </c>
      <c r="J693" s="62">
        <v>3548</v>
      </c>
      <c r="K693" s="59">
        <f t="shared" si="21"/>
        <v>2725.4476154634185</v>
      </c>
      <c r="L693" s="59">
        <f t="shared" si="22"/>
        <v>-9.1766224302141097E-3</v>
      </c>
    </row>
    <row r="694" spans="5:12">
      <c r="E694" s="61">
        <v>45308</v>
      </c>
      <c r="F694" s="62">
        <v>2950</v>
      </c>
      <c r="G694" s="62">
        <v>2723.1499020000001</v>
      </c>
      <c r="H694" s="62">
        <v>1570</v>
      </c>
      <c r="I694" s="62">
        <v>1299</v>
      </c>
      <c r="J694" s="62">
        <v>3555</v>
      </c>
      <c r="K694" s="59">
        <f t="shared" si="21"/>
        <v>2705.2035588826475</v>
      </c>
      <c r="L694" s="59">
        <f t="shared" si="22"/>
        <v>-7.4277914812641566E-3</v>
      </c>
    </row>
    <row r="695" spans="5:12">
      <c r="E695" s="61">
        <v>45309</v>
      </c>
      <c r="F695" s="62">
        <v>2952.1999510000001</v>
      </c>
      <c r="G695" s="62">
        <v>2735.8999020000001</v>
      </c>
      <c r="H695" s="62">
        <v>1494</v>
      </c>
      <c r="I695" s="62">
        <v>1335.75</v>
      </c>
      <c r="J695" s="62">
        <v>3570.8000489999999</v>
      </c>
      <c r="K695" s="59">
        <f t="shared" si="21"/>
        <v>2706.4430057266886</v>
      </c>
      <c r="L695" s="59">
        <f t="shared" si="22"/>
        <v>4.5817137862735891E-4</v>
      </c>
    </row>
    <row r="696" spans="5:12">
      <c r="E696" s="61">
        <v>45310</v>
      </c>
      <c r="F696" s="62">
        <v>3014.6000979999999</v>
      </c>
      <c r="G696" s="62">
        <v>2734.8999020000001</v>
      </c>
      <c r="H696" s="62">
        <v>1505.9499510000001</v>
      </c>
      <c r="I696" s="62">
        <v>1335.599976</v>
      </c>
      <c r="J696" s="62">
        <v>3603</v>
      </c>
      <c r="K696" s="59">
        <f t="shared" si="21"/>
        <v>2741.9079206893475</v>
      </c>
      <c r="L696" s="59">
        <f t="shared" si="22"/>
        <v>1.3103883912433112E-2</v>
      </c>
    </row>
    <row r="697" spans="5:12">
      <c r="E697" s="61">
        <v>45314</v>
      </c>
      <c r="F697" s="62">
        <v>2961.6000979999999</v>
      </c>
      <c r="G697" s="62">
        <v>2657.1499020000001</v>
      </c>
      <c r="H697" s="62">
        <v>1465</v>
      </c>
      <c r="I697" s="62">
        <v>1378.3000489999999</v>
      </c>
      <c r="J697" s="62">
        <v>3637.6000979999999</v>
      </c>
      <c r="K697" s="59">
        <f t="shared" si="21"/>
        <v>2721.7923057027087</v>
      </c>
      <c r="L697" s="59">
        <f t="shared" si="22"/>
        <v>-7.3363568611675145E-3</v>
      </c>
    </row>
    <row r="698" spans="5:12">
      <c r="E698" s="61">
        <v>45315</v>
      </c>
      <c r="F698" s="62">
        <v>2968</v>
      </c>
      <c r="G698" s="62">
        <v>2687.75</v>
      </c>
      <c r="H698" s="62">
        <v>1380.25</v>
      </c>
      <c r="I698" s="62">
        <v>1382.099976</v>
      </c>
      <c r="J698" s="62">
        <v>3570</v>
      </c>
      <c r="K698" s="59">
        <f t="shared" si="21"/>
        <v>2700.5757367882761</v>
      </c>
      <c r="L698" s="59">
        <f t="shared" si="22"/>
        <v>-7.7950727063117453E-3</v>
      </c>
    </row>
    <row r="699" spans="5:12">
      <c r="E699" s="61">
        <v>45316</v>
      </c>
      <c r="F699" s="62">
        <v>2968.8000489999999</v>
      </c>
      <c r="G699" s="62">
        <v>2706.1499020000001</v>
      </c>
      <c r="H699" s="62">
        <v>1452.5</v>
      </c>
      <c r="I699" s="62">
        <v>1368.3000489999999</v>
      </c>
      <c r="J699" s="62">
        <v>3599.8999020000001</v>
      </c>
      <c r="K699" s="59">
        <f t="shared" si="21"/>
        <v>2716.9930960958063</v>
      </c>
      <c r="L699" s="59">
        <f t="shared" si="22"/>
        <v>6.0792071423463323E-3</v>
      </c>
    </row>
    <row r="700" spans="5:12">
      <c r="E700" s="61">
        <v>45320</v>
      </c>
      <c r="F700" s="62">
        <v>2975.1499020000001</v>
      </c>
      <c r="G700" s="62">
        <v>2896.1000979999999</v>
      </c>
      <c r="H700" s="62">
        <v>1448.0500489999999</v>
      </c>
      <c r="I700" s="62">
        <v>1400.849976</v>
      </c>
      <c r="J700" s="62">
        <v>3604</v>
      </c>
      <c r="K700" s="59">
        <f t="shared" si="21"/>
        <v>2740.7136732776294</v>
      </c>
      <c r="L700" s="59">
        <f t="shared" si="22"/>
        <v>8.7304517688722161E-3</v>
      </c>
    </row>
    <row r="701" spans="5:12">
      <c r="E701" s="61">
        <v>45321</v>
      </c>
      <c r="F701" s="62">
        <v>2960.8500979999999</v>
      </c>
      <c r="G701" s="62">
        <v>2815.25</v>
      </c>
      <c r="H701" s="62">
        <v>1454.5500489999999</v>
      </c>
      <c r="I701" s="62">
        <v>1371.75</v>
      </c>
      <c r="J701" s="62">
        <v>3715.9499510000001</v>
      </c>
      <c r="K701" s="59">
        <f t="shared" si="21"/>
        <v>2752.486730141276</v>
      </c>
      <c r="L701" s="59">
        <f t="shared" si="22"/>
        <v>4.2956172249715152E-3</v>
      </c>
    </row>
    <row r="702" spans="5:12">
      <c r="E702" s="61">
        <v>45322</v>
      </c>
      <c r="F702" s="62">
        <v>3037.6999510000001</v>
      </c>
      <c r="G702" s="62">
        <v>2853.25</v>
      </c>
      <c r="H702" s="62">
        <v>1439.5</v>
      </c>
      <c r="I702" s="62">
        <v>1418.4499510000001</v>
      </c>
      <c r="J702" s="62">
        <v>3520</v>
      </c>
      <c r="K702" s="59">
        <f t="shared" si="21"/>
        <v>2743.6219002936627</v>
      </c>
      <c r="L702" s="59">
        <f t="shared" si="22"/>
        <v>-3.2206621563469762E-3</v>
      </c>
    </row>
    <row r="703" spans="5:12">
      <c r="E703" s="61">
        <v>45323</v>
      </c>
      <c r="F703" s="62">
        <v>3045.6999510000001</v>
      </c>
      <c r="G703" s="62">
        <v>2853.3000489999999</v>
      </c>
      <c r="H703" s="62">
        <v>1465.0500489999999</v>
      </c>
      <c r="I703" s="62">
        <v>1407.9499510000001</v>
      </c>
      <c r="J703" s="62">
        <v>3480</v>
      </c>
      <c r="K703" s="59">
        <f t="shared" si="21"/>
        <v>2738.913580956415</v>
      </c>
      <c r="L703" s="59">
        <f t="shared" si="22"/>
        <v>-1.7160962801557877E-3</v>
      </c>
    </row>
    <row r="704" spans="5:12">
      <c r="E704" s="61">
        <v>45324</v>
      </c>
      <c r="F704" s="62">
        <v>3054.5500489999999</v>
      </c>
      <c r="G704" s="62">
        <v>2915.3999020000001</v>
      </c>
      <c r="H704" s="62">
        <v>1475</v>
      </c>
      <c r="I704" s="62">
        <v>1416.650024</v>
      </c>
      <c r="J704" s="62">
        <v>3402.6999510000001</v>
      </c>
      <c r="K704" s="59">
        <f t="shared" si="21"/>
        <v>2731.242433504669</v>
      </c>
      <c r="L704" s="59">
        <f t="shared" si="22"/>
        <v>-2.8007993771995698E-3</v>
      </c>
    </row>
    <row r="705" spans="5:12">
      <c r="E705" s="61">
        <v>45327</v>
      </c>
      <c r="F705" s="62">
        <v>3144.8500979999999</v>
      </c>
      <c r="G705" s="62">
        <v>2878.0500489999999</v>
      </c>
      <c r="H705" s="62">
        <v>1446</v>
      </c>
      <c r="I705" s="62">
        <v>1463.8000489999999</v>
      </c>
      <c r="J705" s="62">
        <v>3375.5</v>
      </c>
      <c r="K705" s="59">
        <f t="shared" si="21"/>
        <v>2761.477398795716</v>
      </c>
      <c r="L705" s="59">
        <f t="shared" si="22"/>
        <v>1.107004084300578E-2</v>
      </c>
    </row>
    <row r="706" spans="5:12">
      <c r="E706" s="61">
        <v>45328</v>
      </c>
      <c r="F706" s="62">
        <v>3174.75</v>
      </c>
      <c r="G706" s="62">
        <v>2855.6000979999999</v>
      </c>
      <c r="H706" s="62">
        <v>1445.5500489999999</v>
      </c>
      <c r="I706" s="62">
        <v>1475.099976</v>
      </c>
      <c r="J706" s="62">
        <v>3346</v>
      </c>
      <c r="K706" s="59">
        <f t="shared" si="21"/>
        <v>2766.1308615617845</v>
      </c>
      <c r="L706" s="59">
        <f t="shared" si="22"/>
        <v>1.6851351990416763E-3</v>
      </c>
    </row>
    <row r="707" spans="5:12">
      <c r="E707" s="61">
        <v>45329</v>
      </c>
      <c r="F707" s="62">
        <v>3174.25</v>
      </c>
      <c r="G707" s="62">
        <v>2884.3000489999999</v>
      </c>
      <c r="H707" s="62">
        <v>1453</v>
      </c>
      <c r="I707" s="62">
        <v>1496.1999510000001</v>
      </c>
      <c r="J707" s="62">
        <v>3445</v>
      </c>
      <c r="K707" s="59">
        <f t="shared" ref="K707:K741" si="23">($B$22*$F707)+($B$23*$G707)+($B$24*$H707)+($B$25*$I707)+($B$26*$J707)</f>
        <v>2796.4032723205114</v>
      </c>
      <c r="L707" s="59">
        <f t="shared" si="22"/>
        <v>1.0943954669460076E-2</v>
      </c>
    </row>
    <row r="708" spans="5:12">
      <c r="E708" s="61">
        <v>45330</v>
      </c>
      <c r="F708" s="62">
        <v>3173.75</v>
      </c>
      <c r="G708" s="62">
        <v>2900.25</v>
      </c>
      <c r="H708" s="62">
        <v>1429.849976</v>
      </c>
      <c r="I708" s="62">
        <v>1499.599976</v>
      </c>
      <c r="J708" s="62">
        <v>3413</v>
      </c>
      <c r="K708" s="59">
        <f t="shared" si="23"/>
        <v>2787.2788223791176</v>
      </c>
      <c r="L708" s="59">
        <f t="shared" ref="L708:L741" si="24">(K708/K707)-1</f>
        <v>-3.2629234959455911E-3</v>
      </c>
    </row>
    <row r="709" spans="5:12">
      <c r="E709" s="61">
        <v>45331</v>
      </c>
      <c r="F709" s="62">
        <v>3213.1000979999999</v>
      </c>
      <c r="G709" s="62">
        <v>2921.5</v>
      </c>
      <c r="H709" s="62">
        <v>1392.150024</v>
      </c>
      <c r="I709" s="62">
        <v>1534.8000489999999</v>
      </c>
      <c r="J709" s="62">
        <v>3336.25</v>
      </c>
      <c r="K709" s="59">
        <f t="shared" si="23"/>
        <v>2786.4651038554471</v>
      </c>
      <c r="L709" s="59">
        <f t="shared" si="24"/>
        <v>-2.9194012351296816E-4</v>
      </c>
    </row>
    <row r="710" spans="5:12">
      <c r="E710" s="61">
        <v>45334</v>
      </c>
      <c r="F710" s="62">
        <v>3392.8500979999999</v>
      </c>
      <c r="G710" s="62">
        <v>2904.6999510000001</v>
      </c>
      <c r="H710" s="62">
        <v>1399.650024</v>
      </c>
      <c r="I710" s="62">
        <v>1534.4499510000001</v>
      </c>
      <c r="J710" s="62">
        <v>3330</v>
      </c>
      <c r="K710" s="59">
        <f t="shared" si="23"/>
        <v>2859.6934445150209</v>
      </c>
      <c r="L710" s="59">
        <f t="shared" si="24"/>
        <v>2.6280013540543878E-2</v>
      </c>
    </row>
    <row r="711" spans="5:12">
      <c r="E711" s="61">
        <v>45335</v>
      </c>
      <c r="F711" s="62">
        <v>3288.6999510000001</v>
      </c>
      <c r="G711" s="62">
        <v>2930.1999510000001</v>
      </c>
      <c r="H711" s="62">
        <v>1391.9499510000001</v>
      </c>
      <c r="I711" s="62">
        <v>1542.1999510000001</v>
      </c>
      <c r="J711" s="62">
        <v>3312</v>
      </c>
      <c r="K711" s="59">
        <f t="shared" si="23"/>
        <v>2813.8293124834322</v>
      </c>
      <c r="L711" s="59">
        <f t="shared" si="24"/>
        <v>-1.6038128883904545E-2</v>
      </c>
    </row>
    <row r="712" spans="5:12">
      <c r="E712" s="61">
        <v>45336</v>
      </c>
      <c r="F712" s="62">
        <v>3343.6999510000001</v>
      </c>
      <c r="G712" s="62">
        <v>2962.75</v>
      </c>
      <c r="H712" s="62">
        <v>1376</v>
      </c>
      <c r="I712" s="62">
        <v>1520.400024</v>
      </c>
      <c r="J712" s="62">
        <v>3290.0500489999999</v>
      </c>
      <c r="K712" s="59">
        <f t="shared" si="23"/>
        <v>2829.6347024329134</v>
      </c>
      <c r="L712" s="59">
        <f t="shared" si="24"/>
        <v>5.6170393418539799E-3</v>
      </c>
    </row>
    <row r="713" spans="5:12">
      <c r="E713" s="61">
        <v>45337</v>
      </c>
      <c r="F713" s="62">
        <v>3369.8000489999999</v>
      </c>
      <c r="G713" s="62">
        <v>2941.1999510000001</v>
      </c>
      <c r="H713" s="62">
        <v>1385</v>
      </c>
      <c r="I713" s="62">
        <v>1509.900024</v>
      </c>
      <c r="J713" s="62">
        <v>3309</v>
      </c>
      <c r="K713" s="59">
        <f t="shared" si="23"/>
        <v>2843.1696966387299</v>
      </c>
      <c r="L713" s="59">
        <f t="shared" si="24"/>
        <v>4.7833008954050182E-3</v>
      </c>
    </row>
    <row r="714" spans="5:12">
      <c r="E714" s="61">
        <v>45338</v>
      </c>
      <c r="F714" s="62">
        <v>3367.0500489999999</v>
      </c>
      <c r="G714" s="62">
        <v>2921.1499020000001</v>
      </c>
      <c r="H714" s="62">
        <v>1423.900024</v>
      </c>
      <c r="I714" s="62">
        <v>1509.9499510000001</v>
      </c>
      <c r="J714" s="62">
        <v>3304.9499510000001</v>
      </c>
      <c r="K714" s="59">
        <f t="shared" si="23"/>
        <v>2844.0271872501335</v>
      </c>
      <c r="L714" s="59">
        <f t="shared" si="24"/>
        <v>3.0159670469798172E-4</v>
      </c>
    </row>
    <row r="715" spans="5:12">
      <c r="E715" s="61">
        <v>45341</v>
      </c>
      <c r="F715" s="62">
        <v>3318.8500979999999</v>
      </c>
      <c r="G715" s="62">
        <v>2948</v>
      </c>
      <c r="H715" s="62">
        <v>1429</v>
      </c>
      <c r="I715" s="62">
        <v>1530.099976</v>
      </c>
      <c r="J715" s="62">
        <v>3400.5500489999999</v>
      </c>
      <c r="K715" s="59">
        <f t="shared" si="23"/>
        <v>2852.8952816896149</v>
      </c>
      <c r="L715" s="59">
        <f t="shared" si="24"/>
        <v>3.1181468585241845E-3</v>
      </c>
    </row>
    <row r="716" spans="5:12">
      <c r="E716" s="61">
        <v>45342</v>
      </c>
      <c r="F716" s="62">
        <v>3324.3000489999999</v>
      </c>
      <c r="G716" s="62">
        <v>2942.0500489999999</v>
      </c>
      <c r="H716" s="62">
        <v>1415</v>
      </c>
      <c r="I716" s="62">
        <v>1538.6999510000001</v>
      </c>
      <c r="J716" s="62">
        <v>3339.8500979999999</v>
      </c>
      <c r="K716" s="59">
        <f t="shared" si="23"/>
        <v>2839.0394805998844</v>
      </c>
      <c r="L716" s="59">
        <f t="shared" si="24"/>
        <v>-4.8567506766404867E-3</v>
      </c>
    </row>
    <row r="717" spans="5:12">
      <c r="E717" s="61">
        <v>45343</v>
      </c>
      <c r="F717" s="62">
        <v>3260.3999020000001</v>
      </c>
      <c r="G717" s="62">
        <v>2935.3999020000001</v>
      </c>
      <c r="H717" s="62">
        <v>1464</v>
      </c>
      <c r="I717" s="62">
        <v>1543.400024</v>
      </c>
      <c r="J717" s="62">
        <v>3356.8999020000001</v>
      </c>
      <c r="K717" s="59">
        <f t="shared" si="23"/>
        <v>2822.4479798709463</v>
      </c>
      <c r="L717" s="59">
        <f t="shared" si="24"/>
        <v>-5.8440542452169453E-3</v>
      </c>
    </row>
    <row r="718" spans="5:12">
      <c r="E718" s="61">
        <v>45344</v>
      </c>
      <c r="F718" s="62">
        <v>3294.4499510000001</v>
      </c>
      <c r="G718" s="62">
        <v>2963.5</v>
      </c>
      <c r="H718" s="62">
        <v>1417.75</v>
      </c>
      <c r="I718" s="62">
        <v>1558.0500489999999</v>
      </c>
      <c r="J718" s="62">
        <v>3310</v>
      </c>
      <c r="K718" s="59">
        <f t="shared" si="23"/>
        <v>2823.7708007361252</v>
      </c>
      <c r="L718" s="59">
        <f t="shared" si="24"/>
        <v>4.6867856364873894E-4</v>
      </c>
    </row>
    <row r="719" spans="5:12">
      <c r="E719" s="61">
        <v>45345</v>
      </c>
      <c r="F719" s="62">
        <v>3262.0500489999999</v>
      </c>
      <c r="G719" s="62">
        <v>2987.25</v>
      </c>
      <c r="H719" s="62">
        <v>1422.5500489999999</v>
      </c>
      <c r="I719" s="62">
        <v>1561.25</v>
      </c>
      <c r="J719" s="62">
        <v>3363.75</v>
      </c>
      <c r="K719" s="59">
        <f t="shared" si="23"/>
        <v>2826.5095339935588</v>
      </c>
      <c r="L719" s="59">
        <f t="shared" si="24"/>
        <v>9.6988511132689581E-4</v>
      </c>
    </row>
    <row r="720" spans="5:12">
      <c r="E720" s="61">
        <v>45348</v>
      </c>
      <c r="F720" s="62">
        <v>3319.5</v>
      </c>
      <c r="G720" s="62">
        <v>2974.6499020000001</v>
      </c>
      <c r="H720" s="62">
        <v>1413.5500489999999</v>
      </c>
      <c r="I720" s="62">
        <v>1556.9499510000001</v>
      </c>
      <c r="J720" s="62">
        <v>3400</v>
      </c>
      <c r="K720" s="59">
        <f t="shared" si="23"/>
        <v>2856.8143573227762</v>
      </c>
      <c r="L720" s="59">
        <f t="shared" si="24"/>
        <v>1.0721641998638454E-2</v>
      </c>
    </row>
    <row r="721" spans="5:12">
      <c r="E721" s="61">
        <v>45349</v>
      </c>
      <c r="F721" s="62">
        <v>3318</v>
      </c>
      <c r="G721" s="62">
        <v>2971.3000489999999</v>
      </c>
      <c r="H721" s="62">
        <v>1413.5500489999999</v>
      </c>
      <c r="I721" s="62">
        <v>1582.75</v>
      </c>
      <c r="J721" s="62">
        <v>3475</v>
      </c>
      <c r="K721" s="59">
        <f t="shared" si="23"/>
        <v>2877.6299587702597</v>
      </c>
      <c r="L721" s="59">
        <f t="shared" si="24"/>
        <v>7.2862982483015148E-3</v>
      </c>
    </row>
    <row r="722" spans="5:12">
      <c r="E722" s="61">
        <v>45350</v>
      </c>
      <c r="F722" s="62">
        <v>3305.5</v>
      </c>
      <c r="G722" s="62">
        <v>2911.25</v>
      </c>
      <c r="H722" s="62">
        <v>1420.150024</v>
      </c>
      <c r="I722" s="62">
        <v>1573.849976</v>
      </c>
      <c r="J722" s="62">
        <v>3505</v>
      </c>
      <c r="K722" s="59">
        <f t="shared" si="23"/>
        <v>2874.2663391387023</v>
      </c>
      <c r="L722" s="59">
        <f t="shared" si="24"/>
        <v>-1.1688853951864475E-3</v>
      </c>
    </row>
    <row r="723" spans="5:12">
      <c r="E723" s="61">
        <v>45351</v>
      </c>
      <c r="F723" s="62">
        <v>3299.3999020000001</v>
      </c>
      <c r="G723" s="62">
        <v>2921.6000979999999</v>
      </c>
      <c r="H723" s="62">
        <v>1402.099976</v>
      </c>
      <c r="I723" s="62">
        <v>1577.9499510000001</v>
      </c>
      <c r="J723" s="62">
        <v>3485</v>
      </c>
      <c r="K723" s="59">
        <f t="shared" si="23"/>
        <v>2865.9794343618464</v>
      </c>
      <c r="L723" s="59">
        <f t="shared" si="24"/>
        <v>-2.8831373989297582E-3</v>
      </c>
    </row>
    <row r="724" spans="5:12">
      <c r="E724" s="61">
        <v>45352</v>
      </c>
      <c r="F724" s="62">
        <v>3315.4499510000001</v>
      </c>
      <c r="G724" s="62">
        <v>2984.25</v>
      </c>
      <c r="H724" s="62">
        <v>1400</v>
      </c>
      <c r="I724" s="62">
        <v>1559.25</v>
      </c>
      <c r="J724" s="62">
        <v>3501.6499020000001</v>
      </c>
      <c r="K724" s="59">
        <f t="shared" si="23"/>
        <v>2879.6817152670815</v>
      </c>
      <c r="L724" s="59">
        <f t="shared" si="24"/>
        <v>4.7810115944835196E-3</v>
      </c>
    </row>
    <row r="725" spans="5:12">
      <c r="E725" s="61">
        <v>45355</v>
      </c>
      <c r="F725" s="62">
        <v>3263.1499020000001</v>
      </c>
      <c r="G725" s="62">
        <v>3014.8000489999999</v>
      </c>
      <c r="H725" s="62">
        <v>1430.9499510000001</v>
      </c>
      <c r="I725" s="62">
        <v>1552.099976</v>
      </c>
      <c r="J725" s="62">
        <v>3670</v>
      </c>
      <c r="K725" s="59">
        <f t="shared" si="23"/>
        <v>2904.864685150671</v>
      </c>
      <c r="L725" s="59">
        <f t="shared" si="24"/>
        <v>8.7450532293475991E-3</v>
      </c>
    </row>
    <row r="726" spans="5:12">
      <c r="E726" s="61">
        <v>45356</v>
      </c>
      <c r="F726" s="62">
        <v>3222.1999510000001</v>
      </c>
      <c r="G726" s="62">
        <v>3000.3999020000001</v>
      </c>
      <c r="H726" s="62">
        <v>1422</v>
      </c>
      <c r="I726" s="62">
        <v>1574.1999510000001</v>
      </c>
      <c r="J726" s="62">
        <v>3631.1999510000001</v>
      </c>
      <c r="K726" s="59">
        <f t="shared" si="23"/>
        <v>2878.5277972231302</v>
      </c>
      <c r="L726" s="59">
        <f t="shared" si="24"/>
        <v>-9.066476680367197E-3</v>
      </c>
    </row>
    <row r="727" spans="5:12">
      <c r="E727" s="61">
        <v>45357</v>
      </c>
      <c r="F727" s="62">
        <v>3192.5500489999999</v>
      </c>
      <c r="G727" s="62">
        <v>3006</v>
      </c>
      <c r="H727" s="62">
        <v>1433.5500489999999</v>
      </c>
      <c r="I727" s="62">
        <v>1604</v>
      </c>
      <c r="J727" s="62">
        <v>3618</v>
      </c>
      <c r="K727" s="59">
        <f t="shared" si="23"/>
        <v>2868.4526931170712</v>
      </c>
      <c r="L727" s="59">
        <f t="shared" si="24"/>
        <v>-3.5000892177515786E-3</v>
      </c>
    </row>
    <row r="728" spans="5:12">
      <c r="E728" s="61">
        <v>45358</v>
      </c>
      <c r="F728" s="62">
        <v>3222.9499510000001</v>
      </c>
      <c r="G728" s="62">
        <v>2957.8500979999999</v>
      </c>
      <c r="H728" s="62">
        <v>1445.5</v>
      </c>
      <c r="I728" s="62">
        <v>1605.6999510000001</v>
      </c>
      <c r="J728" s="62">
        <v>3660.75</v>
      </c>
      <c r="K728" s="59">
        <f t="shared" si="23"/>
        <v>2889.2340779585102</v>
      </c>
      <c r="L728" s="59">
        <f t="shared" si="24"/>
        <v>7.244806543717619E-3</v>
      </c>
    </row>
    <row r="729" spans="5:12">
      <c r="E729" s="61">
        <v>45362</v>
      </c>
      <c r="F729" s="62">
        <v>3225.75</v>
      </c>
      <c r="G729" s="62">
        <v>2933.1999510000001</v>
      </c>
      <c r="H729" s="62">
        <v>1430</v>
      </c>
      <c r="I729" s="62">
        <v>1593.599976</v>
      </c>
      <c r="J729" s="62">
        <v>3700</v>
      </c>
      <c r="K729" s="59">
        <f t="shared" si="23"/>
        <v>2894.5521558318615</v>
      </c>
      <c r="L729" s="59">
        <f t="shared" si="24"/>
        <v>1.8406531730752462E-3</v>
      </c>
    </row>
    <row r="730" spans="5:12">
      <c r="E730" s="61">
        <v>45363</v>
      </c>
      <c r="F730" s="62">
        <v>3262.3500979999999</v>
      </c>
      <c r="G730" s="62">
        <v>2950.8500979999999</v>
      </c>
      <c r="H730" s="62">
        <v>1434</v>
      </c>
      <c r="I730" s="62">
        <v>1584.3000489999999</v>
      </c>
      <c r="J730" s="62">
        <v>3639.0500489999999</v>
      </c>
      <c r="K730" s="59">
        <f t="shared" si="23"/>
        <v>2895.7125119199318</v>
      </c>
      <c r="L730" s="59">
        <f t="shared" si="24"/>
        <v>4.0087586113535245E-4</v>
      </c>
    </row>
    <row r="731" spans="5:12">
      <c r="E731" s="61">
        <v>45364</v>
      </c>
      <c r="F731" s="62">
        <v>3163.5500489999999</v>
      </c>
      <c r="G731" s="62">
        <v>2864.3500979999999</v>
      </c>
      <c r="H731" s="62">
        <v>1465.5</v>
      </c>
      <c r="I731" s="62">
        <v>1558.599976</v>
      </c>
      <c r="J731" s="62">
        <v>3634.8999020000001</v>
      </c>
      <c r="K731" s="59">
        <f t="shared" si="23"/>
        <v>2846.3777472327924</v>
      </c>
      <c r="L731" s="59">
        <f t="shared" si="24"/>
        <v>-1.7037176337104332E-2</v>
      </c>
    </row>
    <row r="732" spans="5:12">
      <c r="E732" s="61">
        <v>45365</v>
      </c>
      <c r="F732" s="62">
        <v>3215.75</v>
      </c>
      <c r="G732" s="62">
        <v>2862.9499510000001</v>
      </c>
      <c r="H732" s="62">
        <v>1462.099976</v>
      </c>
      <c r="I732" s="62">
        <v>1570.1999510000001</v>
      </c>
      <c r="J732" s="62">
        <v>3527.0500489999999</v>
      </c>
      <c r="K732" s="59">
        <f t="shared" si="23"/>
        <v>2842.5451297302748</v>
      </c>
      <c r="L732" s="59">
        <f t="shared" si="24"/>
        <v>-1.346489413165064E-3</v>
      </c>
    </row>
    <row r="733" spans="5:12">
      <c r="E733" s="61">
        <v>45366</v>
      </c>
      <c r="F733" s="62">
        <v>3221.6999510000001</v>
      </c>
      <c r="G733" s="62">
        <v>2836.4499510000001</v>
      </c>
      <c r="H733" s="62">
        <v>1450</v>
      </c>
      <c r="I733" s="62">
        <v>1548.1999510000001</v>
      </c>
      <c r="J733" s="62">
        <v>3598</v>
      </c>
      <c r="K733" s="59">
        <f t="shared" si="23"/>
        <v>2856.0295765452029</v>
      </c>
      <c r="L733" s="59">
        <f t="shared" si="24"/>
        <v>4.7437933962397594E-3</v>
      </c>
    </row>
    <row r="734" spans="5:12">
      <c r="E734" s="61">
        <v>45369</v>
      </c>
      <c r="F734" s="62">
        <v>3305.6000979999999</v>
      </c>
      <c r="G734" s="62">
        <v>2878.9499510000001</v>
      </c>
      <c r="H734" s="62">
        <v>1447</v>
      </c>
      <c r="I734" s="62">
        <v>1571.25</v>
      </c>
      <c r="J734" s="62">
        <v>3537.1499020000001</v>
      </c>
      <c r="K734" s="59">
        <f t="shared" si="23"/>
        <v>2882.3889102673202</v>
      </c>
      <c r="L734" s="59">
        <f t="shared" si="24"/>
        <v>9.2293630075088728E-3</v>
      </c>
    </row>
    <row r="735" spans="5:12">
      <c r="E735" s="61">
        <v>45370</v>
      </c>
      <c r="F735" s="62">
        <v>3265.0500489999999</v>
      </c>
      <c r="G735" s="62">
        <v>2850.5</v>
      </c>
      <c r="H735" s="62">
        <v>1435.5</v>
      </c>
      <c r="I735" s="62">
        <v>1548.4499510000001</v>
      </c>
      <c r="J735" s="62">
        <v>3541</v>
      </c>
      <c r="K735" s="59">
        <f t="shared" si="23"/>
        <v>2859.6148002314985</v>
      </c>
      <c r="L735" s="59">
        <f t="shared" si="24"/>
        <v>-7.9011232504739848E-3</v>
      </c>
    </row>
    <row r="736" spans="5:12">
      <c r="E736" s="61">
        <v>45371</v>
      </c>
      <c r="F736" s="62">
        <v>3162.6999510000001</v>
      </c>
      <c r="G736" s="62">
        <v>2887.5</v>
      </c>
      <c r="H736" s="62">
        <v>1449.0500489999999</v>
      </c>
      <c r="I736" s="62">
        <v>1549.349976</v>
      </c>
      <c r="J736" s="62">
        <v>3502.75</v>
      </c>
      <c r="K736" s="59">
        <f t="shared" si="23"/>
        <v>2812.2459706020927</v>
      </c>
      <c r="L736" s="59">
        <f t="shared" si="24"/>
        <v>-1.6564758870869944E-2</v>
      </c>
    </row>
    <row r="737" spans="5:12">
      <c r="E737" s="61">
        <v>45372</v>
      </c>
      <c r="F737" s="62">
        <v>3203.1000979999999</v>
      </c>
      <c r="G737" s="62">
        <v>2901.9499510000001</v>
      </c>
      <c r="H737" s="62">
        <v>1442.599976</v>
      </c>
      <c r="I737" s="62">
        <v>1565.1999510000001</v>
      </c>
      <c r="J737" s="62">
        <v>3525.1499020000001</v>
      </c>
      <c r="K737" s="59">
        <f t="shared" si="23"/>
        <v>2837.161769779711</v>
      </c>
      <c r="L737" s="59">
        <f t="shared" si="24"/>
        <v>8.8597510452770312E-3</v>
      </c>
    </row>
    <row r="738" spans="5:12">
      <c r="E738" s="61">
        <v>45373</v>
      </c>
      <c r="F738" s="62">
        <v>3228.75</v>
      </c>
      <c r="G738" s="62">
        <v>2910.0500489999999</v>
      </c>
      <c r="H738" s="62">
        <v>1441</v>
      </c>
      <c r="I738" s="62">
        <v>1608.900024</v>
      </c>
      <c r="J738" s="62">
        <v>3546.1999510000001</v>
      </c>
      <c r="K738" s="59">
        <f t="shared" si="23"/>
        <v>2859.0740134714633</v>
      </c>
      <c r="L738" s="59">
        <f t="shared" si="24"/>
        <v>7.7232972490861584E-3</v>
      </c>
    </row>
    <row r="739" spans="5:12">
      <c r="E739" s="61">
        <v>45377</v>
      </c>
      <c r="F739" s="62">
        <v>3200.75</v>
      </c>
      <c r="G739" s="62">
        <v>2883.1499020000001</v>
      </c>
      <c r="H739" s="62">
        <v>1427.1999510000001</v>
      </c>
      <c r="I739" s="62">
        <v>1598.099976</v>
      </c>
      <c r="J739" s="62">
        <v>3605</v>
      </c>
      <c r="K739" s="59">
        <f t="shared" si="23"/>
        <v>2856.4797517014149</v>
      </c>
      <c r="L739" s="59">
        <f t="shared" si="24"/>
        <v>-9.0737831823339832E-4</v>
      </c>
    </row>
    <row r="740" spans="5:12">
      <c r="E740" s="61">
        <v>45378</v>
      </c>
      <c r="F740" s="62">
        <v>3248.8000489999999</v>
      </c>
      <c r="G740" s="62">
        <v>2985.6999510000001</v>
      </c>
      <c r="H740" s="62">
        <v>1423.5500489999999</v>
      </c>
      <c r="I740" s="62">
        <v>1604.150024</v>
      </c>
      <c r="J740" s="62">
        <v>3683</v>
      </c>
      <c r="K740" s="59">
        <f t="shared" si="23"/>
        <v>2905.1158222796407</v>
      </c>
      <c r="L740" s="59">
        <f t="shared" si="24"/>
        <v>1.7026576347777933E-2</v>
      </c>
    </row>
    <row r="741" spans="5:12">
      <c r="E741" s="61">
        <v>45379</v>
      </c>
      <c r="F741" s="62">
        <v>3337.0500489999999</v>
      </c>
      <c r="G741" s="62">
        <v>2971.6999510000001</v>
      </c>
      <c r="H741" s="62">
        <v>1440.6999510000001</v>
      </c>
      <c r="I741" s="62">
        <v>1620.5500489999999</v>
      </c>
      <c r="J741" s="62">
        <v>3706.5500489999999</v>
      </c>
      <c r="K741" s="59">
        <f t="shared" si="23"/>
        <v>2950.8510334031675</v>
      </c>
      <c r="L741" s="59">
        <f t="shared" si="24"/>
        <v>1.5742990614273866E-2</v>
      </c>
    </row>
  </sheetData>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34AC4-F98F-4A9C-93A1-845E0BDC2A63}">
  <dimension ref="A1:R741"/>
  <sheetViews>
    <sheetView zoomScale="51" zoomScaleNormal="68" workbookViewId="0">
      <selection activeCell="A31" sqref="A31"/>
    </sheetView>
  </sheetViews>
  <sheetFormatPr baseColWidth="10" defaultColWidth="7.81640625" defaultRowHeight="29"/>
  <cols>
    <col min="1" max="1" width="66.6328125" style="10" bestFit="1" customWidth="1"/>
    <col min="2" max="2" width="11.6328125" style="17" bestFit="1" customWidth="1"/>
    <col min="3" max="4" width="8.36328125" style="10" customWidth="1"/>
    <col min="5" max="5" width="10.36328125" style="10" bestFit="1" customWidth="1"/>
    <col min="6" max="10" width="11.6328125" style="10" bestFit="1" customWidth="1"/>
    <col min="11" max="11" width="15.6328125" style="10" bestFit="1" customWidth="1"/>
    <col min="12" max="12" width="12.54296875" style="10" bestFit="1" customWidth="1"/>
    <col min="13" max="13" width="7.81640625" style="10"/>
    <col min="14" max="14" width="24.81640625" style="10" customWidth="1"/>
    <col min="15" max="15" width="20.36328125" style="10" customWidth="1"/>
    <col min="16" max="16" width="18.90625" style="10" customWidth="1"/>
    <col min="17" max="17" width="30.54296875" style="10" customWidth="1"/>
    <col min="18" max="18" width="16.6328125" style="10" customWidth="1"/>
    <col min="19" max="16384" width="7.81640625" style="10"/>
  </cols>
  <sheetData>
    <row r="1" spans="1:18">
      <c r="A1" s="13" t="s">
        <v>31</v>
      </c>
      <c r="E1" s="3" t="s">
        <v>0</v>
      </c>
      <c r="F1" s="3" t="s">
        <v>2</v>
      </c>
      <c r="G1" s="27" t="s">
        <v>30</v>
      </c>
      <c r="H1" s="3" t="s">
        <v>19</v>
      </c>
      <c r="I1" s="3" t="s">
        <v>20</v>
      </c>
      <c r="J1" s="3" t="s">
        <v>17</v>
      </c>
      <c r="K1" s="27" t="s">
        <v>56</v>
      </c>
      <c r="L1" s="27" t="s">
        <v>57</v>
      </c>
    </row>
    <row r="2" spans="1:18">
      <c r="A2" s="13"/>
      <c r="E2" s="4">
        <v>44287</v>
      </c>
      <c r="F2" s="5">
        <v>2136.8999020000001</v>
      </c>
      <c r="G2" s="5">
        <v>1866.16687</v>
      </c>
      <c r="H2" s="5">
        <v>1499.400024</v>
      </c>
      <c r="I2" s="5">
        <v>610.75</v>
      </c>
      <c r="J2" s="5">
        <v>1432</v>
      </c>
      <c r="K2" s="10">
        <f>($B$22*$F2)+($B$23*$G2)+($B$24*$H2)+($B$25*$I2)+($B$26*$J2)</f>
        <v>1509.0433592000002</v>
      </c>
    </row>
    <row r="3" spans="1:18">
      <c r="E3" s="4">
        <v>44291</v>
      </c>
      <c r="F3" s="5">
        <v>2034.9499510000001</v>
      </c>
      <c r="G3" s="5">
        <v>1839.169189</v>
      </c>
      <c r="H3" s="5">
        <v>1480</v>
      </c>
      <c r="I3" s="5">
        <v>608.79998799999998</v>
      </c>
      <c r="J3" s="5">
        <v>1439</v>
      </c>
      <c r="K3" s="10">
        <f t="shared" ref="K3:K66" si="0">($B$22*$F3)+($B$23*$G3)+($B$24*$H3)+($B$25*$I3)+($B$26*$J3)</f>
        <v>1480.3838255999999</v>
      </c>
      <c r="L3" s="10">
        <f>(K3/K2)-1</f>
        <v>-1.8991855618511688E-2</v>
      </c>
    </row>
    <row r="4" spans="1:18">
      <c r="A4" s="53" t="s">
        <v>27</v>
      </c>
      <c r="B4" s="70" t="s">
        <v>28</v>
      </c>
      <c r="E4" s="4">
        <v>44292</v>
      </c>
      <c r="F4" s="5">
        <v>2101.6499020000001</v>
      </c>
      <c r="G4" s="5">
        <v>1831.5083010000001</v>
      </c>
      <c r="H4" s="5">
        <v>1460</v>
      </c>
      <c r="I4" s="5">
        <v>620.45001200000002</v>
      </c>
      <c r="J4" s="5">
        <v>1405.900024</v>
      </c>
      <c r="K4" s="10">
        <f t="shared" si="0"/>
        <v>1483.9016478000001</v>
      </c>
      <c r="L4" s="10">
        <f t="shared" ref="L4:L67" si="1">(K4/K3)-1</f>
        <v>2.3762906208288914E-3</v>
      </c>
      <c r="O4" s="50" t="s">
        <v>15</v>
      </c>
      <c r="P4" s="50" t="s">
        <v>12</v>
      </c>
      <c r="Q4" s="50" t="s">
        <v>13</v>
      </c>
      <c r="R4" s="50" t="s">
        <v>14</v>
      </c>
    </row>
    <row r="5" spans="1:18">
      <c r="A5" s="55" t="s">
        <v>2</v>
      </c>
      <c r="B5" s="71">
        <v>5962</v>
      </c>
      <c r="E5" s="4">
        <v>44293</v>
      </c>
      <c r="F5" s="5">
        <v>2094.9499510000001</v>
      </c>
      <c r="G5" s="5">
        <v>1848.6298830000001</v>
      </c>
      <c r="H5" s="5">
        <v>1439.3000489999999</v>
      </c>
      <c r="I5" s="5">
        <v>621.04998799999998</v>
      </c>
      <c r="J5" s="5">
        <v>1402</v>
      </c>
      <c r="K5" s="10">
        <f t="shared" si="0"/>
        <v>1481.1859742000001</v>
      </c>
      <c r="L5" s="10">
        <f t="shared" si="1"/>
        <v>-1.8300900224931249E-3</v>
      </c>
      <c r="N5" s="47" t="s">
        <v>58</v>
      </c>
      <c r="O5" s="10">
        <f>AVERAGE(L3:L741)</f>
        <v>7.9093820086702043E-4</v>
      </c>
      <c r="P5" s="10">
        <f>AVERAGE(L3:L250)</f>
        <v>1.0531304924842248E-3</v>
      </c>
      <c r="Q5" s="10">
        <f>AVERAGE(L251:L498)</f>
        <v>-1.5285451087350589E-4</v>
      </c>
      <c r="R5" s="10">
        <f>AVERAGE(L499:L741)</f>
        <v>1.4865633209928798E-3</v>
      </c>
    </row>
    <row r="6" spans="1:18">
      <c r="A6" s="56" t="s">
        <v>30</v>
      </c>
      <c r="B6" s="72">
        <v>1237.4000000000001</v>
      </c>
      <c r="E6" s="4">
        <v>44294</v>
      </c>
      <c r="F6" s="5">
        <v>2094.6499020000001</v>
      </c>
      <c r="G6" s="5">
        <v>1850.9373780000001</v>
      </c>
      <c r="H6" s="5">
        <v>1453</v>
      </c>
      <c r="I6" s="5">
        <v>614.25</v>
      </c>
      <c r="J6" s="5">
        <v>1410</v>
      </c>
      <c r="K6" s="10">
        <f t="shared" si="0"/>
        <v>1484.567456</v>
      </c>
      <c r="L6" s="10">
        <f t="shared" si="1"/>
        <v>2.2829555902499354E-3</v>
      </c>
      <c r="N6" s="47" t="s">
        <v>59</v>
      </c>
      <c r="O6" s="28">
        <f>((1+O5)^252)-1</f>
        <v>0.2204719700968143</v>
      </c>
      <c r="P6" s="10">
        <f>((1+P5)^248)-1</f>
        <v>0.29827820930252424</v>
      </c>
      <c r="Q6" s="10">
        <f>((1+Q5)^243)-1</f>
        <v>-3.6465018621477441E-2</v>
      </c>
      <c r="R6" s="10">
        <f>((1+R5)^243)-1</f>
        <v>0.43471561738299846</v>
      </c>
    </row>
    <row r="7" spans="1:18">
      <c r="A7" s="56" t="s">
        <v>19</v>
      </c>
      <c r="B7" s="72">
        <v>1736</v>
      </c>
      <c r="E7" s="4">
        <v>44295</v>
      </c>
      <c r="F7" s="5">
        <v>2068.8000489999999</v>
      </c>
      <c r="G7" s="5">
        <v>1829.431519</v>
      </c>
      <c r="H7" s="5">
        <v>1426</v>
      </c>
      <c r="I7" s="5">
        <v>636.75</v>
      </c>
      <c r="J7" s="5">
        <v>1414</v>
      </c>
      <c r="K7" s="10">
        <f t="shared" si="0"/>
        <v>1474.9963135999999</v>
      </c>
      <c r="L7" s="10">
        <f t="shared" si="1"/>
        <v>-6.4470916166978753E-3</v>
      </c>
    </row>
    <row r="8" spans="1:18">
      <c r="A8" s="56" t="s">
        <v>20</v>
      </c>
      <c r="B8" s="72">
        <v>1774</v>
      </c>
      <c r="E8" s="4">
        <v>44298</v>
      </c>
      <c r="F8" s="5">
        <v>1940.400024</v>
      </c>
      <c r="G8" s="5">
        <v>1763.990845</v>
      </c>
      <c r="H8" s="5">
        <v>1393</v>
      </c>
      <c r="I8" s="5">
        <v>619.34997599999997</v>
      </c>
      <c r="J8" s="5">
        <v>1393.9499510000001</v>
      </c>
      <c r="K8" s="10">
        <f t="shared" si="0"/>
        <v>1422.1381592000002</v>
      </c>
      <c r="L8" s="10">
        <f t="shared" si="1"/>
        <v>-3.5836126444946603E-2</v>
      </c>
      <c r="N8" s="47" t="s">
        <v>61</v>
      </c>
      <c r="O8" s="10">
        <f>_xlfn.STDEV.S(L3:L741)</f>
        <v>9.6600652211464022E-3</v>
      </c>
      <c r="P8" s="10">
        <f>_xlfn.STDEV.S(L3:L250)</f>
        <v>1.1901354020096025E-2</v>
      </c>
      <c r="Q8" s="10">
        <f>_xlfn.STDEV.S(L251:L498)</f>
        <v>9.6480284443186855E-3</v>
      </c>
      <c r="R8" s="10">
        <f>_xlfn.STDEV.S(L499:L741)</f>
        <v>6.5979000466968316E-3</v>
      </c>
    </row>
    <row r="9" spans="1:18">
      <c r="A9" s="56" t="s">
        <v>17</v>
      </c>
      <c r="B9" s="72">
        <v>3511</v>
      </c>
      <c r="E9" s="4">
        <v>44299</v>
      </c>
      <c r="F9" s="5">
        <v>2118.3500979999999</v>
      </c>
      <c r="G9" s="5">
        <v>1783.0507809999999</v>
      </c>
      <c r="H9" s="5">
        <v>1368</v>
      </c>
      <c r="I9" s="5">
        <v>627.34997599999997</v>
      </c>
      <c r="J9" s="5">
        <v>1347.25</v>
      </c>
      <c r="K9" s="10">
        <f t="shared" si="0"/>
        <v>1448.8001710000001</v>
      </c>
      <c r="L9" s="10">
        <f t="shared" si="1"/>
        <v>1.8747835171653238E-2</v>
      </c>
      <c r="N9" s="47" t="s">
        <v>60</v>
      </c>
      <c r="O9" s="28">
        <f>O8*SQRT(252)</f>
        <v>0.1533487813429053</v>
      </c>
      <c r="P9" s="10">
        <f>P8*SQRT(248)</f>
        <v>0.18742271053127646</v>
      </c>
      <c r="Q9" s="10">
        <f>Q8*SQRT(248)</f>
        <v>0.15193730387851051</v>
      </c>
      <c r="R9" s="10">
        <f>R8*SQRT(243)</f>
        <v>0.10285108293725982</v>
      </c>
    </row>
    <row r="10" spans="1:18">
      <c r="A10" s="11"/>
      <c r="B10" s="20"/>
      <c r="E10" s="4">
        <v>44301</v>
      </c>
      <c r="F10" s="5">
        <v>2083.5</v>
      </c>
      <c r="G10" s="5">
        <v>1794.5882570000001</v>
      </c>
      <c r="H10" s="5">
        <v>1405</v>
      </c>
      <c r="I10" s="5">
        <v>633.25</v>
      </c>
      <c r="J10" s="5">
        <v>1378.9499510000001</v>
      </c>
      <c r="K10" s="10">
        <f t="shared" si="0"/>
        <v>1459.0576416000004</v>
      </c>
      <c r="L10" s="10">
        <f t="shared" si="1"/>
        <v>7.0799761107982473E-3</v>
      </c>
    </row>
    <row r="11" spans="1:18">
      <c r="A11" s="10" t="s">
        <v>32</v>
      </c>
      <c r="E11" s="4">
        <v>44302</v>
      </c>
      <c r="F11" s="5">
        <v>2099.8999020000001</v>
      </c>
      <c r="G11" s="5">
        <v>1783.3276370000001</v>
      </c>
      <c r="H11" s="5">
        <v>1434.9499510000001</v>
      </c>
      <c r="I11" s="5">
        <v>646.04998799999998</v>
      </c>
      <c r="J11" s="5">
        <v>1360.5</v>
      </c>
      <c r="K11" s="10">
        <f t="shared" si="0"/>
        <v>1464.9454956</v>
      </c>
      <c r="L11" s="10">
        <f t="shared" si="1"/>
        <v>4.0353813530924487E-3</v>
      </c>
    </row>
    <row r="12" spans="1:18">
      <c r="A12" s="15" t="s">
        <v>33</v>
      </c>
      <c r="B12" s="26">
        <f>SUM(B5:B9)</f>
        <v>14220.4</v>
      </c>
      <c r="E12" s="4">
        <v>44305</v>
      </c>
      <c r="F12" s="5">
        <v>2027.599976</v>
      </c>
      <c r="G12" s="5">
        <v>1755.268433</v>
      </c>
      <c r="H12" s="5">
        <v>1390</v>
      </c>
      <c r="I12" s="5">
        <v>640.65002400000003</v>
      </c>
      <c r="J12" s="5">
        <v>1340</v>
      </c>
      <c r="K12" s="10">
        <f t="shared" si="0"/>
        <v>1430.7036866000001</v>
      </c>
      <c r="L12" s="10">
        <f t="shared" si="1"/>
        <v>-2.3374118083468676E-2</v>
      </c>
    </row>
    <row r="13" spans="1:18">
      <c r="E13" s="4">
        <v>44306</v>
      </c>
      <c r="F13" s="5">
        <v>2020.150024</v>
      </c>
      <c r="G13" s="5">
        <v>1754.7608640000001</v>
      </c>
      <c r="H13" s="5">
        <v>1425</v>
      </c>
      <c r="I13" s="5">
        <v>645.15002400000003</v>
      </c>
      <c r="J13" s="5">
        <v>1320</v>
      </c>
      <c r="K13" s="10">
        <f t="shared" si="0"/>
        <v>1433.0121824</v>
      </c>
      <c r="L13" s="10">
        <f t="shared" si="1"/>
        <v>1.6135387233717768E-3</v>
      </c>
      <c r="N13" s="52" t="s">
        <v>15</v>
      </c>
    </row>
    <row r="14" spans="1:18">
      <c r="A14" s="15" t="s">
        <v>34</v>
      </c>
      <c r="B14" s="22">
        <v>5</v>
      </c>
      <c r="E14" s="4">
        <v>44308</v>
      </c>
      <c r="F14" s="5">
        <v>2033</v>
      </c>
      <c r="G14" s="5">
        <v>1759.606567</v>
      </c>
      <c r="H14" s="5">
        <v>1380</v>
      </c>
      <c r="I14" s="5">
        <v>639.95001200000002</v>
      </c>
      <c r="J14" s="5">
        <v>1310</v>
      </c>
      <c r="K14" s="10">
        <f t="shared" si="0"/>
        <v>1424.5113158000001</v>
      </c>
      <c r="L14" s="10">
        <f t="shared" si="1"/>
        <v>-5.9321663168018235E-3</v>
      </c>
      <c r="N14" s="47" t="s">
        <v>3</v>
      </c>
      <c r="O14" s="47" t="s">
        <v>4</v>
      </c>
      <c r="P14" s="47" t="s">
        <v>79</v>
      </c>
      <c r="Q14" s="47" t="s">
        <v>5</v>
      </c>
    </row>
    <row r="15" spans="1:18">
      <c r="E15" s="4">
        <v>44309</v>
      </c>
      <c r="F15" s="5">
        <v>1969.650024</v>
      </c>
      <c r="G15" s="5">
        <v>1757.7144780000001</v>
      </c>
      <c r="H15" s="5">
        <v>1409</v>
      </c>
      <c r="I15" s="5">
        <v>637.95001200000002</v>
      </c>
      <c r="J15" s="5">
        <v>1330</v>
      </c>
      <c r="K15" s="10">
        <f t="shared" si="0"/>
        <v>1420.8629028</v>
      </c>
      <c r="L15" s="10">
        <f t="shared" si="1"/>
        <v>-2.5611681420383281E-3</v>
      </c>
      <c r="N15" s="10" t="s">
        <v>6</v>
      </c>
      <c r="O15" s="10" t="s">
        <v>7</v>
      </c>
      <c r="P15" s="28">
        <v>0.05</v>
      </c>
    </row>
    <row r="16" spans="1:18">
      <c r="A16" s="12"/>
      <c r="E16" s="4">
        <v>44312</v>
      </c>
      <c r="F16" s="5">
        <v>1977.5</v>
      </c>
      <c r="G16" s="5">
        <v>1788.634888</v>
      </c>
      <c r="H16" s="5">
        <v>1413</v>
      </c>
      <c r="I16" s="5">
        <v>634.70001200000002</v>
      </c>
      <c r="J16" s="5">
        <v>1330.0500489999999</v>
      </c>
      <c r="K16" s="10">
        <f t="shared" si="0"/>
        <v>1428.7769898000001</v>
      </c>
      <c r="L16" s="10">
        <f t="shared" si="1"/>
        <v>5.5699159886604122E-3</v>
      </c>
      <c r="N16" s="10" t="s">
        <v>8</v>
      </c>
      <c r="O16" s="10" t="s">
        <v>9</v>
      </c>
      <c r="P16" s="28">
        <v>0.2205</v>
      </c>
    </row>
    <row r="17" spans="1:17">
      <c r="A17" s="16"/>
      <c r="E17" s="4">
        <v>44313</v>
      </c>
      <c r="F17" s="5">
        <v>2014.8000489999999</v>
      </c>
      <c r="G17" s="5">
        <v>1835.5233149999999</v>
      </c>
      <c r="H17" s="5">
        <v>1407.25</v>
      </c>
      <c r="I17" s="5">
        <v>639.25</v>
      </c>
      <c r="J17" s="5">
        <v>1339</v>
      </c>
      <c r="K17" s="10">
        <f t="shared" si="0"/>
        <v>1447.1646727999998</v>
      </c>
      <c r="L17" s="10">
        <f t="shared" si="1"/>
        <v>1.2869526267058395E-2</v>
      </c>
      <c r="N17" s="10" t="s">
        <v>78</v>
      </c>
      <c r="O17" s="9" t="s">
        <v>10</v>
      </c>
      <c r="P17" s="28">
        <v>0.15329999999999999</v>
      </c>
    </row>
    <row r="18" spans="1:17">
      <c r="A18" s="16"/>
      <c r="E18" s="4">
        <v>44314</v>
      </c>
      <c r="F18" s="5">
        <v>2051.1499020000001</v>
      </c>
      <c r="G18" s="5">
        <v>1843.507202</v>
      </c>
      <c r="H18" s="5">
        <v>1436.25</v>
      </c>
      <c r="I18" s="5">
        <v>643.40002400000003</v>
      </c>
      <c r="J18" s="5">
        <v>1384.849976</v>
      </c>
      <c r="K18" s="10">
        <f t="shared" si="0"/>
        <v>1471.8314208000002</v>
      </c>
      <c r="L18" s="10">
        <f t="shared" si="1"/>
        <v>1.7044879870011354E-2</v>
      </c>
    </row>
    <row r="19" spans="1:17">
      <c r="A19" s="15" t="s">
        <v>37</v>
      </c>
      <c r="B19" s="21">
        <f>B12/B14</f>
        <v>2844.08</v>
      </c>
      <c r="E19" s="4">
        <v>44315</v>
      </c>
      <c r="F19" s="5">
        <v>2073.9499510000001</v>
      </c>
      <c r="G19" s="5">
        <v>1868.19751</v>
      </c>
      <c r="H19" s="5">
        <v>1486.1999510000001</v>
      </c>
      <c r="I19" s="5">
        <v>644.5</v>
      </c>
      <c r="J19" s="5">
        <v>1383.9499510000001</v>
      </c>
      <c r="K19" s="10">
        <f t="shared" si="0"/>
        <v>1491.3594726000001</v>
      </c>
      <c r="L19" s="10">
        <f t="shared" si="1"/>
        <v>1.3267859025176687E-2</v>
      </c>
      <c r="N19" s="10" t="s">
        <v>11</v>
      </c>
      <c r="P19" s="28">
        <f>(P16-P15)/P17</f>
        <v>1.1121983039791259</v>
      </c>
    </row>
    <row r="20" spans="1:17">
      <c r="E20" s="4">
        <v>44316</v>
      </c>
      <c r="F20" s="5">
        <v>2228.75</v>
      </c>
      <c r="G20" s="5">
        <v>1840.9228519999999</v>
      </c>
      <c r="H20" s="5">
        <v>1445</v>
      </c>
      <c r="I20" s="5">
        <v>654.45001200000002</v>
      </c>
      <c r="J20" s="5">
        <v>1350</v>
      </c>
      <c r="K20" s="10">
        <f t="shared" si="0"/>
        <v>1503.8245727999999</v>
      </c>
      <c r="L20" s="10">
        <f t="shared" si="1"/>
        <v>8.3582130458919046E-3</v>
      </c>
    </row>
    <row r="21" spans="1:17">
      <c r="A21" s="53" t="s">
        <v>27</v>
      </c>
      <c r="B21" s="18" t="s">
        <v>54</v>
      </c>
      <c r="E21" s="4">
        <v>44319</v>
      </c>
      <c r="F21" s="5">
        <v>2282.8999020000001</v>
      </c>
      <c r="G21" s="5">
        <v>1808.2025149999999</v>
      </c>
      <c r="H21" s="5">
        <v>1393</v>
      </c>
      <c r="I21" s="5">
        <v>659.20001200000002</v>
      </c>
      <c r="J21" s="5">
        <v>1325.5</v>
      </c>
      <c r="K21" s="10">
        <f t="shared" si="0"/>
        <v>1493.7604858000004</v>
      </c>
      <c r="L21" s="10">
        <f t="shared" si="1"/>
        <v>-6.692327803409226E-3</v>
      </c>
      <c r="N21" s="47" t="s">
        <v>80</v>
      </c>
    </row>
    <row r="22" spans="1:17">
      <c r="A22" s="55" t="s">
        <v>2</v>
      </c>
      <c r="B22" s="131">
        <f>0.2</f>
        <v>0.2</v>
      </c>
      <c r="E22" s="4">
        <v>44320</v>
      </c>
      <c r="F22" s="5">
        <v>2281.5500489999999</v>
      </c>
      <c r="G22" s="5">
        <v>1769.0211179999999</v>
      </c>
      <c r="H22" s="5">
        <v>1409.9499510000001</v>
      </c>
      <c r="I22" s="5">
        <v>645.15002400000003</v>
      </c>
      <c r="J22" s="5">
        <v>1350</v>
      </c>
      <c r="K22" s="10">
        <f t="shared" si="0"/>
        <v>1491.1342284</v>
      </c>
      <c r="L22" s="10">
        <f t="shared" si="1"/>
        <v>-1.7581516079493431E-3</v>
      </c>
      <c r="N22" s="52" t="s">
        <v>12</v>
      </c>
    </row>
    <row r="23" spans="1:17">
      <c r="A23" s="56" t="s">
        <v>30</v>
      </c>
      <c r="B23" s="131">
        <f t="shared" ref="B23:B26" si="2">0.2</f>
        <v>0.2</v>
      </c>
      <c r="E23" s="4">
        <v>44321</v>
      </c>
      <c r="F23" s="5">
        <v>2320.6999510000001</v>
      </c>
      <c r="G23" s="5">
        <v>1772.2517089999999</v>
      </c>
      <c r="H23" s="5">
        <v>1401</v>
      </c>
      <c r="I23" s="5">
        <v>683.40002400000003</v>
      </c>
      <c r="J23" s="5">
        <v>1342.1999510000001</v>
      </c>
      <c r="K23" s="10">
        <f t="shared" si="0"/>
        <v>1503.9103270000001</v>
      </c>
      <c r="L23" s="10">
        <f t="shared" si="1"/>
        <v>8.5680405939771997E-3</v>
      </c>
      <c r="N23" s="47" t="s">
        <v>3</v>
      </c>
      <c r="O23" s="47" t="s">
        <v>4</v>
      </c>
      <c r="P23" s="47" t="s">
        <v>79</v>
      </c>
      <c r="Q23" s="47" t="s">
        <v>5</v>
      </c>
    </row>
    <row r="24" spans="1:17">
      <c r="A24" s="56" t="s">
        <v>19</v>
      </c>
      <c r="B24" s="131">
        <f t="shared" si="2"/>
        <v>0.2</v>
      </c>
      <c r="E24" s="4">
        <v>44322</v>
      </c>
      <c r="F24" s="5">
        <v>2294.8999020000001</v>
      </c>
      <c r="G24" s="5">
        <v>1782.3123780000001</v>
      </c>
      <c r="H24" s="5">
        <v>1407.599976</v>
      </c>
      <c r="I24" s="5">
        <v>679.40002400000003</v>
      </c>
      <c r="J24" s="5">
        <v>1344</v>
      </c>
      <c r="K24" s="10">
        <f t="shared" si="0"/>
        <v>1501.642456</v>
      </c>
      <c r="L24" s="10">
        <f t="shared" si="1"/>
        <v>-1.5079828625979008E-3</v>
      </c>
      <c r="N24" s="10" t="s">
        <v>81</v>
      </c>
      <c r="O24" s="10" t="s">
        <v>7</v>
      </c>
      <c r="P24" s="28">
        <v>0.05</v>
      </c>
    </row>
    <row r="25" spans="1:17">
      <c r="A25" s="56" t="s">
        <v>20</v>
      </c>
      <c r="B25" s="131">
        <f t="shared" si="2"/>
        <v>0.2</v>
      </c>
      <c r="E25" s="4">
        <v>44323</v>
      </c>
      <c r="F25" s="5">
        <v>2451.6999510000001</v>
      </c>
      <c r="G25" s="5">
        <v>1783.004639</v>
      </c>
      <c r="H25" s="5">
        <v>1412.9499510000001</v>
      </c>
      <c r="I25" s="5">
        <v>679.45001200000002</v>
      </c>
      <c r="J25" s="5">
        <v>1347</v>
      </c>
      <c r="K25" s="10">
        <f t="shared" si="0"/>
        <v>1534.8209106000002</v>
      </c>
      <c r="L25" s="10">
        <f t="shared" si="1"/>
        <v>2.2094776601068622E-2</v>
      </c>
      <c r="N25" s="10" t="s">
        <v>8</v>
      </c>
      <c r="O25" s="10" t="s">
        <v>9</v>
      </c>
      <c r="P25" s="28">
        <v>0.29830000000000001</v>
      </c>
    </row>
    <row r="26" spans="1:17">
      <c r="A26" s="74" t="s">
        <v>17</v>
      </c>
      <c r="B26" s="132">
        <f t="shared" si="2"/>
        <v>0.2</v>
      </c>
      <c r="E26" s="4">
        <v>44326</v>
      </c>
      <c r="F26" s="5">
        <v>2480.4499510000001</v>
      </c>
      <c r="G26" s="5">
        <v>1777.8819579999999</v>
      </c>
      <c r="H26" s="5">
        <v>1427</v>
      </c>
      <c r="I26" s="5">
        <v>698.20001200000002</v>
      </c>
      <c r="J26" s="5">
        <v>1347</v>
      </c>
      <c r="K26" s="10">
        <f t="shared" si="0"/>
        <v>1546.1063842000001</v>
      </c>
      <c r="L26" s="10">
        <f t="shared" si="1"/>
        <v>7.3529579392999089E-3</v>
      </c>
      <c r="N26" s="10" t="s">
        <v>78</v>
      </c>
      <c r="O26" s="9" t="s">
        <v>10</v>
      </c>
      <c r="P26" s="28">
        <v>0.18740000000000001</v>
      </c>
    </row>
    <row r="27" spans="1:17">
      <c r="A27" s="56" t="s">
        <v>55</v>
      </c>
      <c r="B27" s="72">
        <f>SUM(B22:B26)</f>
        <v>1</v>
      </c>
      <c r="E27" s="4">
        <v>44327</v>
      </c>
      <c r="F27" s="5">
        <v>2493.6000979999999</v>
      </c>
      <c r="G27" s="5">
        <v>1784.296875</v>
      </c>
      <c r="H27" s="5">
        <v>1396</v>
      </c>
      <c r="I27" s="5">
        <v>708.09997599999997</v>
      </c>
      <c r="J27" s="5">
        <v>1380</v>
      </c>
      <c r="K27" s="10">
        <f t="shared" si="0"/>
        <v>1552.3993897999999</v>
      </c>
      <c r="L27" s="10">
        <f t="shared" si="1"/>
        <v>4.0702280672981761E-3</v>
      </c>
    </row>
    <row r="28" spans="1:17">
      <c r="A28" s="13"/>
      <c r="E28" s="4">
        <v>44328</v>
      </c>
      <c r="F28" s="5">
        <v>2409.6499020000001</v>
      </c>
      <c r="G28" s="5">
        <v>1765.8367920000001</v>
      </c>
      <c r="H28" s="5">
        <v>1399.75</v>
      </c>
      <c r="I28" s="5">
        <v>702.84997599999997</v>
      </c>
      <c r="J28" s="5">
        <v>1380</v>
      </c>
      <c r="K28" s="10">
        <f t="shared" si="0"/>
        <v>1531.617334</v>
      </c>
      <c r="L28" s="10">
        <f t="shared" si="1"/>
        <v>-1.3387054862651904E-2</v>
      </c>
      <c r="N28" s="10" t="s">
        <v>11</v>
      </c>
      <c r="P28" s="49">
        <f>((P25-P24)/P26)</f>
        <v>1.324973319103522</v>
      </c>
    </row>
    <row r="29" spans="1:17">
      <c r="A29" s="42"/>
      <c r="B29" s="19"/>
      <c r="E29" s="4">
        <v>44330</v>
      </c>
      <c r="F29" s="5">
        <v>2471.1499020000001</v>
      </c>
      <c r="G29" s="5">
        <v>1788.1273189999999</v>
      </c>
      <c r="H29" s="5">
        <v>1394.349976</v>
      </c>
      <c r="I29" s="5">
        <v>691.45001200000002</v>
      </c>
      <c r="J29" s="5">
        <v>1394</v>
      </c>
      <c r="K29" s="10">
        <f t="shared" si="0"/>
        <v>1547.8154418000001</v>
      </c>
      <c r="L29" s="10">
        <f t="shared" si="1"/>
        <v>1.0575819064215564E-2</v>
      </c>
    </row>
    <row r="30" spans="1:17">
      <c r="A30" s="42"/>
      <c r="B30" s="43"/>
      <c r="E30" s="4">
        <v>44333</v>
      </c>
      <c r="F30" s="5">
        <v>2389.4499510000001</v>
      </c>
      <c r="G30" s="5">
        <v>1809.402466</v>
      </c>
      <c r="H30" s="5">
        <v>1395.150024</v>
      </c>
      <c r="I30" s="5">
        <v>687.15002400000003</v>
      </c>
      <c r="J30" s="5">
        <v>1433</v>
      </c>
      <c r="K30" s="10">
        <f t="shared" si="0"/>
        <v>1542.8304929999999</v>
      </c>
      <c r="L30" s="10">
        <f t="shared" si="1"/>
        <v>-3.2206351386461218E-3</v>
      </c>
      <c r="N30" s="47" t="s">
        <v>80</v>
      </c>
    </row>
    <row r="31" spans="1:17">
      <c r="A31" s="40"/>
      <c r="B31" s="41"/>
      <c r="E31" s="4">
        <v>44334</v>
      </c>
      <c r="F31" s="5">
        <v>2497.5500489999999</v>
      </c>
      <c r="G31" s="5">
        <v>1834.877197</v>
      </c>
      <c r="H31" s="5">
        <v>1458.9499510000001</v>
      </c>
      <c r="I31" s="5">
        <v>690.79998799999998</v>
      </c>
      <c r="J31" s="5">
        <v>1405</v>
      </c>
      <c r="K31" s="10">
        <f t="shared" si="0"/>
        <v>1577.4354370000001</v>
      </c>
      <c r="L31" s="10">
        <f t="shared" si="1"/>
        <v>2.2429517796677567E-2</v>
      </c>
      <c r="N31" s="52" t="s">
        <v>13</v>
      </c>
    </row>
    <row r="32" spans="1:17">
      <c r="A32" s="42"/>
      <c r="B32" s="43"/>
      <c r="E32" s="4">
        <v>44335</v>
      </c>
      <c r="F32" s="5">
        <v>2452.8000489999999</v>
      </c>
      <c r="G32" s="5">
        <v>1843.2764890000001</v>
      </c>
      <c r="H32" s="5">
        <v>1470.1999510000001</v>
      </c>
      <c r="I32" s="5">
        <v>703.40002400000003</v>
      </c>
      <c r="J32" s="5">
        <v>1414</v>
      </c>
      <c r="K32" s="10">
        <f t="shared" si="0"/>
        <v>1576.7353025999998</v>
      </c>
      <c r="L32" s="10">
        <f t="shared" si="1"/>
        <v>-4.4384345855175145E-4</v>
      </c>
      <c r="N32" s="47" t="s">
        <v>3</v>
      </c>
      <c r="O32" s="47" t="s">
        <v>4</v>
      </c>
      <c r="P32" s="47" t="s">
        <v>79</v>
      </c>
      <c r="Q32" s="47" t="s">
        <v>5</v>
      </c>
    </row>
    <row r="33" spans="1:17">
      <c r="A33" s="44"/>
      <c r="B33" s="43"/>
      <c r="E33" s="4">
        <v>44336</v>
      </c>
      <c r="F33" s="5">
        <v>2465.9499510000001</v>
      </c>
      <c r="G33" s="5">
        <v>1832.5235600000001</v>
      </c>
      <c r="H33" s="5">
        <v>1458.349976</v>
      </c>
      <c r="I33" s="5">
        <v>686.84997599999997</v>
      </c>
      <c r="J33" s="5">
        <v>1410.8000489999999</v>
      </c>
      <c r="K33" s="10">
        <f t="shared" si="0"/>
        <v>1570.8947023999999</v>
      </c>
      <c r="L33" s="10">
        <f t="shared" si="1"/>
        <v>-3.7042363359081065E-3</v>
      </c>
      <c r="N33" s="10" t="s">
        <v>81</v>
      </c>
      <c r="O33" s="10" t="s">
        <v>7</v>
      </c>
      <c r="P33" s="28">
        <v>0.05</v>
      </c>
    </row>
    <row r="34" spans="1:17">
      <c r="A34" s="45"/>
      <c r="B34" s="43"/>
      <c r="E34" s="4">
        <v>44337</v>
      </c>
      <c r="F34" s="5">
        <v>2443.5500489999999</v>
      </c>
      <c r="G34" s="5">
        <v>1848.3530270000001</v>
      </c>
      <c r="H34" s="5">
        <v>1443</v>
      </c>
      <c r="I34" s="5">
        <v>690.40002400000003</v>
      </c>
      <c r="J34" s="5">
        <v>1415</v>
      </c>
      <c r="K34" s="10">
        <f t="shared" si="0"/>
        <v>1568.0606200000002</v>
      </c>
      <c r="L34" s="10">
        <f t="shared" si="1"/>
        <v>-1.8041199041984868E-3</v>
      </c>
      <c r="N34" s="10" t="s">
        <v>8</v>
      </c>
      <c r="O34" s="10" t="s">
        <v>9</v>
      </c>
      <c r="P34" s="28">
        <v>-3.6499999999999998E-2</v>
      </c>
    </row>
    <row r="35" spans="1:17">
      <c r="A35" s="42"/>
      <c r="B35" s="43"/>
      <c r="E35" s="4">
        <v>44340</v>
      </c>
      <c r="F35" s="5">
        <v>2405.3500979999999</v>
      </c>
      <c r="G35" s="5">
        <v>1832.7542719999999</v>
      </c>
      <c r="H35" s="5">
        <v>1503.25</v>
      </c>
      <c r="I35" s="5">
        <v>690.95001200000002</v>
      </c>
      <c r="J35" s="5">
        <v>1420</v>
      </c>
      <c r="K35" s="10">
        <f t="shared" si="0"/>
        <v>1570.4608764</v>
      </c>
      <c r="L35" s="10">
        <f t="shared" si="1"/>
        <v>1.5307165867093353E-3</v>
      </c>
      <c r="N35" s="10" t="s">
        <v>78</v>
      </c>
      <c r="O35" s="9" t="s">
        <v>10</v>
      </c>
      <c r="P35" s="28">
        <v>0.15190000000000001</v>
      </c>
    </row>
    <row r="36" spans="1:17">
      <c r="A36" s="40"/>
      <c r="B36" s="46"/>
      <c r="E36" s="4">
        <v>44341</v>
      </c>
      <c r="F36" s="5">
        <v>2403.5</v>
      </c>
      <c r="G36" s="5">
        <v>1811.9868160000001</v>
      </c>
      <c r="H36" s="5">
        <v>1510.5</v>
      </c>
      <c r="I36" s="5">
        <v>696.09997599999997</v>
      </c>
      <c r="J36" s="5">
        <v>1460</v>
      </c>
      <c r="K36" s="10">
        <f t="shared" si="0"/>
        <v>1576.4173584</v>
      </c>
      <c r="L36" s="10">
        <f t="shared" si="1"/>
        <v>3.7928241890712311E-3</v>
      </c>
    </row>
    <row r="37" spans="1:17">
      <c r="A37" s="42"/>
      <c r="B37" s="43"/>
      <c r="E37" s="4">
        <v>44342</v>
      </c>
      <c r="F37" s="5">
        <v>2340.0500489999999</v>
      </c>
      <c r="G37" s="5">
        <v>1818.3554690000001</v>
      </c>
      <c r="H37" s="5">
        <v>1480</v>
      </c>
      <c r="I37" s="5">
        <v>703.79998799999998</v>
      </c>
      <c r="J37" s="5">
        <v>1458.900024</v>
      </c>
      <c r="K37" s="10">
        <f t="shared" si="0"/>
        <v>1560.221106</v>
      </c>
      <c r="L37" s="10">
        <f t="shared" si="1"/>
        <v>-1.027408910064187E-2</v>
      </c>
      <c r="N37" s="10" t="s">
        <v>11</v>
      </c>
      <c r="P37" s="51">
        <f>((P34-P33)/P35)</f>
        <v>-0.56945358788676759</v>
      </c>
    </row>
    <row r="38" spans="1:17">
      <c r="A38" s="42"/>
      <c r="B38" s="43"/>
      <c r="E38" s="4">
        <v>44343</v>
      </c>
      <c r="F38" s="5">
        <v>2374.0500489999999</v>
      </c>
      <c r="G38" s="5">
        <v>1823.939697</v>
      </c>
      <c r="H38" s="5">
        <v>1473.099976</v>
      </c>
      <c r="I38" s="5">
        <v>699.5</v>
      </c>
      <c r="J38" s="5">
        <v>1475.9499510000001</v>
      </c>
      <c r="K38" s="10">
        <f t="shared" si="0"/>
        <v>1569.3079346000002</v>
      </c>
      <c r="L38" s="10">
        <f t="shared" si="1"/>
        <v>5.8240646566412035E-3</v>
      </c>
    </row>
    <row r="39" spans="1:17">
      <c r="A39" s="42"/>
      <c r="B39" s="43"/>
      <c r="E39" s="4">
        <v>44344</v>
      </c>
      <c r="F39" s="5">
        <v>2364.6999510000001</v>
      </c>
      <c r="G39" s="5">
        <v>1933.4997559999999</v>
      </c>
      <c r="H39" s="5">
        <v>1490.900024</v>
      </c>
      <c r="I39" s="5">
        <v>669.75</v>
      </c>
      <c r="J39" s="5">
        <v>1487.099976</v>
      </c>
      <c r="K39" s="10">
        <f t="shared" si="0"/>
        <v>1589.1899414</v>
      </c>
      <c r="L39" s="10">
        <f t="shared" si="1"/>
        <v>1.2669283294656664E-2</v>
      </c>
      <c r="N39" s="47" t="s">
        <v>80</v>
      </c>
    </row>
    <row r="40" spans="1:17">
      <c r="A40" s="42"/>
      <c r="B40" s="43"/>
      <c r="E40" s="4">
        <v>44347</v>
      </c>
      <c r="F40" s="5">
        <v>2424.3000489999999</v>
      </c>
      <c r="G40" s="5">
        <v>1993.956177</v>
      </c>
      <c r="H40" s="5">
        <v>1500</v>
      </c>
      <c r="I40" s="5">
        <v>668.29998799999998</v>
      </c>
      <c r="J40" s="5">
        <v>1472.3000489999999</v>
      </c>
      <c r="K40" s="10">
        <f t="shared" si="0"/>
        <v>1611.7712526</v>
      </c>
      <c r="L40" s="10">
        <f t="shared" si="1"/>
        <v>1.4209321750493276E-2</v>
      </c>
      <c r="N40" s="52" t="s">
        <v>14</v>
      </c>
    </row>
    <row r="41" spans="1:17">
      <c r="E41" s="4">
        <v>44348</v>
      </c>
      <c r="F41" s="5">
        <v>2459.6000979999999</v>
      </c>
      <c r="G41" s="5">
        <v>2001.894043</v>
      </c>
      <c r="H41" s="5">
        <v>1520.3000489999999</v>
      </c>
      <c r="I41" s="5">
        <v>671.04998799999998</v>
      </c>
      <c r="J41" s="5">
        <v>1465.9499510000001</v>
      </c>
      <c r="K41" s="10">
        <f t="shared" si="0"/>
        <v>1623.7588258000001</v>
      </c>
      <c r="L41" s="10">
        <f t="shared" si="1"/>
        <v>7.4375152061203487E-3</v>
      </c>
      <c r="N41" s="47" t="s">
        <v>3</v>
      </c>
      <c r="O41" s="47" t="s">
        <v>4</v>
      </c>
      <c r="P41" s="47" t="s">
        <v>79</v>
      </c>
      <c r="Q41" s="47" t="s">
        <v>5</v>
      </c>
    </row>
    <row r="42" spans="1:17">
      <c r="E42" s="4">
        <v>44349</v>
      </c>
      <c r="F42" s="5">
        <v>2499</v>
      </c>
      <c r="G42" s="5">
        <v>2031.753052</v>
      </c>
      <c r="H42" s="5">
        <v>1510</v>
      </c>
      <c r="I42" s="5">
        <v>677.45001200000002</v>
      </c>
      <c r="J42" s="5">
        <v>1468.3000489999999</v>
      </c>
      <c r="K42" s="10">
        <f t="shared" si="0"/>
        <v>1637.3006226000002</v>
      </c>
      <c r="L42" s="10">
        <f t="shared" si="1"/>
        <v>8.3397833377922836E-3</v>
      </c>
      <c r="N42" s="10" t="s">
        <v>81</v>
      </c>
      <c r="O42" s="10" t="s">
        <v>7</v>
      </c>
      <c r="P42" s="28">
        <v>0.05</v>
      </c>
    </row>
    <row r="43" spans="1:17">
      <c r="E43" s="4">
        <v>44350</v>
      </c>
      <c r="F43" s="5">
        <v>2526</v>
      </c>
      <c r="G43" s="5">
        <v>2039.506226</v>
      </c>
      <c r="H43" s="5">
        <v>1508</v>
      </c>
      <c r="I43" s="5">
        <v>675.5</v>
      </c>
      <c r="J43" s="5">
        <v>1480.099976</v>
      </c>
      <c r="K43" s="10">
        <f t="shared" si="0"/>
        <v>1645.8212403999999</v>
      </c>
      <c r="L43" s="10">
        <f t="shared" si="1"/>
        <v>5.2040643498132422E-3</v>
      </c>
      <c r="N43" s="10" t="s">
        <v>8</v>
      </c>
      <c r="O43" s="10" t="s">
        <v>9</v>
      </c>
      <c r="P43" s="28">
        <v>0.43469999999999998</v>
      </c>
    </row>
    <row r="44" spans="1:17">
      <c r="E44" s="4">
        <v>44351</v>
      </c>
      <c r="F44" s="5">
        <v>2499.6499020000001</v>
      </c>
      <c r="G44" s="5">
        <v>2021.830811</v>
      </c>
      <c r="H44" s="5">
        <v>1516</v>
      </c>
      <c r="I44" s="5">
        <v>673.95001200000002</v>
      </c>
      <c r="J44" s="5">
        <v>1518.9499510000001</v>
      </c>
      <c r="K44" s="10">
        <f t="shared" si="0"/>
        <v>1646.0761352</v>
      </c>
      <c r="L44" s="10">
        <f t="shared" si="1"/>
        <v>1.548739278258715E-4</v>
      </c>
      <c r="N44" s="10" t="s">
        <v>78</v>
      </c>
      <c r="O44" s="9" t="s">
        <v>10</v>
      </c>
      <c r="P44" s="28">
        <v>0.10285</v>
      </c>
    </row>
    <row r="45" spans="1:17">
      <c r="E45" s="4">
        <v>44354</v>
      </c>
      <c r="F45" s="5">
        <v>2483</v>
      </c>
      <c r="G45" s="5">
        <v>2055.889404</v>
      </c>
      <c r="H45" s="5">
        <v>1510</v>
      </c>
      <c r="I45" s="5">
        <v>675.34997599999997</v>
      </c>
      <c r="J45" s="5">
        <v>1545.4499510000001</v>
      </c>
      <c r="K45" s="10">
        <f t="shared" si="0"/>
        <v>1653.9378662000001</v>
      </c>
      <c r="L45" s="10">
        <f t="shared" si="1"/>
        <v>4.7760433626875543E-3</v>
      </c>
    </row>
    <row r="46" spans="1:17">
      <c r="E46" s="4">
        <v>44355</v>
      </c>
      <c r="F46" s="5">
        <v>2517.5500489999999</v>
      </c>
      <c r="G46" s="5">
        <v>2044.075073</v>
      </c>
      <c r="H46" s="5">
        <v>1496.5500489999999</v>
      </c>
      <c r="I46" s="5">
        <v>678.75</v>
      </c>
      <c r="J46" s="5">
        <v>1561</v>
      </c>
      <c r="K46" s="10">
        <f t="shared" si="0"/>
        <v>1659.5850342000001</v>
      </c>
      <c r="L46" s="10">
        <f t="shared" si="1"/>
        <v>3.4143773568560132E-3</v>
      </c>
      <c r="N46" s="10" t="s">
        <v>11</v>
      </c>
      <c r="P46" s="28">
        <f>((P43-P42)/P44)</f>
        <v>3.7403986387943609</v>
      </c>
    </row>
    <row r="47" spans="1:17">
      <c r="E47" s="4">
        <v>44356</v>
      </c>
      <c r="F47" s="5">
        <v>2510.4499510000001</v>
      </c>
      <c r="G47" s="5">
        <v>2007.5242920000001</v>
      </c>
      <c r="H47" s="5">
        <v>1483.900024</v>
      </c>
      <c r="I47" s="5">
        <v>672.84997599999997</v>
      </c>
      <c r="J47" s="5">
        <v>1550</v>
      </c>
      <c r="K47" s="10">
        <f t="shared" si="0"/>
        <v>1644.9448486000001</v>
      </c>
      <c r="L47" s="10">
        <f t="shared" si="1"/>
        <v>-8.8215941324496505E-3</v>
      </c>
    </row>
    <row r="48" spans="1:17">
      <c r="E48" s="4">
        <v>44357</v>
      </c>
      <c r="F48" s="5">
        <v>2524.1999510000001</v>
      </c>
      <c r="G48" s="5">
        <v>2014.9083250000001</v>
      </c>
      <c r="H48" s="5">
        <v>1482.099976</v>
      </c>
      <c r="I48" s="5">
        <v>676.04998799999998</v>
      </c>
      <c r="J48" s="5">
        <v>1525</v>
      </c>
      <c r="K48" s="10">
        <f t="shared" si="0"/>
        <v>1644.4516480000002</v>
      </c>
      <c r="L48" s="10">
        <f t="shared" si="1"/>
        <v>-2.9982804616190961E-4</v>
      </c>
      <c r="N48" s="47" t="s">
        <v>80</v>
      </c>
    </row>
    <row r="49" spans="5:12">
      <c r="E49" s="4">
        <v>44358</v>
      </c>
      <c r="F49" s="5">
        <v>2513.8000489999999</v>
      </c>
      <c r="G49" s="5">
        <v>2042.7366939999999</v>
      </c>
      <c r="H49" s="5">
        <v>1491</v>
      </c>
      <c r="I49" s="5">
        <v>681.29998799999998</v>
      </c>
      <c r="J49" s="5">
        <v>1521</v>
      </c>
      <c r="K49" s="10">
        <f t="shared" si="0"/>
        <v>1649.9673462000001</v>
      </c>
      <c r="L49" s="10">
        <f t="shared" si="1"/>
        <v>3.3541261044118809E-3</v>
      </c>
    </row>
    <row r="50" spans="5:12">
      <c r="E50" s="4">
        <v>44361</v>
      </c>
      <c r="F50" s="5">
        <v>2530.1999510000001</v>
      </c>
      <c r="G50" s="5">
        <v>2072.0419919999999</v>
      </c>
      <c r="H50" s="5">
        <v>1478.25</v>
      </c>
      <c r="I50" s="5">
        <v>677.09997599999997</v>
      </c>
      <c r="J50" s="5">
        <v>1503.4499510000001</v>
      </c>
      <c r="K50" s="10">
        <f t="shared" si="0"/>
        <v>1652.208374</v>
      </c>
      <c r="L50" s="10">
        <f t="shared" si="1"/>
        <v>1.3582255461972448E-3</v>
      </c>
    </row>
    <row r="51" spans="5:12">
      <c r="E51" s="4">
        <v>44362</v>
      </c>
      <c r="F51" s="5">
        <v>2549.8000489999999</v>
      </c>
      <c r="G51" s="5">
        <v>2076.749268</v>
      </c>
      <c r="H51" s="5">
        <v>1486</v>
      </c>
      <c r="I51" s="5">
        <v>673.20001200000002</v>
      </c>
      <c r="J51" s="5">
        <v>1520</v>
      </c>
      <c r="K51" s="10">
        <f t="shared" si="0"/>
        <v>1661.1498658</v>
      </c>
      <c r="L51" s="10">
        <f t="shared" si="1"/>
        <v>5.4118426832281408E-3</v>
      </c>
    </row>
    <row r="52" spans="5:12">
      <c r="E52" s="4">
        <v>44363</v>
      </c>
      <c r="F52" s="5">
        <v>2774.0500489999999</v>
      </c>
      <c r="G52" s="5">
        <v>2041.30603</v>
      </c>
      <c r="H52" s="5">
        <v>1488</v>
      </c>
      <c r="I52" s="5">
        <v>668.54998799999998</v>
      </c>
      <c r="J52" s="5">
        <v>1505.849976</v>
      </c>
      <c r="K52" s="10">
        <f t="shared" si="0"/>
        <v>1695.5512085999999</v>
      </c>
      <c r="L52" s="10">
        <f t="shared" si="1"/>
        <v>2.0709355313605293E-2</v>
      </c>
    </row>
    <row r="53" spans="5:12">
      <c r="E53" s="4">
        <v>44364</v>
      </c>
      <c r="F53" s="5">
        <v>2693.6499020000001</v>
      </c>
      <c r="G53" s="5">
        <v>2045.044189</v>
      </c>
      <c r="H53" s="5">
        <v>1466</v>
      </c>
      <c r="I53" s="5">
        <v>665.04998799999998</v>
      </c>
      <c r="J53" s="5">
        <v>1481</v>
      </c>
      <c r="K53" s="10">
        <f t="shared" si="0"/>
        <v>1670.1488158</v>
      </c>
      <c r="L53" s="10">
        <f t="shared" si="1"/>
        <v>-1.4981790388374328E-2</v>
      </c>
    </row>
    <row r="54" spans="5:12">
      <c r="E54" s="4">
        <v>44365</v>
      </c>
      <c r="F54" s="5">
        <v>2645.3999020000001</v>
      </c>
      <c r="G54" s="5">
        <v>2054.2741700000001</v>
      </c>
      <c r="H54" s="5">
        <v>1469.5</v>
      </c>
      <c r="I54" s="5">
        <v>668.5</v>
      </c>
      <c r="J54" s="5">
        <v>1487.5500489999999</v>
      </c>
      <c r="K54" s="10">
        <f t="shared" si="0"/>
        <v>1665.0448242000002</v>
      </c>
      <c r="L54" s="10">
        <f t="shared" si="1"/>
        <v>-3.0560100703092008E-3</v>
      </c>
    </row>
    <row r="55" spans="5:12">
      <c r="E55" s="4">
        <v>44368</v>
      </c>
      <c r="F55" s="5">
        <v>2576.1499020000001</v>
      </c>
      <c r="G55" s="5">
        <v>2064.9809570000002</v>
      </c>
      <c r="H55" s="5">
        <v>1461.349976</v>
      </c>
      <c r="I55" s="5">
        <v>671.34997599999997</v>
      </c>
      <c r="J55" s="5">
        <v>1460</v>
      </c>
      <c r="K55" s="10">
        <f t="shared" si="0"/>
        <v>1646.7661622000001</v>
      </c>
      <c r="L55" s="10">
        <f t="shared" si="1"/>
        <v>-1.0977879835026294E-2</v>
      </c>
    </row>
    <row r="56" spans="5:12">
      <c r="E56" s="4">
        <v>44369</v>
      </c>
      <c r="F56" s="5">
        <v>2609.1499020000001</v>
      </c>
      <c r="G56" s="5">
        <v>2054.3664549999999</v>
      </c>
      <c r="H56" s="5">
        <v>1497</v>
      </c>
      <c r="I56" s="5">
        <v>666.79998799999998</v>
      </c>
      <c r="J56" s="5">
        <v>1470.099976</v>
      </c>
      <c r="K56" s="10">
        <f t="shared" si="0"/>
        <v>1659.4832642000001</v>
      </c>
      <c r="L56" s="10">
        <f t="shared" si="1"/>
        <v>7.722469827173617E-3</v>
      </c>
    </row>
    <row r="57" spans="5:12">
      <c r="E57" s="4">
        <v>44370</v>
      </c>
      <c r="F57" s="5">
        <v>2597.1499020000001</v>
      </c>
      <c r="G57" s="5">
        <v>2035.5373540000001</v>
      </c>
      <c r="H57" s="5">
        <v>1490</v>
      </c>
      <c r="I57" s="5">
        <v>665.25</v>
      </c>
      <c r="J57" s="5">
        <v>1505</v>
      </c>
      <c r="K57" s="10">
        <f t="shared" si="0"/>
        <v>1658.5874512</v>
      </c>
      <c r="L57" s="10">
        <f t="shared" si="1"/>
        <v>-5.3981442255279788E-4</v>
      </c>
    </row>
    <row r="58" spans="5:12">
      <c r="E58" s="4">
        <v>44371</v>
      </c>
      <c r="F58" s="5">
        <v>2566.25</v>
      </c>
      <c r="G58" s="5">
        <v>1987.6798100000001</v>
      </c>
      <c r="H58" s="5">
        <v>1490</v>
      </c>
      <c r="I58" s="5">
        <v>664.79998799999998</v>
      </c>
      <c r="J58" s="5">
        <v>1490</v>
      </c>
      <c r="K58" s="10">
        <f t="shared" si="0"/>
        <v>1639.7459595999999</v>
      </c>
      <c r="L58" s="10">
        <f t="shared" si="1"/>
        <v>-1.1359962711865568E-2</v>
      </c>
    </row>
    <row r="59" spans="5:12">
      <c r="E59" s="4">
        <v>44372</v>
      </c>
      <c r="F59" s="5">
        <v>2595.5500489999999</v>
      </c>
      <c r="G59" s="5">
        <v>1942.406616</v>
      </c>
      <c r="H59" s="5">
        <v>1511.099976</v>
      </c>
      <c r="I59" s="5">
        <v>672.25</v>
      </c>
      <c r="J59" s="5">
        <v>1510.5</v>
      </c>
      <c r="K59" s="10">
        <f t="shared" si="0"/>
        <v>1646.3613282000001</v>
      </c>
      <c r="L59" s="10">
        <f t="shared" si="1"/>
        <v>4.0343862787219908E-3</v>
      </c>
    </row>
    <row r="60" spans="5:12">
      <c r="E60" s="4">
        <v>44375</v>
      </c>
      <c r="F60" s="5">
        <v>2562.6000979999999</v>
      </c>
      <c r="G60" s="5">
        <v>1925.3773189999999</v>
      </c>
      <c r="H60" s="5">
        <v>1520</v>
      </c>
      <c r="I60" s="5">
        <v>676.29998799999998</v>
      </c>
      <c r="J60" s="5">
        <v>1526</v>
      </c>
      <c r="K60" s="10">
        <f t="shared" si="0"/>
        <v>1642.0554809999999</v>
      </c>
      <c r="L60" s="10">
        <f t="shared" si="1"/>
        <v>-2.6153719273204201E-3</v>
      </c>
    </row>
    <row r="61" spans="5:12">
      <c r="E61" s="4">
        <v>44376</v>
      </c>
      <c r="F61" s="5">
        <v>2532.1999510000001</v>
      </c>
      <c r="G61" s="5">
        <v>1927.0386960000001</v>
      </c>
      <c r="H61" s="5">
        <v>1507</v>
      </c>
      <c r="I61" s="5">
        <v>677.59997599999997</v>
      </c>
      <c r="J61" s="5">
        <v>1513</v>
      </c>
      <c r="K61" s="10">
        <f t="shared" si="0"/>
        <v>1631.3677246000002</v>
      </c>
      <c r="L61" s="10">
        <f t="shared" si="1"/>
        <v>-6.5087669227174016E-3</v>
      </c>
    </row>
    <row r="62" spans="5:12">
      <c r="E62" s="4">
        <v>44377</v>
      </c>
      <c r="F62" s="5">
        <v>2599.3000489999999</v>
      </c>
      <c r="G62" s="5">
        <v>1948.1292719999999</v>
      </c>
      <c r="H62" s="5">
        <v>1498</v>
      </c>
      <c r="I62" s="5">
        <v>675.45001200000002</v>
      </c>
      <c r="J62" s="5">
        <v>1516</v>
      </c>
      <c r="K62" s="10">
        <f t="shared" si="0"/>
        <v>1647.3758666000001</v>
      </c>
      <c r="L62" s="10">
        <f t="shared" si="1"/>
        <v>9.8127122160180935E-3</v>
      </c>
    </row>
    <row r="63" spans="5:12">
      <c r="E63" s="4">
        <v>44378</v>
      </c>
      <c r="F63" s="5">
        <v>2584.6999510000001</v>
      </c>
      <c r="G63" s="5">
        <v>1936.4072269999999</v>
      </c>
      <c r="H63" s="5">
        <v>1502</v>
      </c>
      <c r="I63" s="5">
        <v>684.15002400000003</v>
      </c>
      <c r="J63" s="5">
        <v>1497.099976</v>
      </c>
      <c r="K63" s="10">
        <f t="shared" si="0"/>
        <v>1640.8714356</v>
      </c>
      <c r="L63" s="10">
        <f t="shared" si="1"/>
        <v>-3.9483588001227865E-3</v>
      </c>
    </row>
    <row r="64" spans="5:12">
      <c r="E64" s="4">
        <v>44379</v>
      </c>
      <c r="F64" s="5">
        <v>2626.1499020000001</v>
      </c>
      <c r="G64" s="5">
        <v>1965.112427</v>
      </c>
      <c r="H64" s="5">
        <v>1485</v>
      </c>
      <c r="I64" s="5">
        <v>681.25</v>
      </c>
      <c r="J64" s="5">
        <v>1500</v>
      </c>
      <c r="K64" s="10">
        <f t="shared" si="0"/>
        <v>1651.5024658000002</v>
      </c>
      <c r="L64" s="10">
        <f t="shared" si="1"/>
        <v>6.4788928427612635E-3</v>
      </c>
    </row>
    <row r="65" spans="5:12">
      <c r="E65" s="4">
        <v>44382</v>
      </c>
      <c r="F65" s="5">
        <v>2602.3999020000001</v>
      </c>
      <c r="G65" s="5">
        <v>1984.6339109999999</v>
      </c>
      <c r="H65" s="5">
        <v>1489.9499510000001</v>
      </c>
      <c r="I65" s="5">
        <v>680.20001200000002</v>
      </c>
      <c r="J65" s="5">
        <v>1490</v>
      </c>
      <c r="K65" s="10">
        <f t="shared" si="0"/>
        <v>1649.4367552000001</v>
      </c>
      <c r="L65" s="10">
        <f t="shared" si="1"/>
        <v>-1.2508068518077842E-3</v>
      </c>
    </row>
    <row r="66" spans="5:12">
      <c r="E66" s="4">
        <v>44383</v>
      </c>
      <c r="F66" s="5">
        <v>2599.1499020000001</v>
      </c>
      <c r="G66" s="5">
        <v>1961.189697</v>
      </c>
      <c r="H66" s="5">
        <v>1497</v>
      </c>
      <c r="I66" s="5">
        <v>673.25</v>
      </c>
      <c r="J66" s="5">
        <v>1506</v>
      </c>
      <c r="K66" s="10">
        <f t="shared" si="0"/>
        <v>1647.3179198000003</v>
      </c>
      <c r="L66" s="10">
        <f t="shared" si="1"/>
        <v>-1.2845811719182088E-3</v>
      </c>
    </row>
    <row r="67" spans="5:12">
      <c r="E67" s="4">
        <v>44384</v>
      </c>
      <c r="F67" s="5">
        <v>2632.3500979999999</v>
      </c>
      <c r="G67" s="5">
        <v>1947.575439</v>
      </c>
      <c r="H67" s="5">
        <v>1534</v>
      </c>
      <c r="I67" s="5">
        <v>680.09997599999997</v>
      </c>
      <c r="J67" s="5">
        <v>1495</v>
      </c>
      <c r="K67" s="10">
        <f t="shared" ref="K67:K130" si="3">($B$22*$F67)+($B$23*$G67)+($B$24*$H67)+($B$25*$I67)+($B$26*$J67)</f>
        <v>1657.8051026000001</v>
      </c>
      <c r="L67" s="10">
        <f t="shared" si="1"/>
        <v>6.3662166688946975E-3</v>
      </c>
    </row>
    <row r="68" spans="5:12">
      <c r="E68" s="4">
        <v>44385</v>
      </c>
      <c r="F68" s="5">
        <v>2603.5</v>
      </c>
      <c r="G68" s="5">
        <v>1931.469116</v>
      </c>
      <c r="H68" s="5">
        <v>1525</v>
      </c>
      <c r="I68" s="5">
        <v>666.90002400000003</v>
      </c>
      <c r="J68" s="5">
        <v>1503</v>
      </c>
      <c r="K68" s="10">
        <f t="shared" si="3"/>
        <v>1645.9738280000001</v>
      </c>
      <c r="L68" s="10">
        <f t="shared" ref="L68:L131" si="4">(K68/K67)-1</f>
        <v>-7.1367102088445433E-3</v>
      </c>
    </row>
    <row r="69" spans="5:12">
      <c r="E69" s="4">
        <v>44386</v>
      </c>
      <c r="F69" s="5">
        <v>2591.5500489999999</v>
      </c>
      <c r="G69" s="5">
        <v>1911.716919</v>
      </c>
      <c r="H69" s="5">
        <v>1512.5500489999999</v>
      </c>
      <c r="I69" s="5">
        <v>667.90002400000003</v>
      </c>
      <c r="J69" s="5">
        <v>1497.900024</v>
      </c>
      <c r="K69" s="10">
        <f t="shared" si="3"/>
        <v>1636.3234130000003</v>
      </c>
      <c r="L69" s="10">
        <f t="shared" si="4"/>
        <v>-5.8630427992442113E-3</v>
      </c>
    </row>
    <row r="70" spans="5:12">
      <c r="E70" s="4">
        <v>44389</v>
      </c>
      <c r="F70" s="5">
        <v>2622.0500489999999</v>
      </c>
      <c r="G70" s="5">
        <v>1923.6236570000001</v>
      </c>
      <c r="H70" s="5">
        <v>1502</v>
      </c>
      <c r="I70" s="5">
        <v>668.54998799999998</v>
      </c>
      <c r="J70" s="5">
        <v>1504.400024</v>
      </c>
      <c r="K70" s="10">
        <f t="shared" si="3"/>
        <v>1644.1247436000001</v>
      </c>
      <c r="L70" s="10">
        <f t="shared" si="4"/>
        <v>4.7675970031479942E-3</v>
      </c>
    </row>
    <row r="71" spans="5:12">
      <c r="E71" s="4">
        <v>44390</v>
      </c>
      <c r="F71" s="5">
        <v>2613.3000489999999</v>
      </c>
      <c r="G71" s="5">
        <v>1938.022461</v>
      </c>
      <c r="H71" s="5">
        <v>1496.099976</v>
      </c>
      <c r="I71" s="5">
        <v>683</v>
      </c>
      <c r="J71" s="5">
        <v>1515</v>
      </c>
      <c r="K71" s="10">
        <f t="shared" si="3"/>
        <v>1649.0844972</v>
      </c>
      <c r="L71" s="10">
        <f t="shared" si="4"/>
        <v>3.0166528539312676E-3</v>
      </c>
    </row>
    <row r="72" spans="5:12">
      <c r="E72" s="4">
        <v>44391</v>
      </c>
      <c r="F72" s="5">
        <v>2640.8000489999999</v>
      </c>
      <c r="G72" s="5">
        <v>1925.3773189999999</v>
      </c>
      <c r="H72" s="5">
        <v>1497.5</v>
      </c>
      <c r="I72" s="5">
        <v>685.95001200000002</v>
      </c>
      <c r="J72" s="5">
        <v>1513.5500489999999</v>
      </c>
      <c r="K72" s="10">
        <f t="shared" si="3"/>
        <v>1652.6354858</v>
      </c>
      <c r="L72" s="10">
        <f t="shared" si="4"/>
        <v>2.1533090669576538E-3</v>
      </c>
    </row>
    <row r="73" spans="5:12">
      <c r="E73" s="4">
        <v>44392</v>
      </c>
      <c r="F73" s="5">
        <v>2724.75</v>
      </c>
      <c r="G73" s="5">
        <v>1922.008423</v>
      </c>
      <c r="H73" s="5">
        <v>1505</v>
      </c>
      <c r="I73" s="5">
        <v>683</v>
      </c>
      <c r="J73" s="5">
        <v>1550</v>
      </c>
      <c r="K73" s="10">
        <f t="shared" si="3"/>
        <v>1676.9516845999999</v>
      </c>
      <c r="L73" s="10">
        <f t="shared" si="4"/>
        <v>1.4713588694502233E-2</v>
      </c>
    </row>
    <row r="74" spans="5:12">
      <c r="E74" s="4">
        <v>44393</v>
      </c>
      <c r="F74" s="5">
        <v>2716.8999020000001</v>
      </c>
      <c r="G74" s="5">
        <v>1949.7445070000001</v>
      </c>
      <c r="H74" s="5">
        <v>1527.9499510000001</v>
      </c>
      <c r="I74" s="5">
        <v>688.59997599999997</v>
      </c>
      <c r="J74" s="5">
        <v>1609.349976</v>
      </c>
      <c r="K74" s="10">
        <f t="shared" si="3"/>
        <v>1698.5088624000002</v>
      </c>
      <c r="L74" s="10">
        <f t="shared" si="4"/>
        <v>1.2854978469545086E-2</v>
      </c>
    </row>
    <row r="75" spans="5:12">
      <c r="E75" s="4">
        <v>44396</v>
      </c>
      <c r="F75" s="5">
        <v>2718.6999510000001</v>
      </c>
      <c r="G75" s="5">
        <v>1937.3302000000001</v>
      </c>
      <c r="H75" s="5">
        <v>1487</v>
      </c>
      <c r="I75" s="5">
        <v>689.25</v>
      </c>
      <c r="J75" s="5">
        <v>1600</v>
      </c>
      <c r="K75" s="10">
        <f t="shared" si="3"/>
        <v>1686.4560302</v>
      </c>
      <c r="L75" s="10">
        <f t="shared" si="4"/>
        <v>-7.096125588046398E-3</v>
      </c>
    </row>
    <row r="76" spans="5:12">
      <c r="E76" s="4">
        <v>44397</v>
      </c>
      <c r="F76" s="5">
        <v>2689.3000489999999</v>
      </c>
      <c r="G76" s="5">
        <v>1932.5766599999999</v>
      </c>
      <c r="H76" s="5">
        <v>1442</v>
      </c>
      <c r="I76" s="5">
        <v>676.45001200000002</v>
      </c>
      <c r="J76" s="5">
        <v>1609.849976</v>
      </c>
      <c r="K76" s="10">
        <f t="shared" si="3"/>
        <v>1670.0353394000003</v>
      </c>
      <c r="L76" s="10">
        <f t="shared" si="4"/>
        <v>-9.7368033947806687E-3</v>
      </c>
    </row>
    <row r="77" spans="5:12">
      <c r="E77" s="4">
        <v>44399</v>
      </c>
      <c r="F77" s="5">
        <v>2705.6499020000001</v>
      </c>
      <c r="G77" s="5">
        <v>1957.4053960000001</v>
      </c>
      <c r="H77" s="5">
        <v>1456.099976</v>
      </c>
      <c r="I77" s="5">
        <v>687.29998799999998</v>
      </c>
      <c r="J77" s="5">
        <v>1610</v>
      </c>
      <c r="K77" s="10">
        <f t="shared" si="3"/>
        <v>1683.2910524000001</v>
      </c>
      <c r="L77" s="10">
        <f t="shared" si="4"/>
        <v>7.937384729093333E-3</v>
      </c>
    </row>
    <row r="78" spans="5:12">
      <c r="E78" s="4">
        <v>44400</v>
      </c>
      <c r="F78" s="5">
        <v>2726.6000979999999</v>
      </c>
      <c r="G78" s="5">
        <v>1943.5604249999999</v>
      </c>
      <c r="H78" s="5">
        <v>1451.5</v>
      </c>
      <c r="I78" s="5">
        <v>694</v>
      </c>
      <c r="J78" s="5">
        <v>1644</v>
      </c>
      <c r="K78" s="10">
        <f t="shared" si="3"/>
        <v>1691.9321046</v>
      </c>
      <c r="L78" s="10">
        <f t="shared" si="4"/>
        <v>5.1334272749086196E-3</v>
      </c>
    </row>
    <row r="79" spans="5:12">
      <c r="E79" s="4">
        <v>44403</v>
      </c>
      <c r="F79" s="5">
        <v>2818.0500489999999</v>
      </c>
      <c r="G79" s="5">
        <v>1916.931885</v>
      </c>
      <c r="H79" s="5">
        <v>1430</v>
      </c>
      <c r="I79" s="5">
        <v>703.40002400000003</v>
      </c>
      <c r="J79" s="5">
        <v>1611.75</v>
      </c>
      <c r="K79" s="10">
        <f t="shared" si="3"/>
        <v>1696.0263915999999</v>
      </c>
      <c r="L79" s="10">
        <f t="shared" si="4"/>
        <v>2.419888474761045E-3</v>
      </c>
    </row>
    <row r="80" spans="5:12">
      <c r="E80" s="4">
        <v>44404</v>
      </c>
      <c r="F80" s="5">
        <v>2815.3999020000001</v>
      </c>
      <c r="G80" s="5">
        <v>1896.7642820000001</v>
      </c>
      <c r="H80" s="5">
        <v>1436.099976</v>
      </c>
      <c r="I80" s="5">
        <v>688.29998799999998</v>
      </c>
      <c r="J80" s="5">
        <v>1610.150024</v>
      </c>
      <c r="K80" s="10">
        <f t="shared" si="3"/>
        <v>1689.3428344000004</v>
      </c>
      <c r="L80" s="10">
        <f t="shared" si="4"/>
        <v>-3.940715329137312E-3</v>
      </c>
    </row>
    <row r="81" spans="5:12">
      <c r="E81" s="4">
        <v>44405</v>
      </c>
      <c r="F81" s="5">
        <v>2894</v>
      </c>
      <c r="G81" s="5">
        <v>1880.473389</v>
      </c>
      <c r="H81" s="5">
        <v>1435.0500489999999</v>
      </c>
      <c r="I81" s="5">
        <v>687.79998799999998</v>
      </c>
      <c r="J81" s="5">
        <v>1592.4499510000001</v>
      </c>
      <c r="K81" s="10">
        <f t="shared" si="3"/>
        <v>1697.9546754</v>
      </c>
      <c r="L81" s="10">
        <f t="shared" si="4"/>
        <v>5.0977461913812583E-3</v>
      </c>
    </row>
    <row r="82" spans="5:12">
      <c r="E82" s="4">
        <v>44406</v>
      </c>
      <c r="F82" s="5">
        <v>2826.3500979999999</v>
      </c>
      <c r="G82" s="5">
        <v>1895.149048</v>
      </c>
      <c r="H82" s="5">
        <v>1428.25</v>
      </c>
      <c r="I82" s="5">
        <v>703</v>
      </c>
      <c r="J82" s="5">
        <v>1594</v>
      </c>
      <c r="K82" s="10">
        <f t="shared" si="3"/>
        <v>1689.3498291999999</v>
      </c>
      <c r="L82" s="10">
        <f t="shared" si="4"/>
        <v>-5.0677714338711599E-3</v>
      </c>
    </row>
    <row r="83" spans="5:12">
      <c r="E83" s="4">
        <v>44407</v>
      </c>
      <c r="F83" s="5">
        <v>2876.1999510000001</v>
      </c>
      <c r="G83" s="5">
        <v>1878.5812989999999</v>
      </c>
      <c r="H83" s="5">
        <v>1419</v>
      </c>
      <c r="I83" s="5">
        <v>773.95001200000002</v>
      </c>
      <c r="J83" s="5">
        <v>1598</v>
      </c>
      <c r="K83" s="10">
        <f t="shared" si="3"/>
        <v>1709.1462524000003</v>
      </c>
      <c r="L83" s="10">
        <f t="shared" si="4"/>
        <v>1.1718368130640533E-2</v>
      </c>
    </row>
    <row r="84" spans="5:12">
      <c r="E84" s="4">
        <v>44410</v>
      </c>
      <c r="F84" s="5">
        <v>2921.8000489999999</v>
      </c>
      <c r="G84" s="5">
        <v>1912.91687</v>
      </c>
      <c r="H84" s="5">
        <v>1435</v>
      </c>
      <c r="I84" s="5">
        <v>775</v>
      </c>
      <c r="J84" s="5">
        <v>1606.3000489999999</v>
      </c>
      <c r="K84" s="10">
        <f t="shared" si="3"/>
        <v>1730.2033936</v>
      </c>
      <c r="L84" s="10">
        <f t="shared" si="4"/>
        <v>1.2320268771868426E-2</v>
      </c>
    </row>
    <row r="85" spans="5:12">
      <c r="E85" s="4">
        <v>44411</v>
      </c>
      <c r="F85" s="5">
        <v>2887.9499510000001</v>
      </c>
      <c r="G85" s="5">
        <v>1926.9925539999999</v>
      </c>
      <c r="H85" s="5">
        <v>1410</v>
      </c>
      <c r="I85" s="5">
        <v>794.79998799999998</v>
      </c>
      <c r="J85" s="5">
        <v>1625</v>
      </c>
      <c r="K85" s="10">
        <f t="shared" si="3"/>
        <v>1728.9484986</v>
      </c>
      <c r="L85" s="10">
        <f t="shared" si="4"/>
        <v>-7.2528756135947781E-4</v>
      </c>
    </row>
    <row r="86" spans="5:12">
      <c r="E86" s="4">
        <v>44412</v>
      </c>
      <c r="F86" s="5">
        <v>2874.9499510000001</v>
      </c>
      <c r="G86" s="5">
        <v>1941.76062</v>
      </c>
      <c r="H86" s="5">
        <v>1441</v>
      </c>
      <c r="I86" s="5">
        <v>785.75</v>
      </c>
      <c r="J86" s="5">
        <v>1640</v>
      </c>
      <c r="K86" s="10">
        <f t="shared" si="3"/>
        <v>1736.6921142000001</v>
      </c>
      <c r="L86" s="10">
        <f t="shared" si="4"/>
        <v>4.4788006156750715E-3</v>
      </c>
    </row>
    <row r="87" spans="5:12">
      <c r="E87" s="4">
        <v>44413</v>
      </c>
      <c r="F87" s="5">
        <v>2864.9499510000001</v>
      </c>
      <c r="G87" s="5">
        <v>1969.9121090000001</v>
      </c>
      <c r="H87" s="5">
        <v>1467.099976</v>
      </c>
      <c r="I87" s="5">
        <v>786.15002400000003</v>
      </c>
      <c r="J87" s="5">
        <v>1620</v>
      </c>
      <c r="K87" s="10">
        <f t="shared" si="3"/>
        <v>1741.6224119999999</v>
      </c>
      <c r="L87" s="10">
        <f t="shared" si="4"/>
        <v>2.8389014723377848E-3</v>
      </c>
    </row>
    <row r="88" spans="5:12">
      <c r="E88" s="4">
        <v>44414</v>
      </c>
      <c r="F88" s="5">
        <v>3375.8000489999999</v>
      </c>
      <c r="G88" s="5">
        <v>1928.192505</v>
      </c>
      <c r="H88" s="5">
        <v>1483.5500489999999</v>
      </c>
      <c r="I88" s="5">
        <v>785.20001200000002</v>
      </c>
      <c r="J88" s="5">
        <v>1627</v>
      </c>
      <c r="K88" s="10">
        <f t="shared" si="3"/>
        <v>1839.9485230000003</v>
      </c>
      <c r="L88" s="10">
        <f t="shared" si="4"/>
        <v>5.6456617876826209E-2</v>
      </c>
    </row>
    <row r="89" spans="5:12">
      <c r="E89" s="4">
        <v>44417</v>
      </c>
      <c r="F89" s="5">
        <v>3669.8999020000001</v>
      </c>
      <c r="G89" s="5">
        <v>1917.20874</v>
      </c>
      <c r="H89" s="5">
        <v>1492</v>
      </c>
      <c r="I89" s="5">
        <v>788.79998799999998</v>
      </c>
      <c r="J89" s="5">
        <v>1620</v>
      </c>
      <c r="K89" s="10">
        <f t="shared" si="3"/>
        <v>1897.5817260000003</v>
      </c>
      <c r="L89" s="10">
        <f t="shared" si="4"/>
        <v>3.1323269254310615E-2</v>
      </c>
    </row>
    <row r="90" spans="5:12">
      <c r="E90" s="4">
        <v>44418</v>
      </c>
      <c r="F90" s="5">
        <v>3790.6000979999999</v>
      </c>
      <c r="G90" s="5">
        <v>1927.2695309999999</v>
      </c>
      <c r="H90" s="5">
        <v>1489</v>
      </c>
      <c r="I90" s="5">
        <v>793.34997599999997</v>
      </c>
      <c r="J90" s="5">
        <v>1606</v>
      </c>
      <c r="K90" s="10">
        <f t="shared" si="3"/>
        <v>1921.243921</v>
      </c>
      <c r="L90" s="10">
        <f t="shared" si="4"/>
        <v>1.2469657920809674E-2</v>
      </c>
    </row>
    <row r="91" spans="5:12">
      <c r="E91" s="4">
        <v>44419</v>
      </c>
      <c r="F91" s="5">
        <v>3830.8999020000001</v>
      </c>
      <c r="G91" s="5">
        <v>1954.267212</v>
      </c>
      <c r="H91" s="5">
        <v>1514.900024</v>
      </c>
      <c r="I91" s="5">
        <v>779.54998799999998</v>
      </c>
      <c r="J91" s="5">
        <v>1590.1999510000001</v>
      </c>
      <c r="K91" s="10">
        <f t="shared" si="3"/>
        <v>1933.9634154</v>
      </c>
      <c r="L91" s="10">
        <f t="shared" si="4"/>
        <v>6.6204474408328995E-3</v>
      </c>
    </row>
    <row r="92" spans="5:12">
      <c r="E92" s="4">
        <v>44420</v>
      </c>
      <c r="F92" s="5">
        <v>3757.3000489999999</v>
      </c>
      <c r="G92" s="5">
        <v>1947.990845</v>
      </c>
      <c r="H92" s="5">
        <v>1497</v>
      </c>
      <c r="I92" s="5">
        <v>778.65002400000003</v>
      </c>
      <c r="J92" s="5">
        <v>1590</v>
      </c>
      <c r="K92" s="10">
        <f t="shared" si="3"/>
        <v>1914.1881836000002</v>
      </c>
      <c r="L92" s="10">
        <f t="shared" si="4"/>
        <v>-1.0225235721902037E-2</v>
      </c>
    </row>
    <row r="93" spans="5:12">
      <c r="E93" s="4">
        <v>44421</v>
      </c>
      <c r="F93" s="5">
        <v>3666.0500489999999</v>
      </c>
      <c r="G93" s="5">
        <v>1980.4342039999999</v>
      </c>
      <c r="H93" s="5">
        <v>1501.1999510000001</v>
      </c>
      <c r="I93" s="5">
        <v>778.29998799999998</v>
      </c>
      <c r="J93" s="5">
        <v>1626</v>
      </c>
      <c r="K93" s="10">
        <f t="shared" si="3"/>
        <v>1910.3968384000002</v>
      </c>
      <c r="L93" s="10">
        <f t="shared" si="4"/>
        <v>-1.980654374780233E-3</v>
      </c>
    </row>
    <row r="94" spans="5:12">
      <c r="E94" s="4">
        <v>44424</v>
      </c>
      <c r="F94" s="5">
        <v>3651.1499020000001</v>
      </c>
      <c r="G94" s="5">
        <v>2006.1397710000001</v>
      </c>
      <c r="H94" s="5">
        <v>1526.150024</v>
      </c>
      <c r="I94" s="5">
        <v>780.79998799999998</v>
      </c>
      <c r="J94" s="5">
        <v>1674</v>
      </c>
      <c r="K94" s="10">
        <f t="shared" si="3"/>
        <v>1927.647937</v>
      </c>
      <c r="L94" s="10">
        <f t="shared" si="4"/>
        <v>9.0301126201861592E-3</v>
      </c>
    </row>
    <row r="95" spans="5:12">
      <c r="E95" s="4">
        <v>44425</v>
      </c>
      <c r="F95" s="5">
        <v>3580.6499020000001</v>
      </c>
      <c r="G95" s="5">
        <v>1997.6020510000001</v>
      </c>
      <c r="H95" s="5">
        <v>1517.1999510000001</v>
      </c>
      <c r="I95" s="5">
        <v>784.15002400000003</v>
      </c>
      <c r="J95" s="5">
        <v>1658</v>
      </c>
      <c r="K95" s="10">
        <f t="shared" si="3"/>
        <v>1907.5203856000003</v>
      </c>
      <c r="L95" s="10">
        <f t="shared" si="4"/>
        <v>-1.0441508023152912E-2</v>
      </c>
    </row>
    <row r="96" spans="5:12">
      <c r="E96" s="4">
        <v>44426</v>
      </c>
      <c r="F96" s="5">
        <v>3487.1999510000001</v>
      </c>
      <c r="G96" s="5">
        <v>2005.355225</v>
      </c>
      <c r="H96" s="5">
        <v>1556.6999510000001</v>
      </c>
      <c r="I96" s="5">
        <v>782.90002400000003</v>
      </c>
      <c r="J96" s="5">
        <v>1647</v>
      </c>
      <c r="K96" s="10">
        <f t="shared" si="3"/>
        <v>1895.8310302000004</v>
      </c>
      <c r="L96" s="10">
        <f t="shared" si="4"/>
        <v>-6.1280369469409735E-3</v>
      </c>
    </row>
    <row r="97" spans="5:12">
      <c r="E97" s="4">
        <v>44428</v>
      </c>
      <c r="F97" s="5">
        <v>3543</v>
      </c>
      <c r="G97" s="5">
        <v>1982.834106</v>
      </c>
      <c r="H97" s="5">
        <v>1486.0500489999999</v>
      </c>
      <c r="I97" s="5">
        <v>761.15002400000003</v>
      </c>
      <c r="J97" s="5">
        <v>1618.900024</v>
      </c>
      <c r="K97" s="10">
        <f t="shared" si="3"/>
        <v>1878.3868406000001</v>
      </c>
      <c r="L97" s="10">
        <f t="shared" si="4"/>
        <v>-9.2013419561763898E-3</v>
      </c>
    </row>
    <row r="98" spans="5:12">
      <c r="E98" s="4">
        <v>44431</v>
      </c>
      <c r="F98" s="5">
        <v>3433.6499020000001</v>
      </c>
      <c r="G98" s="5">
        <v>1995.848389</v>
      </c>
      <c r="H98" s="5">
        <v>1529.849976</v>
      </c>
      <c r="I98" s="5">
        <v>759.34997599999997</v>
      </c>
      <c r="J98" s="5">
        <v>1600.099976</v>
      </c>
      <c r="K98" s="10">
        <f t="shared" si="3"/>
        <v>1863.7596438</v>
      </c>
      <c r="L98" s="10">
        <f t="shared" si="4"/>
        <v>-7.7871056610084866E-3</v>
      </c>
    </row>
    <row r="99" spans="5:12">
      <c r="E99" s="4">
        <v>44432</v>
      </c>
      <c r="F99" s="5">
        <v>3514.3999020000001</v>
      </c>
      <c r="G99" s="5">
        <v>2015.554443</v>
      </c>
      <c r="H99" s="5">
        <v>1530</v>
      </c>
      <c r="I99" s="5">
        <v>771.34997599999997</v>
      </c>
      <c r="J99" s="5">
        <v>1590</v>
      </c>
      <c r="K99" s="10">
        <f t="shared" si="3"/>
        <v>1884.2608642</v>
      </c>
      <c r="L99" s="10">
        <f t="shared" si="4"/>
        <v>1.0999927199947468E-2</v>
      </c>
    </row>
    <row r="100" spans="5:12">
      <c r="E100" s="4">
        <v>44433</v>
      </c>
      <c r="F100" s="5">
        <v>3475.8999020000001</v>
      </c>
      <c r="G100" s="5">
        <v>2032.9990230000001</v>
      </c>
      <c r="H100" s="5">
        <v>1552.099976</v>
      </c>
      <c r="I100" s="5">
        <v>769.04998799999998</v>
      </c>
      <c r="J100" s="5">
        <v>1614.9499510000001</v>
      </c>
      <c r="K100" s="10">
        <f t="shared" si="3"/>
        <v>1888.9997680000001</v>
      </c>
      <c r="L100" s="10">
        <f t="shared" si="4"/>
        <v>2.5149934863248902E-3</v>
      </c>
    </row>
    <row r="101" spans="5:12">
      <c r="E101" s="4">
        <v>44434</v>
      </c>
      <c r="F101" s="5">
        <v>3440</v>
      </c>
      <c r="G101" s="5">
        <v>2058.7045899999998</v>
      </c>
      <c r="H101" s="5">
        <v>1550</v>
      </c>
      <c r="I101" s="5">
        <v>760.54998799999998</v>
      </c>
      <c r="J101" s="5">
        <v>1593.8000489999999</v>
      </c>
      <c r="K101" s="10">
        <f t="shared" si="3"/>
        <v>1880.6109254</v>
      </c>
      <c r="L101" s="10">
        <f t="shared" si="4"/>
        <v>-4.4408912812530232E-3</v>
      </c>
    </row>
    <row r="102" spans="5:12">
      <c r="E102" s="4">
        <v>44435</v>
      </c>
      <c r="F102" s="5">
        <v>3432.8999020000001</v>
      </c>
      <c r="G102" s="5">
        <v>2055.889404</v>
      </c>
      <c r="H102" s="5">
        <v>1552</v>
      </c>
      <c r="I102" s="5">
        <v>771.79998799999998</v>
      </c>
      <c r="J102" s="5">
        <v>1604</v>
      </c>
      <c r="K102" s="10">
        <f t="shared" si="3"/>
        <v>1883.3178588000003</v>
      </c>
      <c r="L102" s="10">
        <f t="shared" si="4"/>
        <v>1.4393904467104868E-3</v>
      </c>
    </row>
    <row r="103" spans="5:12">
      <c r="E103" s="4">
        <v>44438</v>
      </c>
      <c r="F103" s="5">
        <v>3600.9499510000001</v>
      </c>
      <c r="G103" s="5">
        <v>2095.4399410000001</v>
      </c>
      <c r="H103" s="5">
        <v>1555.599976</v>
      </c>
      <c r="I103" s="5">
        <v>787.20001200000002</v>
      </c>
      <c r="J103" s="5">
        <v>1646.6999510000001</v>
      </c>
      <c r="K103" s="10">
        <f t="shared" si="3"/>
        <v>1937.1779661999999</v>
      </c>
      <c r="L103" s="10">
        <f t="shared" si="4"/>
        <v>2.8598522096698886E-2</v>
      </c>
    </row>
    <row r="104" spans="5:12">
      <c r="E104" s="4">
        <v>44439</v>
      </c>
      <c r="F104" s="5">
        <v>3586.8999020000001</v>
      </c>
      <c r="G104" s="5">
        <v>2084.2717290000001</v>
      </c>
      <c r="H104" s="5">
        <v>1563.5</v>
      </c>
      <c r="I104" s="5">
        <v>794.04998799999998</v>
      </c>
      <c r="J104" s="5">
        <v>1660.0500489999999</v>
      </c>
      <c r="K104" s="10">
        <f t="shared" si="3"/>
        <v>1937.7543336000001</v>
      </c>
      <c r="L104" s="10">
        <f t="shared" si="4"/>
        <v>2.975294010445495E-4</v>
      </c>
    </row>
    <row r="105" spans="5:12">
      <c r="E105" s="4">
        <v>44440</v>
      </c>
      <c r="F105" s="5">
        <v>3587.75</v>
      </c>
      <c r="G105" s="5">
        <v>2092.532471</v>
      </c>
      <c r="H105" s="5">
        <v>1575</v>
      </c>
      <c r="I105" s="5">
        <v>788.5</v>
      </c>
      <c r="J105" s="5">
        <v>1672.25</v>
      </c>
      <c r="K105" s="10">
        <f t="shared" si="3"/>
        <v>1943.2064942000002</v>
      </c>
      <c r="L105" s="10">
        <f t="shared" si="4"/>
        <v>2.8136490294261574E-3</v>
      </c>
    </row>
    <row r="106" spans="5:12">
      <c r="E106" s="4">
        <v>44441</v>
      </c>
      <c r="F106" s="5">
        <v>3636.5</v>
      </c>
      <c r="G106" s="5">
        <v>2117.7304690000001</v>
      </c>
      <c r="H106" s="5">
        <v>1574.099976</v>
      </c>
      <c r="I106" s="5">
        <v>789.95001200000002</v>
      </c>
      <c r="J106" s="5">
        <v>1687.900024</v>
      </c>
      <c r="K106" s="10">
        <f t="shared" si="3"/>
        <v>1961.2360962000002</v>
      </c>
      <c r="L106" s="10">
        <f t="shared" si="4"/>
        <v>9.2782738498529138E-3</v>
      </c>
    </row>
    <row r="107" spans="5:12">
      <c r="E107" s="4">
        <v>44442</v>
      </c>
      <c r="F107" s="5">
        <v>3621.3500979999999</v>
      </c>
      <c r="G107" s="5">
        <v>2204.5847170000002</v>
      </c>
      <c r="H107" s="5">
        <v>1586.099976</v>
      </c>
      <c r="I107" s="5">
        <v>789.40002400000003</v>
      </c>
      <c r="J107" s="5">
        <v>1697</v>
      </c>
      <c r="K107" s="10">
        <f t="shared" si="3"/>
        <v>1979.6869630000003</v>
      </c>
      <c r="L107" s="10">
        <f t="shared" si="4"/>
        <v>9.4077744315177458E-3</v>
      </c>
    </row>
    <row r="108" spans="5:12">
      <c r="E108" s="4">
        <v>44445</v>
      </c>
      <c r="F108" s="5">
        <v>3592.6000979999999</v>
      </c>
      <c r="G108" s="5">
        <v>2238.828125</v>
      </c>
      <c r="H108" s="5">
        <v>1579.9499510000001</v>
      </c>
      <c r="I108" s="5">
        <v>784.25</v>
      </c>
      <c r="J108" s="5">
        <v>1700</v>
      </c>
      <c r="K108" s="10">
        <f t="shared" si="3"/>
        <v>1979.1256348000002</v>
      </c>
      <c r="L108" s="10">
        <f t="shared" si="4"/>
        <v>-2.8354391905960341E-4</v>
      </c>
    </row>
    <row r="109" spans="5:12">
      <c r="E109" s="4">
        <v>44446</v>
      </c>
      <c r="F109" s="5">
        <v>3517.1999510000001</v>
      </c>
      <c r="G109" s="5">
        <v>2252.9499510000001</v>
      </c>
      <c r="H109" s="5">
        <v>1562.5</v>
      </c>
      <c r="I109" s="5">
        <v>769.90002400000003</v>
      </c>
      <c r="J109" s="5">
        <v>1694.1999510000001</v>
      </c>
      <c r="K109" s="10">
        <f t="shared" si="3"/>
        <v>1959.3499754000002</v>
      </c>
      <c r="L109" s="10">
        <f t="shared" si="4"/>
        <v>-9.9921192734175879E-3</v>
      </c>
    </row>
    <row r="110" spans="5:12">
      <c r="E110" s="4">
        <v>44447</v>
      </c>
      <c r="F110" s="5">
        <v>3444.75</v>
      </c>
      <c r="G110" s="5">
        <v>2244.1352539999998</v>
      </c>
      <c r="H110" s="5">
        <v>1571.9499510000001</v>
      </c>
      <c r="I110" s="5">
        <v>777.45001200000002</v>
      </c>
      <c r="J110" s="5">
        <v>1682</v>
      </c>
      <c r="K110" s="10">
        <f t="shared" si="3"/>
        <v>1944.0570434000003</v>
      </c>
      <c r="L110" s="10">
        <f t="shared" si="4"/>
        <v>-7.8051048521220467E-3</v>
      </c>
    </row>
    <row r="111" spans="5:12">
      <c r="E111" s="4">
        <v>44448</v>
      </c>
      <c r="F111" s="5">
        <v>3411.8500979999999</v>
      </c>
      <c r="G111" s="5">
        <v>2238.828125</v>
      </c>
      <c r="H111" s="5">
        <v>1574</v>
      </c>
      <c r="I111" s="5">
        <v>776.29998799999998</v>
      </c>
      <c r="J111" s="5">
        <v>1655.1999510000001</v>
      </c>
      <c r="K111" s="10">
        <f t="shared" si="3"/>
        <v>1931.2356323999998</v>
      </c>
      <c r="L111" s="10">
        <f t="shared" si="4"/>
        <v>-6.5951825043040202E-3</v>
      </c>
    </row>
    <row r="112" spans="5:12">
      <c r="E112" s="4">
        <v>44452</v>
      </c>
      <c r="F112" s="5">
        <v>3420.4499510000001</v>
      </c>
      <c r="G112" s="5">
        <v>2188.9399410000001</v>
      </c>
      <c r="H112" s="5">
        <v>1562</v>
      </c>
      <c r="I112" s="5">
        <v>780.29998799999998</v>
      </c>
      <c r="J112" s="5">
        <v>1662.0500489999999</v>
      </c>
      <c r="K112" s="10">
        <f t="shared" si="3"/>
        <v>1922.7479858000002</v>
      </c>
      <c r="L112" s="10">
        <f t="shared" si="4"/>
        <v>-4.394930612093062E-3</v>
      </c>
    </row>
    <row r="113" spans="5:12">
      <c r="E113" s="4">
        <v>44453</v>
      </c>
      <c r="F113" s="5">
        <v>3404.9499510000001</v>
      </c>
      <c r="G113" s="5">
        <v>2186.0786130000001</v>
      </c>
      <c r="H113" s="5">
        <v>1560</v>
      </c>
      <c r="I113" s="5">
        <v>781.40002400000003</v>
      </c>
      <c r="J113" s="5">
        <v>1676</v>
      </c>
      <c r="K113" s="10">
        <f t="shared" si="3"/>
        <v>1921.6857176000001</v>
      </c>
      <c r="L113" s="10">
        <f t="shared" si="4"/>
        <v>-5.5247396322621878E-4</v>
      </c>
    </row>
    <row r="114" spans="5:12">
      <c r="E114" s="4">
        <v>44454</v>
      </c>
      <c r="F114" s="5">
        <v>3477.5500489999999</v>
      </c>
      <c r="G114" s="5">
        <v>2195.1701659999999</v>
      </c>
      <c r="H114" s="5">
        <v>1535</v>
      </c>
      <c r="I114" s="5">
        <v>780.65002400000003</v>
      </c>
      <c r="J114" s="5">
        <v>1700</v>
      </c>
      <c r="K114" s="10">
        <f t="shared" si="3"/>
        <v>1937.6740478000002</v>
      </c>
      <c r="L114" s="10">
        <f t="shared" si="4"/>
        <v>8.3199505796234252E-3</v>
      </c>
    </row>
    <row r="115" spans="5:12">
      <c r="E115" s="4">
        <v>44455</v>
      </c>
      <c r="F115" s="5">
        <v>3468.9499510000001</v>
      </c>
      <c r="G115" s="5">
        <v>2241.2277829999998</v>
      </c>
      <c r="H115" s="5">
        <v>1537.75</v>
      </c>
      <c r="I115" s="5">
        <v>781.04998799999998</v>
      </c>
      <c r="J115" s="5">
        <v>1709.599976</v>
      </c>
      <c r="K115" s="10">
        <f t="shared" si="3"/>
        <v>1947.7155395999998</v>
      </c>
      <c r="L115" s="10">
        <f t="shared" si="4"/>
        <v>5.1822399187317902E-3</v>
      </c>
    </row>
    <row r="116" spans="5:12">
      <c r="E116" s="4">
        <v>44456</v>
      </c>
      <c r="F116" s="5">
        <v>3425.3500979999999</v>
      </c>
      <c r="G116" s="5">
        <v>2206.476807</v>
      </c>
      <c r="H116" s="5">
        <v>1569</v>
      </c>
      <c r="I116" s="5">
        <v>769.90002400000003</v>
      </c>
      <c r="J116" s="5">
        <v>1724</v>
      </c>
      <c r="K116" s="10">
        <f t="shared" si="3"/>
        <v>1938.9453857999999</v>
      </c>
      <c r="L116" s="10">
        <f t="shared" si="4"/>
        <v>-4.5027898693055235E-3</v>
      </c>
    </row>
    <row r="117" spans="5:12">
      <c r="E117" s="4">
        <v>44459</v>
      </c>
      <c r="F117" s="5">
        <v>3376.3000489999999</v>
      </c>
      <c r="G117" s="5">
        <v>2209.984375</v>
      </c>
      <c r="H117" s="5">
        <v>1564</v>
      </c>
      <c r="I117" s="5">
        <v>756.5</v>
      </c>
      <c r="J117" s="5">
        <v>1700.1999510000001</v>
      </c>
      <c r="K117" s="10">
        <f t="shared" si="3"/>
        <v>1921.3968749999999</v>
      </c>
      <c r="L117" s="10">
        <f t="shared" si="4"/>
        <v>-9.0505441403959663E-3</v>
      </c>
    </row>
    <row r="118" spans="5:12">
      <c r="E118" s="4">
        <v>44460</v>
      </c>
      <c r="F118" s="5">
        <v>3345.6000979999999</v>
      </c>
      <c r="G118" s="5">
        <v>2219.5373540000001</v>
      </c>
      <c r="H118" s="5">
        <v>1562</v>
      </c>
      <c r="I118" s="5">
        <v>764.5</v>
      </c>
      <c r="J118" s="5">
        <v>1698.599976</v>
      </c>
      <c r="K118" s="10">
        <f t="shared" si="3"/>
        <v>1918.0474856000003</v>
      </c>
      <c r="L118" s="10">
        <f t="shared" si="4"/>
        <v>-1.7432053958137406E-3</v>
      </c>
    </row>
    <row r="119" spans="5:12">
      <c r="E119" s="4">
        <v>44461</v>
      </c>
      <c r="F119" s="5">
        <v>3396.1000979999999</v>
      </c>
      <c r="G119" s="5">
        <v>2243.3508299999999</v>
      </c>
      <c r="H119" s="5">
        <v>1549</v>
      </c>
      <c r="I119" s="5">
        <v>770.09997599999997</v>
      </c>
      <c r="J119" s="5">
        <v>1720.900024</v>
      </c>
      <c r="K119" s="10">
        <f t="shared" si="3"/>
        <v>1935.8901856</v>
      </c>
      <c r="L119" s="10">
        <f t="shared" si="4"/>
        <v>9.3025329841707194E-3</v>
      </c>
    </row>
    <row r="120" spans="5:12">
      <c r="E120" s="4">
        <v>44462</v>
      </c>
      <c r="F120" s="5">
        <v>3431.6999510000001</v>
      </c>
      <c r="G120" s="5">
        <v>2298.1770019999999</v>
      </c>
      <c r="H120" s="5">
        <v>1542</v>
      </c>
      <c r="I120" s="5">
        <v>769.84997599999997</v>
      </c>
      <c r="J120" s="5">
        <v>1718.3000489999999</v>
      </c>
      <c r="K120" s="10">
        <f t="shared" si="3"/>
        <v>1952.0053956000002</v>
      </c>
      <c r="L120" s="10">
        <f t="shared" si="4"/>
        <v>8.324444289181443E-3</v>
      </c>
    </row>
    <row r="121" spans="5:12">
      <c r="E121" s="4">
        <v>44463</v>
      </c>
      <c r="F121" s="5">
        <v>3395.25</v>
      </c>
      <c r="G121" s="5">
        <v>2291.53125</v>
      </c>
      <c r="H121" s="5">
        <v>1579</v>
      </c>
      <c r="I121" s="5">
        <v>770.45001200000002</v>
      </c>
      <c r="J121" s="5">
        <v>1780</v>
      </c>
      <c r="K121" s="10">
        <f t="shared" si="3"/>
        <v>1963.2462524</v>
      </c>
      <c r="L121" s="10">
        <f t="shared" si="4"/>
        <v>5.7586197381103155E-3</v>
      </c>
    </row>
    <row r="122" spans="5:12">
      <c r="E122" s="4">
        <v>44466</v>
      </c>
      <c r="F122" s="5">
        <v>3372.1499020000001</v>
      </c>
      <c r="G122" s="5">
        <v>2330.0666500000002</v>
      </c>
      <c r="H122" s="5">
        <v>1615.6999510000001</v>
      </c>
      <c r="I122" s="5">
        <v>763.04998799999998</v>
      </c>
      <c r="J122" s="5">
        <v>1772</v>
      </c>
      <c r="K122" s="10">
        <f t="shared" si="3"/>
        <v>1970.5932982000004</v>
      </c>
      <c r="L122" s="10">
        <f t="shared" si="4"/>
        <v>3.7422945751297565E-3</v>
      </c>
    </row>
    <row r="123" spans="5:12">
      <c r="E123" s="4">
        <v>44467</v>
      </c>
      <c r="F123" s="5">
        <v>3363.3999020000001</v>
      </c>
      <c r="G123" s="5">
        <v>2351.849365</v>
      </c>
      <c r="H123" s="5">
        <v>1632</v>
      </c>
      <c r="I123" s="5">
        <v>775.09997599999997</v>
      </c>
      <c r="J123" s="5">
        <v>1745.3000489999999</v>
      </c>
      <c r="K123" s="10">
        <f t="shared" si="3"/>
        <v>1973.5298584000002</v>
      </c>
      <c r="L123" s="10">
        <f t="shared" si="4"/>
        <v>1.4901908997062563E-3</v>
      </c>
    </row>
    <row r="124" spans="5:12">
      <c r="E124" s="4">
        <v>44468</v>
      </c>
      <c r="F124" s="5">
        <v>3368.4499510000001</v>
      </c>
      <c r="G124" s="5">
        <v>2333.2048340000001</v>
      </c>
      <c r="H124" s="5">
        <v>1597</v>
      </c>
      <c r="I124" s="5">
        <v>811.29998799999998</v>
      </c>
      <c r="J124" s="5">
        <v>1732</v>
      </c>
      <c r="K124" s="10">
        <f t="shared" si="3"/>
        <v>1968.3909546000004</v>
      </c>
      <c r="L124" s="10">
        <f t="shared" si="4"/>
        <v>-2.6039148980324667E-3</v>
      </c>
    </row>
    <row r="125" spans="5:12">
      <c r="E125" s="4">
        <v>44469</v>
      </c>
      <c r="F125" s="5">
        <v>3427.75</v>
      </c>
      <c r="G125" s="5">
        <v>2325.266846</v>
      </c>
      <c r="H125" s="5">
        <v>1586</v>
      </c>
      <c r="I125" s="5">
        <v>818.25</v>
      </c>
      <c r="J125" s="5">
        <v>1719.9499510000001</v>
      </c>
      <c r="K125" s="10">
        <f t="shared" si="3"/>
        <v>1975.4433594000002</v>
      </c>
      <c r="L125" s="10">
        <f t="shared" si="4"/>
        <v>3.5828272749978129E-3</v>
      </c>
    </row>
    <row r="126" spans="5:12">
      <c r="E126" s="4">
        <v>44470</v>
      </c>
      <c r="F126" s="5">
        <v>3444.8000489999999</v>
      </c>
      <c r="G126" s="5">
        <v>2329.374268</v>
      </c>
      <c r="H126" s="5">
        <v>1583</v>
      </c>
      <c r="I126" s="5">
        <v>826.59997599999997</v>
      </c>
      <c r="J126" s="5">
        <v>1697.5</v>
      </c>
      <c r="K126" s="10">
        <f t="shared" si="3"/>
        <v>1976.2548586000003</v>
      </c>
      <c r="L126" s="10">
        <f t="shared" si="4"/>
        <v>4.1079345360039987E-4</v>
      </c>
    </row>
    <row r="127" spans="5:12">
      <c r="E127" s="4">
        <v>44473</v>
      </c>
      <c r="F127" s="5">
        <v>3553.5500489999999</v>
      </c>
      <c r="G127" s="5">
        <v>2359.3256839999999</v>
      </c>
      <c r="H127" s="5">
        <v>1589</v>
      </c>
      <c r="I127" s="5">
        <v>832</v>
      </c>
      <c r="J127" s="5">
        <v>1696.5</v>
      </c>
      <c r="K127" s="10">
        <f t="shared" si="3"/>
        <v>2006.0751466000002</v>
      </c>
      <c r="L127" s="10">
        <f t="shared" si="4"/>
        <v>1.508929269432624E-2</v>
      </c>
    </row>
    <row r="128" spans="5:12">
      <c r="E128" s="4">
        <v>44474</v>
      </c>
      <c r="F128" s="5">
        <v>3578.5500489999999</v>
      </c>
      <c r="G128" s="5">
        <v>2408.2907709999999</v>
      </c>
      <c r="H128" s="5">
        <v>1592</v>
      </c>
      <c r="I128" s="5">
        <v>820.5</v>
      </c>
      <c r="J128" s="5">
        <v>1714.5</v>
      </c>
      <c r="K128" s="10">
        <f t="shared" si="3"/>
        <v>2022.7681640000001</v>
      </c>
      <c r="L128" s="10">
        <f t="shared" si="4"/>
        <v>8.3212323468002669E-3</v>
      </c>
    </row>
    <row r="129" spans="5:12">
      <c r="E129" s="4">
        <v>44475</v>
      </c>
      <c r="F129" s="5">
        <v>3528.1000979999999</v>
      </c>
      <c r="G129" s="5">
        <v>2362.7407229999999</v>
      </c>
      <c r="H129" s="5">
        <v>1596</v>
      </c>
      <c r="I129" s="5">
        <v>800.59997599999997</v>
      </c>
      <c r="J129" s="5">
        <v>1716.6999510000001</v>
      </c>
      <c r="K129" s="10">
        <f t="shared" si="3"/>
        <v>2000.8281496</v>
      </c>
      <c r="L129" s="10">
        <f t="shared" si="4"/>
        <v>-1.0846529419671125E-2</v>
      </c>
    </row>
    <row r="130" spans="5:12">
      <c r="E130" s="4">
        <v>44476</v>
      </c>
      <c r="F130" s="5">
        <v>3499.5500489999999</v>
      </c>
      <c r="G130" s="5">
        <v>2374.3244629999999</v>
      </c>
      <c r="H130" s="5">
        <v>1626.599976</v>
      </c>
      <c r="I130" s="5">
        <v>823.25</v>
      </c>
      <c r="J130" s="5">
        <v>1710</v>
      </c>
      <c r="K130" s="10">
        <f t="shared" si="3"/>
        <v>2006.7448976000001</v>
      </c>
      <c r="L130" s="10">
        <f t="shared" si="4"/>
        <v>2.9571495189044672E-3</v>
      </c>
    </row>
    <row r="131" spans="5:12">
      <c r="E131" s="4">
        <v>44477</v>
      </c>
      <c r="F131" s="5">
        <v>3489.25</v>
      </c>
      <c r="G131" s="5">
        <v>2465.5629880000001</v>
      </c>
      <c r="H131" s="5">
        <v>1612</v>
      </c>
      <c r="I131" s="5">
        <v>821.40002400000003</v>
      </c>
      <c r="J131" s="5">
        <v>1740</v>
      </c>
      <c r="K131" s="10">
        <f t="shared" ref="K131:K194" si="5">($B$22*$F131)+($B$23*$G131)+($B$24*$H131)+($B$25*$I131)+($B$26*$J131)</f>
        <v>2025.6426024000002</v>
      </c>
      <c r="L131" s="10">
        <f t="shared" si="4"/>
        <v>9.4170937335389393E-3</v>
      </c>
    </row>
    <row r="132" spans="5:12">
      <c r="E132" s="4">
        <v>44480</v>
      </c>
      <c r="F132" s="5">
        <v>3479.9499510000001</v>
      </c>
      <c r="G132" s="5">
        <v>2448.3950199999999</v>
      </c>
      <c r="H132" s="5">
        <v>1599.900024</v>
      </c>
      <c r="I132" s="5">
        <v>832.54998799999998</v>
      </c>
      <c r="J132" s="5">
        <v>1733.75</v>
      </c>
      <c r="K132" s="10">
        <f t="shared" si="5"/>
        <v>2018.9089966000001</v>
      </c>
      <c r="L132" s="10">
        <f t="shared" ref="L132:L195" si="6">(K132/K131)-1</f>
        <v>-3.3241825542285053E-3</v>
      </c>
    </row>
    <row r="133" spans="5:12">
      <c r="E133" s="4">
        <v>44481</v>
      </c>
      <c r="F133" s="5">
        <v>3432.9499510000001</v>
      </c>
      <c r="G133" s="5">
        <v>2462.3784179999998</v>
      </c>
      <c r="H133" s="5">
        <v>1625</v>
      </c>
      <c r="I133" s="5">
        <v>829.70001200000002</v>
      </c>
      <c r="J133" s="5">
        <v>1710.5</v>
      </c>
      <c r="K133" s="10">
        <f t="shared" si="5"/>
        <v>2012.1056761999998</v>
      </c>
      <c r="L133" s="10">
        <f t="shared" si="6"/>
        <v>-3.369800427586167E-3</v>
      </c>
    </row>
    <row r="134" spans="5:12">
      <c r="E134" s="4">
        <v>44482</v>
      </c>
      <c r="F134" s="5">
        <v>3420.6000979999999</v>
      </c>
      <c r="G134" s="5">
        <v>2487.4379880000001</v>
      </c>
      <c r="H134" s="5">
        <v>1637</v>
      </c>
      <c r="I134" s="5">
        <v>842.54998799999998</v>
      </c>
      <c r="J134" s="5">
        <v>1727</v>
      </c>
      <c r="K134" s="10">
        <f t="shared" si="5"/>
        <v>2022.9176148000001</v>
      </c>
      <c r="L134" s="10">
        <f t="shared" si="6"/>
        <v>5.3734447091364768E-3</v>
      </c>
    </row>
    <row r="135" spans="5:12">
      <c r="E135" s="4">
        <v>44483</v>
      </c>
      <c r="F135" s="5">
        <v>3587.75</v>
      </c>
      <c r="G135" s="5">
        <v>2492.4682619999999</v>
      </c>
      <c r="H135" s="5">
        <v>1638</v>
      </c>
      <c r="I135" s="5">
        <v>841.29998799999998</v>
      </c>
      <c r="J135" s="5">
        <v>1775</v>
      </c>
      <c r="K135" s="10">
        <f t="shared" si="5"/>
        <v>2066.9036500000002</v>
      </c>
      <c r="L135" s="10">
        <f t="shared" si="6"/>
        <v>2.1743858908633173E-2</v>
      </c>
    </row>
    <row r="136" spans="5:12">
      <c r="E136" s="4">
        <v>44487</v>
      </c>
      <c r="F136" s="5">
        <v>3636.1999510000001</v>
      </c>
      <c r="G136" s="5">
        <v>2499.1140140000002</v>
      </c>
      <c r="H136" s="5">
        <v>1705</v>
      </c>
      <c r="I136" s="5">
        <v>835.90002400000003</v>
      </c>
      <c r="J136" s="5">
        <v>1807.150024</v>
      </c>
      <c r="K136" s="10">
        <f t="shared" si="5"/>
        <v>2096.6728026000001</v>
      </c>
      <c r="L136" s="10">
        <f t="shared" si="6"/>
        <v>1.4402777120259058E-2</v>
      </c>
    </row>
    <row r="137" spans="5:12">
      <c r="E137" s="4">
        <v>44488</v>
      </c>
      <c r="F137" s="5">
        <v>3576.6499020000001</v>
      </c>
      <c r="G137" s="5">
        <v>2521.4965820000002</v>
      </c>
      <c r="H137" s="5">
        <v>1675.4499510000001</v>
      </c>
      <c r="I137" s="5">
        <v>827.34997599999997</v>
      </c>
      <c r="J137" s="5">
        <v>1809.8000489999999</v>
      </c>
      <c r="K137" s="10">
        <f t="shared" si="5"/>
        <v>2082.1492920000005</v>
      </c>
      <c r="L137" s="10">
        <f t="shared" si="6"/>
        <v>-6.9269323196206045E-3</v>
      </c>
    </row>
    <row r="138" spans="5:12">
      <c r="E138" s="4">
        <v>44489</v>
      </c>
      <c r="F138" s="5">
        <v>3551.5</v>
      </c>
      <c r="G138" s="5">
        <v>2492.4682619999999</v>
      </c>
      <c r="H138" s="5">
        <v>1689.099976</v>
      </c>
      <c r="I138" s="5">
        <v>814.90002400000003</v>
      </c>
      <c r="J138" s="5">
        <v>1855</v>
      </c>
      <c r="K138" s="10">
        <f t="shared" si="5"/>
        <v>2080.5936523999999</v>
      </c>
      <c r="L138" s="10">
        <f t="shared" si="6"/>
        <v>-7.4713163267292604E-4</v>
      </c>
    </row>
    <row r="139" spans="5:12">
      <c r="E139" s="4">
        <v>44490</v>
      </c>
      <c r="F139" s="5">
        <v>3469.4499510000001</v>
      </c>
      <c r="G139" s="5">
        <v>2420.5666500000002</v>
      </c>
      <c r="H139" s="5">
        <v>1671.8000489999999</v>
      </c>
      <c r="I139" s="5">
        <v>818.40002400000003</v>
      </c>
      <c r="J139" s="5">
        <v>1815</v>
      </c>
      <c r="K139" s="10">
        <f t="shared" si="5"/>
        <v>2039.0433348000001</v>
      </c>
      <c r="L139" s="10">
        <f t="shared" si="6"/>
        <v>-1.9970414478613252E-2</v>
      </c>
    </row>
    <row r="140" spans="5:12">
      <c r="E140" s="4">
        <v>44491</v>
      </c>
      <c r="F140" s="5">
        <v>3345.5</v>
      </c>
      <c r="G140" s="5">
        <v>2425.0893550000001</v>
      </c>
      <c r="H140" s="5">
        <v>1680.099976</v>
      </c>
      <c r="I140" s="5">
        <v>812.54998799999998</v>
      </c>
      <c r="J140" s="5">
        <v>1816</v>
      </c>
      <c r="K140" s="10">
        <f t="shared" si="5"/>
        <v>2015.8478637999999</v>
      </c>
      <c r="L140" s="10">
        <f t="shared" si="6"/>
        <v>-1.1375663579153539E-2</v>
      </c>
    </row>
    <row r="141" spans="5:12">
      <c r="E141" s="4">
        <v>44494</v>
      </c>
      <c r="F141" s="5">
        <v>3200.9499510000001</v>
      </c>
      <c r="G141" s="5">
        <v>2401.4604490000002</v>
      </c>
      <c r="H141" s="5">
        <v>1690</v>
      </c>
      <c r="I141" s="5">
        <v>813.20001200000002</v>
      </c>
      <c r="J141" s="5">
        <v>1792.25</v>
      </c>
      <c r="K141" s="10">
        <f t="shared" si="5"/>
        <v>1979.5720824</v>
      </c>
      <c r="L141" s="10">
        <f t="shared" si="6"/>
        <v>-1.7995297190541826E-2</v>
      </c>
    </row>
    <row r="142" spans="5:12">
      <c r="E142" s="4">
        <v>44495</v>
      </c>
      <c r="F142" s="5">
        <v>3304.0500489999999</v>
      </c>
      <c r="G142" s="5">
        <v>2456.148193</v>
      </c>
      <c r="H142" s="5">
        <v>1650</v>
      </c>
      <c r="I142" s="5">
        <v>813.5</v>
      </c>
      <c r="J142" s="5">
        <v>1785</v>
      </c>
      <c r="K142" s="10">
        <f t="shared" si="5"/>
        <v>2001.7396484000001</v>
      </c>
      <c r="L142" s="10">
        <f t="shared" si="6"/>
        <v>1.1198160550498715E-2</v>
      </c>
    </row>
    <row r="143" spans="5:12">
      <c r="E143" s="4">
        <v>44496</v>
      </c>
      <c r="F143" s="5">
        <v>3300.3500979999999</v>
      </c>
      <c r="G143" s="5">
        <v>2425.0893550000001</v>
      </c>
      <c r="H143" s="5">
        <v>1652.75</v>
      </c>
      <c r="I143" s="5">
        <v>825.09997599999997</v>
      </c>
      <c r="J143" s="5">
        <v>1801</v>
      </c>
      <c r="K143" s="10">
        <f t="shared" si="5"/>
        <v>2000.8578858000001</v>
      </c>
      <c r="L143" s="10">
        <f t="shared" si="6"/>
        <v>-4.4049814405422438E-4</v>
      </c>
    </row>
    <row r="144" spans="5:12">
      <c r="E144" s="4">
        <v>44497</v>
      </c>
      <c r="F144" s="5">
        <v>3246.6999510000001</v>
      </c>
      <c r="G144" s="5">
        <v>2398.506836</v>
      </c>
      <c r="H144" s="5">
        <v>1650</v>
      </c>
      <c r="I144" s="5">
        <v>807.59997599999997</v>
      </c>
      <c r="J144" s="5">
        <v>1799.5500489999999</v>
      </c>
      <c r="K144" s="10">
        <f t="shared" si="5"/>
        <v>1980.4713624000001</v>
      </c>
      <c r="L144" s="10">
        <f t="shared" si="6"/>
        <v>-1.018889124744049E-2</v>
      </c>
    </row>
    <row r="145" spans="5:12">
      <c r="E145" s="4">
        <v>44498</v>
      </c>
      <c r="F145" s="5">
        <v>3240.6499020000001</v>
      </c>
      <c r="G145" s="5">
        <v>2340.9580080000001</v>
      </c>
      <c r="H145" s="5">
        <v>1590</v>
      </c>
      <c r="I145" s="5">
        <v>795</v>
      </c>
      <c r="J145" s="5">
        <v>1822</v>
      </c>
      <c r="K145" s="10">
        <f t="shared" si="5"/>
        <v>1957.7215820000001</v>
      </c>
      <c r="L145" s="10">
        <f t="shared" si="6"/>
        <v>-1.1487053451977758E-2</v>
      </c>
    </row>
    <row r="146" spans="5:12">
      <c r="E146" s="4">
        <v>44501</v>
      </c>
      <c r="F146" s="5">
        <v>3222.5500489999999</v>
      </c>
      <c r="G146" s="5">
        <v>2342.388672</v>
      </c>
      <c r="H146" s="5">
        <v>1585</v>
      </c>
      <c r="I146" s="5">
        <v>811.79998799999998</v>
      </c>
      <c r="J146" s="5">
        <v>1776</v>
      </c>
      <c r="K146" s="10">
        <f t="shared" si="5"/>
        <v>1947.5477418000003</v>
      </c>
      <c r="L146" s="10">
        <f t="shared" si="6"/>
        <v>-5.1967758304050093E-3</v>
      </c>
    </row>
    <row r="147" spans="5:12">
      <c r="E147" s="4">
        <v>44502</v>
      </c>
      <c r="F147" s="5">
        <v>3202.4499510000001</v>
      </c>
      <c r="G147" s="5">
        <v>2308.2375489999999</v>
      </c>
      <c r="H147" s="5">
        <v>1606</v>
      </c>
      <c r="I147" s="5">
        <v>815.40002400000003</v>
      </c>
      <c r="J147" s="5">
        <v>1800</v>
      </c>
      <c r="K147" s="10">
        <f t="shared" si="5"/>
        <v>1946.4175048000002</v>
      </c>
      <c r="L147" s="10">
        <f t="shared" si="6"/>
        <v>-5.8033853329597651E-4</v>
      </c>
    </row>
    <row r="148" spans="5:12">
      <c r="E148" s="4">
        <v>44503</v>
      </c>
      <c r="F148" s="5">
        <v>3193.0500489999999</v>
      </c>
      <c r="G148" s="5">
        <v>2292.3620609999998</v>
      </c>
      <c r="H148" s="5">
        <v>1605.099976</v>
      </c>
      <c r="I148" s="5">
        <v>787.95001200000002</v>
      </c>
      <c r="J148" s="5">
        <v>1818</v>
      </c>
      <c r="K148" s="10">
        <f t="shared" si="5"/>
        <v>1939.2924195999999</v>
      </c>
      <c r="L148" s="10">
        <f t="shared" si="6"/>
        <v>-3.6606150440126051E-3</v>
      </c>
    </row>
    <row r="149" spans="5:12">
      <c r="E149" s="4">
        <v>44504</v>
      </c>
      <c r="F149" s="5">
        <v>3229.6000979999999</v>
      </c>
      <c r="G149" s="5">
        <v>2306.4377439999998</v>
      </c>
      <c r="H149" s="5">
        <v>1595</v>
      </c>
      <c r="I149" s="5">
        <v>795.45001200000002</v>
      </c>
      <c r="J149" s="5">
        <v>1900</v>
      </c>
      <c r="K149" s="10">
        <f t="shared" si="5"/>
        <v>1965.2975708000001</v>
      </c>
      <c r="L149" s="10">
        <f t="shared" si="6"/>
        <v>1.340960802876956E-2</v>
      </c>
    </row>
    <row r="150" spans="5:12">
      <c r="E150" s="4">
        <v>44508</v>
      </c>
      <c r="F150" s="5">
        <v>3159.3999020000001</v>
      </c>
      <c r="G150" s="5">
        <v>2309.2990719999998</v>
      </c>
      <c r="H150" s="5">
        <v>1592.099976</v>
      </c>
      <c r="I150" s="5">
        <v>800</v>
      </c>
      <c r="J150" s="5">
        <v>1944.5500489999999</v>
      </c>
      <c r="K150" s="10">
        <f t="shared" si="5"/>
        <v>1961.0697998000001</v>
      </c>
      <c r="L150" s="10">
        <f t="shared" si="6"/>
        <v>-2.1512116347242038E-3</v>
      </c>
    </row>
    <row r="151" spans="5:12">
      <c r="E151" s="4">
        <v>44509</v>
      </c>
      <c r="F151" s="5">
        <v>3133.8000489999999</v>
      </c>
      <c r="G151" s="5">
        <v>2327.5283199999999</v>
      </c>
      <c r="H151" s="5">
        <v>1594.599976</v>
      </c>
      <c r="I151" s="5">
        <v>801.34997599999997</v>
      </c>
      <c r="J151" s="5">
        <v>1933.5</v>
      </c>
      <c r="K151" s="10">
        <f t="shared" si="5"/>
        <v>1958.1556642</v>
      </c>
      <c r="L151" s="10">
        <f t="shared" si="6"/>
        <v>-1.4859927985720889E-3</v>
      </c>
    </row>
    <row r="152" spans="5:12">
      <c r="E152" s="4">
        <v>44510</v>
      </c>
      <c r="F152" s="5">
        <v>3033.6999510000001</v>
      </c>
      <c r="G152" s="5">
        <v>2353.556885</v>
      </c>
      <c r="H152" s="5">
        <v>1568</v>
      </c>
      <c r="I152" s="5">
        <v>811.09997599999997</v>
      </c>
      <c r="J152" s="5">
        <v>1932.6999510000001</v>
      </c>
      <c r="K152" s="10">
        <f t="shared" si="5"/>
        <v>1939.8113526000002</v>
      </c>
      <c r="L152" s="10">
        <f t="shared" si="6"/>
        <v>-9.3681579740466647E-3</v>
      </c>
    </row>
    <row r="153" spans="5:12">
      <c r="E153" s="4">
        <v>44511</v>
      </c>
      <c r="F153" s="5">
        <v>3007.5</v>
      </c>
      <c r="G153" s="5">
        <v>2357.8488769999999</v>
      </c>
      <c r="H153" s="5">
        <v>1550.0500489999999</v>
      </c>
      <c r="I153" s="5">
        <v>794.84997599999997</v>
      </c>
      <c r="J153" s="5">
        <v>1947.849976</v>
      </c>
      <c r="K153" s="10">
        <f t="shared" si="5"/>
        <v>1931.6197756000001</v>
      </c>
      <c r="L153" s="10">
        <f t="shared" si="6"/>
        <v>-4.2228730072233489E-3</v>
      </c>
    </row>
    <row r="154" spans="5:12">
      <c r="E154" s="4">
        <v>44512</v>
      </c>
      <c r="F154" s="5">
        <v>2977.1999510000001</v>
      </c>
      <c r="G154" s="5">
        <v>2393.4304200000001</v>
      </c>
      <c r="H154" s="5">
        <v>1550</v>
      </c>
      <c r="I154" s="5">
        <v>806.5</v>
      </c>
      <c r="J154" s="5">
        <v>1940</v>
      </c>
      <c r="K154" s="10">
        <f t="shared" si="5"/>
        <v>1933.4260741999999</v>
      </c>
      <c r="L154" s="10">
        <f t="shared" si="6"/>
        <v>9.3512119870409194E-4</v>
      </c>
    </row>
    <row r="155" spans="5:12">
      <c r="E155" s="4">
        <v>44515</v>
      </c>
      <c r="F155" s="5">
        <v>2879.1499020000001</v>
      </c>
      <c r="G155" s="5">
        <v>2379.3085940000001</v>
      </c>
      <c r="H155" s="5">
        <v>1562.099976</v>
      </c>
      <c r="I155" s="5">
        <v>810.70001200000002</v>
      </c>
      <c r="J155" s="5">
        <v>1961.25</v>
      </c>
      <c r="K155" s="10">
        <f t="shared" si="5"/>
        <v>1918.5016968</v>
      </c>
      <c r="L155" s="10">
        <f t="shared" si="6"/>
        <v>-7.7191352693302129E-3</v>
      </c>
    </row>
    <row r="156" spans="5:12">
      <c r="E156" s="4">
        <v>44516</v>
      </c>
      <c r="F156" s="5">
        <v>2902.3500979999999</v>
      </c>
      <c r="G156" s="5">
        <v>2324.0209960000002</v>
      </c>
      <c r="H156" s="5">
        <v>1555</v>
      </c>
      <c r="I156" s="5">
        <v>798.45001200000002</v>
      </c>
      <c r="J156" s="5">
        <v>1950</v>
      </c>
      <c r="K156" s="10">
        <f t="shared" si="5"/>
        <v>1905.9642212000003</v>
      </c>
      <c r="L156" s="10">
        <f t="shared" si="6"/>
        <v>-6.5350349290342891E-3</v>
      </c>
    </row>
    <row r="157" spans="5:12">
      <c r="E157" s="4">
        <v>44517</v>
      </c>
      <c r="F157" s="5">
        <v>2884.4499510000001</v>
      </c>
      <c r="G157" s="5">
        <v>2274.27124</v>
      </c>
      <c r="H157" s="5">
        <v>1536.900024</v>
      </c>
      <c r="I157" s="5">
        <v>791.34997599999997</v>
      </c>
      <c r="J157" s="5">
        <v>1949</v>
      </c>
      <c r="K157" s="10">
        <f t="shared" si="5"/>
        <v>1887.1942382000002</v>
      </c>
      <c r="L157" s="10">
        <f t="shared" si="6"/>
        <v>-9.8480248428706174E-3</v>
      </c>
    </row>
    <row r="158" spans="5:12">
      <c r="E158" s="4">
        <v>44518</v>
      </c>
      <c r="F158" s="5">
        <v>2834.75</v>
      </c>
      <c r="G158" s="5">
        <v>2282.8549800000001</v>
      </c>
      <c r="H158" s="5">
        <v>1526.0500489999999</v>
      </c>
      <c r="I158" s="5">
        <v>790.65002400000003</v>
      </c>
      <c r="J158" s="5">
        <v>1952.900024</v>
      </c>
      <c r="K158" s="10">
        <f t="shared" si="5"/>
        <v>1877.4410154000002</v>
      </c>
      <c r="L158" s="10">
        <f t="shared" si="6"/>
        <v>-5.1681075548972721E-3</v>
      </c>
    </row>
    <row r="159" spans="5:12">
      <c r="E159" s="4">
        <v>44522</v>
      </c>
      <c r="F159" s="5">
        <v>2749.8000489999999</v>
      </c>
      <c r="G159" s="5">
        <v>2181.7404790000001</v>
      </c>
      <c r="H159" s="5">
        <v>1546</v>
      </c>
      <c r="I159" s="5">
        <v>770.75</v>
      </c>
      <c r="J159" s="5">
        <v>1898.25</v>
      </c>
      <c r="K159" s="10">
        <f t="shared" si="5"/>
        <v>1829.3081056000001</v>
      </c>
      <c r="L159" s="10">
        <f t="shared" si="6"/>
        <v>-2.5637508398496878E-2</v>
      </c>
    </row>
    <row r="160" spans="5:12">
      <c r="E160" s="4">
        <v>44523</v>
      </c>
      <c r="F160" s="5">
        <v>2790.1000979999999</v>
      </c>
      <c r="G160" s="5">
        <v>2202.138672</v>
      </c>
      <c r="H160" s="5">
        <v>1502</v>
      </c>
      <c r="I160" s="5">
        <v>785.20001200000002</v>
      </c>
      <c r="J160" s="5">
        <v>1850</v>
      </c>
      <c r="K160" s="10">
        <f t="shared" si="5"/>
        <v>1825.8877564000002</v>
      </c>
      <c r="L160" s="10">
        <f t="shared" si="6"/>
        <v>-1.8697502020186274E-3</v>
      </c>
    </row>
    <row r="161" spans="5:12">
      <c r="E161" s="4">
        <v>44524</v>
      </c>
      <c r="F161" s="5">
        <v>2788.75</v>
      </c>
      <c r="G161" s="5">
        <v>2170.3415530000002</v>
      </c>
      <c r="H161" s="5">
        <v>1524</v>
      </c>
      <c r="I161" s="5">
        <v>778.95001200000002</v>
      </c>
      <c r="J161" s="5">
        <v>1894</v>
      </c>
      <c r="K161" s="10">
        <f t="shared" si="5"/>
        <v>1831.2083130000001</v>
      </c>
      <c r="L161" s="10">
        <f t="shared" si="6"/>
        <v>2.9139560092621419E-3</v>
      </c>
    </row>
    <row r="162" spans="5:12">
      <c r="E162" s="4">
        <v>44525</v>
      </c>
      <c r="F162" s="5">
        <v>2798.5500489999999</v>
      </c>
      <c r="G162" s="5">
        <v>2300.991943</v>
      </c>
      <c r="H162" s="5">
        <v>1514.8000489999999</v>
      </c>
      <c r="I162" s="5">
        <v>782.90002400000003</v>
      </c>
      <c r="J162" s="5">
        <v>1855</v>
      </c>
      <c r="K162" s="10">
        <f t="shared" si="5"/>
        <v>1850.4484130000001</v>
      </c>
      <c r="L162" s="10">
        <f t="shared" si="6"/>
        <v>1.0506778427889385E-2</v>
      </c>
    </row>
    <row r="163" spans="5:12">
      <c r="E163" s="4">
        <v>44526</v>
      </c>
      <c r="F163" s="5">
        <v>2711.4499510000001</v>
      </c>
      <c r="G163" s="5">
        <v>2226.8291020000001</v>
      </c>
      <c r="H163" s="5">
        <v>1500</v>
      </c>
      <c r="I163" s="5">
        <v>767.29998799999998</v>
      </c>
      <c r="J163" s="5">
        <v>1820</v>
      </c>
      <c r="K163" s="10">
        <f t="shared" si="5"/>
        <v>1805.1158082000002</v>
      </c>
      <c r="L163" s="10">
        <f t="shared" si="6"/>
        <v>-2.4498172703180332E-2</v>
      </c>
    </row>
    <row r="164" spans="5:12">
      <c r="E164" s="4">
        <v>44529</v>
      </c>
      <c r="F164" s="5">
        <v>2718.75</v>
      </c>
      <c r="G164" s="5">
        <v>2253.5036620000001</v>
      </c>
      <c r="H164" s="5">
        <v>1494.8000489999999</v>
      </c>
      <c r="I164" s="5">
        <v>751.04998799999998</v>
      </c>
      <c r="J164" s="5">
        <v>1778</v>
      </c>
      <c r="K164" s="10">
        <f t="shared" si="5"/>
        <v>1799.2207398</v>
      </c>
      <c r="L164" s="10">
        <f t="shared" si="6"/>
        <v>-3.265756342734849E-3</v>
      </c>
    </row>
    <row r="165" spans="5:12">
      <c r="E165" s="4">
        <v>44530</v>
      </c>
      <c r="F165" s="5">
        <v>2713.0500489999999</v>
      </c>
      <c r="G165" s="5">
        <v>2220.1833499999998</v>
      </c>
      <c r="H165" s="5">
        <v>1495</v>
      </c>
      <c r="I165" s="5">
        <v>753.59997599999997</v>
      </c>
      <c r="J165" s="5">
        <v>1767.25</v>
      </c>
      <c r="K165" s="10">
        <f t="shared" si="5"/>
        <v>1789.8166750000003</v>
      </c>
      <c r="L165" s="10">
        <f t="shared" si="6"/>
        <v>-5.2267432183141782E-3</v>
      </c>
    </row>
    <row r="166" spans="5:12">
      <c r="E166" s="4">
        <v>44531</v>
      </c>
      <c r="F166" s="5">
        <v>2729.5500489999999</v>
      </c>
      <c r="G166" s="5">
        <v>2277.0402829999998</v>
      </c>
      <c r="H166" s="5">
        <v>1495</v>
      </c>
      <c r="I166" s="5">
        <v>745.34997599999997</v>
      </c>
      <c r="J166" s="5">
        <v>1764</v>
      </c>
      <c r="K166" s="10">
        <f t="shared" si="5"/>
        <v>1802.1880616000001</v>
      </c>
      <c r="L166" s="10">
        <f t="shared" si="6"/>
        <v>6.9120970727349906E-3</v>
      </c>
    </row>
    <row r="167" spans="5:12">
      <c r="E167" s="4">
        <v>44532</v>
      </c>
      <c r="F167" s="5">
        <v>2815.4499510000001</v>
      </c>
      <c r="G167" s="5">
        <v>2291.6696780000002</v>
      </c>
      <c r="H167" s="5">
        <v>1504.5</v>
      </c>
      <c r="I167" s="5">
        <v>766.25</v>
      </c>
      <c r="J167" s="5">
        <v>1785.9499510000001</v>
      </c>
      <c r="K167" s="10">
        <f t="shared" si="5"/>
        <v>1832.7639160000001</v>
      </c>
      <c r="L167" s="10">
        <f t="shared" si="6"/>
        <v>1.6965962127645229E-2</v>
      </c>
    </row>
    <row r="168" spans="5:12">
      <c r="E168" s="4">
        <v>44533</v>
      </c>
      <c r="F168" s="5">
        <v>2894.3500979999999</v>
      </c>
      <c r="G168" s="5">
        <v>2222.8139649999998</v>
      </c>
      <c r="H168" s="5">
        <v>1525.8000489999999</v>
      </c>
      <c r="I168" s="5">
        <v>751.79998799999998</v>
      </c>
      <c r="J168" s="5">
        <v>1799.9499510000001</v>
      </c>
      <c r="K168" s="10">
        <f t="shared" si="5"/>
        <v>1838.9428101999999</v>
      </c>
      <c r="L168" s="10">
        <f t="shared" si="6"/>
        <v>3.3713530401042746E-3</v>
      </c>
    </row>
    <row r="169" spans="5:12">
      <c r="E169" s="4">
        <v>44536</v>
      </c>
      <c r="F169" s="5">
        <v>2842.8500979999999</v>
      </c>
      <c r="G169" s="5">
        <v>2180.6789549999999</v>
      </c>
      <c r="H169" s="5">
        <v>1513</v>
      </c>
      <c r="I169" s="5">
        <v>737.15002400000003</v>
      </c>
      <c r="J169" s="5">
        <v>1799</v>
      </c>
      <c r="K169" s="10">
        <f t="shared" si="5"/>
        <v>1814.5358153999998</v>
      </c>
      <c r="L169" s="10">
        <f t="shared" si="6"/>
        <v>-1.3272296813485851E-2</v>
      </c>
    </row>
    <row r="170" spans="5:12">
      <c r="E170" s="4">
        <v>44537</v>
      </c>
      <c r="F170" s="5">
        <v>2897.8500979999999</v>
      </c>
      <c r="G170" s="5">
        <v>2198.4467770000001</v>
      </c>
      <c r="H170" s="5">
        <v>1513.9499510000001</v>
      </c>
      <c r="I170" s="5">
        <v>743.70001200000002</v>
      </c>
      <c r="J170" s="5">
        <v>1790.1999510000001</v>
      </c>
      <c r="K170" s="10">
        <f t="shared" si="5"/>
        <v>1828.8293578000003</v>
      </c>
      <c r="L170" s="10">
        <f t="shared" si="6"/>
        <v>7.8772445705899141E-3</v>
      </c>
    </row>
    <row r="171" spans="5:12">
      <c r="E171" s="4">
        <v>44538</v>
      </c>
      <c r="F171" s="5">
        <v>2909.5500489999999</v>
      </c>
      <c r="G171" s="5">
        <v>2231.905518</v>
      </c>
      <c r="H171" s="5">
        <v>1536</v>
      </c>
      <c r="I171" s="5">
        <v>757.54998799999998</v>
      </c>
      <c r="J171" s="5">
        <v>1802</v>
      </c>
      <c r="K171" s="10">
        <f t="shared" si="5"/>
        <v>1847.4011110000001</v>
      </c>
      <c r="L171" s="10">
        <f t="shared" si="6"/>
        <v>1.0154995117937604E-2</v>
      </c>
    </row>
    <row r="172" spans="5:12">
      <c r="E172" s="4">
        <v>44539</v>
      </c>
      <c r="F172" s="5">
        <v>2883.1000979999999</v>
      </c>
      <c r="G172" s="5">
        <v>2267.30249</v>
      </c>
      <c r="H172" s="5">
        <v>1545.1999510000001</v>
      </c>
      <c r="I172" s="5">
        <v>759.75</v>
      </c>
      <c r="J172" s="5">
        <v>1835</v>
      </c>
      <c r="K172" s="10">
        <f t="shared" si="5"/>
        <v>1858.0705077999999</v>
      </c>
      <c r="L172" s="10">
        <f t="shared" si="6"/>
        <v>5.775354759976592E-3</v>
      </c>
    </row>
    <row r="173" spans="5:12">
      <c r="E173" s="4">
        <v>44540</v>
      </c>
      <c r="F173" s="5">
        <v>2873.3500979999999</v>
      </c>
      <c r="G173" s="5">
        <v>2269.610107</v>
      </c>
      <c r="H173" s="5">
        <v>1524.900024</v>
      </c>
      <c r="I173" s="5">
        <v>761.34997599999997</v>
      </c>
      <c r="J173" s="5">
        <v>1879.8000489999999</v>
      </c>
      <c r="K173" s="10">
        <f t="shared" si="5"/>
        <v>1861.8020508000002</v>
      </c>
      <c r="L173" s="10">
        <f t="shared" si="6"/>
        <v>2.0082892357076165E-3</v>
      </c>
    </row>
    <row r="174" spans="5:12">
      <c r="E174" s="4">
        <v>44543</v>
      </c>
      <c r="F174" s="5">
        <v>2901.3500979999999</v>
      </c>
      <c r="G174" s="5">
        <v>2224.1062010000001</v>
      </c>
      <c r="H174" s="5">
        <v>1526</v>
      </c>
      <c r="I174" s="5">
        <v>762.59997599999997</v>
      </c>
      <c r="J174" s="5">
        <v>1893.6999510000001</v>
      </c>
      <c r="K174" s="10">
        <f t="shared" si="5"/>
        <v>1861.5512452</v>
      </c>
      <c r="L174" s="10">
        <f t="shared" si="6"/>
        <v>-1.3471120621677546E-4</v>
      </c>
    </row>
    <row r="175" spans="5:12">
      <c r="E175" s="4">
        <v>44544</v>
      </c>
      <c r="F175" s="5">
        <v>2910.3999020000001</v>
      </c>
      <c r="G175" s="5">
        <v>2196.8776859999998</v>
      </c>
      <c r="H175" s="5">
        <v>1502.5</v>
      </c>
      <c r="I175" s="5">
        <v>756.04998799999998</v>
      </c>
      <c r="J175" s="5">
        <v>1850</v>
      </c>
      <c r="K175" s="10">
        <f t="shared" si="5"/>
        <v>1843.1655152000001</v>
      </c>
      <c r="L175" s="10">
        <f t="shared" si="6"/>
        <v>-9.8765639932865135E-3</v>
      </c>
    </row>
    <row r="176" spans="5:12">
      <c r="E176" s="4">
        <v>44545</v>
      </c>
      <c r="F176" s="5">
        <v>2862.1000979999999</v>
      </c>
      <c r="G176" s="5">
        <v>2190.4628910000001</v>
      </c>
      <c r="H176" s="5">
        <v>1503</v>
      </c>
      <c r="I176" s="5">
        <v>775.09997599999997</v>
      </c>
      <c r="J176" s="5">
        <v>1866</v>
      </c>
      <c r="K176" s="10">
        <f t="shared" si="5"/>
        <v>1839.3325930000001</v>
      </c>
      <c r="L176" s="10">
        <f t="shared" si="6"/>
        <v>-2.0795322874647137E-3</v>
      </c>
    </row>
    <row r="177" spans="5:12">
      <c r="E177" s="4">
        <v>44546</v>
      </c>
      <c r="F177" s="5">
        <v>2836.3500979999999</v>
      </c>
      <c r="G177" s="5">
        <v>2218.798828</v>
      </c>
      <c r="H177" s="5">
        <v>1512.8000489999999</v>
      </c>
      <c r="I177" s="5">
        <v>764.45001200000002</v>
      </c>
      <c r="J177" s="5">
        <v>1892</v>
      </c>
      <c r="K177" s="10">
        <f t="shared" si="5"/>
        <v>1844.8797973999999</v>
      </c>
      <c r="L177" s="10">
        <f t="shared" si="6"/>
        <v>3.0158789232088701E-3</v>
      </c>
    </row>
    <row r="178" spans="5:12">
      <c r="E178" s="4">
        <v>44547</v>
      </c>
      <c r="F178" s="5">
        <v>2802.1999510000001</v>
      </c>
      <c r="G178" s="5">
        <v>2160.2346189999998</v>
      </c>
      <c r="H178" s="5">
        <v>1497</v>
      </c>
      <c r="I178" s="5">
        <v>768.95001200000002</v>
      </c>
      <c r="J178" s="5">
        <v>1866.5</v>
      </c>
      <c r="K178" s="10">
        <f t="shared" si="5"/>
        <v>1818.9769164000002</v>
      </c>
      <c r="L178" s="10">
        <f t="shared" si="6"/>
        <v>-1.4040416636631248E-2</v>
      </c>
    </row>
    <row r="179" spans="5:12">
      <c r="E179" s="4">
        <v>44550</v>
      </c>
      <c r="F179" s="5">
        <v>2754.0500489999999</v>
      </c>
      <c r="G179" s="5">
        <v>2101.9934079999998</v>
      </c>
      <c r="H179" s="5">
        <v>1452</v>
      </c>
      <c r="I179" s="5">
        <v>763.95001200000002</v>
      </c>
      <c r="J179" s="5">
        <v>1821</v>
      </c>
      <c r="K179" s="10">
        <f t="shared" si="5"/>
        <v>1778.5986938000001</v>
      </c>
      <c r="L179" s="10">
        <f t="shared" si="6"/>
        <v>-2.2198315017605608E-2</v>
      </c>
    </row>
    <row r="180" spans="5:12">
      <c r="E180" s="4">
        <v>44551</v>
      </c>
      <c r="F180" s="5">
        <v>2797</v>
      </c>
      <c r="G180" s="5">
        <v>2133.2829590000001</v>
      </c>
      <c r="H180" s="5">
        <v>1439.5</v>
      </c>
      <c r="I180" s="5">
        <v>778.54998799999998</v>
      </c>
      <c r="J180" s="5">
        <v>1817.900024</v>
      </c>
      <c r="K180" s="10">
        <f t="shared" si="5"/>
        <v>1793.2465942000001</v>
      </c>
      <c r="L180" s="10">
        <f t="shared" si="6"/>
        <v>8.2356410420523218E-3</v>
      </c>
    </row>
    <row r="181" spans="5:12">
      <c r="E181" s="4">
        <v>44552</v>
      </c>
      <c r="F181" s="5">
        <v>2798.8000489999999</v>
      </c>
      <c r="G181" s="5">
        <v>2183.9094239999999</v>
      </c>
      <c r="H181" s="5">
        <v>1452.3000489999999</v>
      </c>
      <c r="I181" s="5">
        <v>797.5</v>
      </c>
      <c r="J181" s="5">
        <v>1827.5500489999999</v>
      </c>
      <c r="K181" s="10">
        <f t="shared" si="5"/>
        <v>1812.0119142000001</v>
      </c>
      <c r="L181" s="10">
        <f t="shared" si="6"/>
        <v>1.0464439224752375E-2</v>
      </c>
    </row>
    <row r="182" spans="5:12">
      <c r="E182" s="4">
        <v>44553</v>
      </c>
      <c r="F182" s="5">
        <v>2803.3000489999999</v>
      </c>
      <c r="G182" s="5">
        <v>2183.125</v>
      </c>
      <c r="H182" s="5">
        <v>1453.25</v>
      </c>
      <c r="I182" s="5">
        <v>792.45001200000002</v>
      </c>
      <c r="J182" s="5">
        <v>1883</v>
      </c>
      <c r="K182" s="10">
        <f t="shared" si="5"/>
        <v>1823.0250122000002</v>
      </c>
      <c r="L182" s="10">
        <f t="shared" si="6"/>
        <v>6.0778286906917334E-3</v>
      </c>
    </row>
    <row r="183" spans="5:12">
      <c r="E183" s="4">
        <v>44554</v>
      </c>
      <c r="F183" s="5">
        <v>2775.5</v>
      </c>
      <c r="G183" s="5">
        <v>2190.09375</v>
      </c>
      <c r="H183" s="5">
        <v>1445.5</v>
      </c>
      <c r="I183" s="5">
        <v>785.40002400000003</v>
      </c>
      <c r="J183" s="5">
        <v>1888.75</v>
      </c>
      <c r="K183" s="10">
        <f t="shared" si="5"/>
        <v>1817.0487548000001</v>
      </c>
      <c r="L183" s="10">
        <f t="shared" si="6"/>
        <v>-3.2782092181983247E-3</v>
      </c>
    </row>
    <row r="184" spans="5:12">
      <c r="E184" s="4">
        <v>44557</v>
      </c>
      <c r="F184" s="5">
        <v>2789.6000979999999</v>
      </c>
      <c r="G184" s="5">
        <v>2187.73999</v>
      </c>
      <c r="H184" s="5">
        <v>1428.900024</v>
      </c>
      <c r="I184" s="5">
        <v>794.09997599999997</v>
      </c>
      <c r="J184" s="5">
        <v>1859.400024</v>
      </c>
      <c r="K184" s="10">
        <f t="shared" si="5"/>
        <v>1811.9480224000001</v>
      </c>
      <c r="L184" s="10">
        <f t="shared" si="6"/>
        <v>-2.8071521947474753E-3</v>
      </c>
    </row>
    <row r="185" spans="5:12">
      <c r="E185" s="4">
        <v>44558</v>
      </c>
      <c r="F185" s="5">
        <v>2878.3000489999999</v>
      </c>
      <c r="G185" s="5">
        <v>2213.7224120000001</v>
      </c>
      <c r="H185" s="5">
        <v>1460.6999510000001</v>
      </c>
      <c r="I185" s="5">
        <v>815.09997599999997</v>
      </c>
      <c r="J185" s="5">
        <v>1872.099976</v>
      </c>
      <c r="K185" s="10">
        <f t="shared" si="5"/>
        <v>1847.9844728000003</v>
      </c>
      <c r="L185" s="10">
        <f t="shared" si="6"/>
        <v>1.9888236281893068E-2</v>
      </c>
    </row>
    <row r="186" spans="5:12">
      <c r="E186" s="4">
        <v>44559</v>
      </c>
      <c r="F186" s="5">
        <v>3058.5</v>
      </c>
      <c r="G186" s="5">
        <v>2217.506836</v>
      </c>
      <c r="H186" s="5">
        <v>1456.0500489999999</v>
      </c>
      <c r="I186" s="5">
        <v>838.79998799999998</v>
      </c>
      <c r="J186" s="5">
        <v>1895</v>
      </c>
      <c r="K186" s="10">
        <f t="shared" si="5"/>
        <v>1893.1713746</v>
      </c>
      <c r="L186" s="10">
        <f t="shared" si="6"/>
        <v>2.4451992137972001E-2</v>
      </c>
    </row>
    <row r="187" spans="5:12">
      <c r="E187" s="4">
        <v>44560</v>
      </c>
      <c r="F187" s="5">
        <v>2978.3000489999999</v>
      </c>
      <c r="G187" s="5">
        <v>2177.4484859999998</v>
      </c>
      <c r="H187" s="5">
        <v>1458.5</v>
      </c>
      <c r="I187" s="5">
        <v>834.45001200000002</v>
      </c>
      <c r="J187" s="5">
        <v>1892.3000489999999</v>
      </c>
      <c r="K187" s="10">
        <f t="shared" si="5"/>
        <v>1868.1997192000001</v>
      </c>
      <c r="L187" s="10">
        <f t="shared" si="6"/>
        <v>-1.3190382938932821E-2</v>
      </c>
    </row>
    <row r="188" spans="5:12">
      <c r="E188" s="4">
        <v>44561</v>
      </c>
      <c r="F188" s="5">
        <v>3031.1000979999999</v>
      </c>
      <c r="G188" s="5">
        <v>2185.8017580000001</v>
      </c>
      <c r="H188" s="5">
        <v>1461.5</v>
      </c>
      <c r="I188" s="5">
        <v>845.70001200000002</v>
      </c>
      <c r="J188" s="5">
        <v>1887.349976</v>
      </c>
      <c r="K188" s="10">
        <f t="shared" si="5"/>
        <v>1882.2903687999999</v>
      </c>
      <c r="L188" s="10">
        <f t="shared" si="6"/>
        <v>7.542367903809355E-3</v>
      </c>
    </row>
    <row r="189" spans="5:12">
      <c r="E189" s="4">
        <v>44564</v>
      </c>
      <c r="F189" s="5">
        <v>3002.8000489999999</v>
      </c>
      <c r="G189" s="5">
        <v>2218.7526859999998</v>
      </c>
      <c r="H189" s="5">
        <v>1485</v>
      </c>
      <c r="I189" s="5">
        <v>848.95001200000002</v>
      </c>
      <c r="J189" s="5">
        <v>1895</v>
      </c>
      <c r="K189" s="10">
        <f t="shared" si="5"/>
        <v>1890.1005494000001</v>
      </c>
      <c r="L189" s="10">
        <f t="shared" si="6"/>
        <v>4.149296372896627E-3</v>
      </c>
    </row>
    <row r="190" spans="5:12">
      <c r="E190" s="4">
        <v>44565</v>
      </c>
      <c r="F190" s="5">
        <v>2980.75</v>
      </c>
      <c r="G190" s="5">
        <v>2268.8254390000002</v>
      </c>
      <c r="H190" s="5">
        <v>1520</v>
      </c>
      <c r="I190" s="5">
        <v>837.70001200000002</v>
      </c>
      <c r="J190" s="5">
        <v>1922.849976</v>
      </c>
      <c r="K190" s="10">
        <f t="shared" si="5"/>
        <v>1906.0250854000001</v>
      </c>
      <c r="L190" s="10">
        <f t="shared" si="6"/>
        <v>8.4252321946867159E-3</v>
      </c>
    </row>
    <row r="191" spans="5:12">
      <c r="E191" s="4">
        <v>44566</v>
      </c>
      <c r="F191" s="5">
        <v>2945.25</v>
      </c>
      <c r="G191" s="5">
        <v>2279.4399410000001</v>
      </c>
      <c r="H191" s="5">
        <v>1536.8000489999999</v>
      </c>
      <c r="I191" s="5">
        <v>835.09997599999997</v>
      </c>
      <c r="J191" s="5">
        <v>1940.6999510000001</v>
      </c>
      <c r="K191" s="10">
        <f t="shared" si="5"/>
        <v>1907.4579834000001</v>
      </c>
      <c r="L191" s="10">
        <f t="shared" si="6"/>
        <v>7.5177289689198901E-4</v>
      </c>
    </row>
    <row r="192" spans="5:12">
      <c r="E192" s="4">
        <v>44567</v>
      </c>
      <c r="F192" s="5">
        <v>2944.1999510000001</v>
      </c>
      <c r="G192" s="5">
        <v>2230.428711</v>
      </c>
      <c r="H192" s="5">
        <v>1543</v>
      </c>
      <c r="I192" s="5">
        <v>829.59997599999997</v>
      </c>
      <c r="J192" s="5">
        <v>1944.5</v>
      </c>
      <c r="K192" s="10">
        <f t="shared" si="5"/>
        <v>1898.3457275999999</v>
      </c>
      <c r="L192" s="10">
        <f t="shared" si="6"/>
        <v>-4.7771724878352684E-3</v>
      </c>
    </row>
    <row r="193" spans="5:12">
      <c r="E193" s="4">
        <v>44568</v>
      </c>
      <c r="F193" s="5">
        <v>2939.3500979999999</v>
      </c>
      <c r="G193" s="5">
        <v>2248.4272460000002</v>
      </c>
      <c r="H193" s="5">
        <v>1544</v>
      </c>
      <c r="I193" s="5">
        <v>828.95001200000002</v>
      </c>
      <c r="J193" s="5">
        <v>1929.0500489999999</v>
      </c>
      <c r="K193" s="10">
        <f t="shared" si="5"/>
        <v>1897.955481</v>
      </c>
      <c r="L193" s="10">
        <f t="shared" si="6"/>
        <v>-2.0557193261805384E-4</v>
      </c>
    </row>
    <row r="194" spans="5:12">
      <c r="E194" s="4">
        <v>44571</v>
      </c>
      <c r="F194" s="5">
        <v>2960.75</v>
      </c>
      <c r="G194" s="5">
        <v>2250.273193</v>
      </c>
      <c r="H194" s="5">
        <v>1558</v>
      </c>
      <c r="I194" s="5">
        <v>826.70001200000002</v>
      </c>
      <c r="J194" s="5">
        <v>1910</v>
      </c>
      <c r="K194" s="10">
        <f t="shared" si="5"/>
        <v>1901.1446410000001</v>
      </c>
      <c r="L194" s="10">
        <f t="shared" si="6"/>
        <v>1.680313385601595E-3</v>
      </c>
    </row>
    <row r="195" spans="5:12">
      <c r="E195" s="4">
        <v>44572</v>
      </c>
      <c r="F195" s="5">
        <v>3178.6999510000001</v>
      </c>
      <c r="G195" s="5">
        <v>2266.4719239999999</v>
      </c>
      <c r="H195" s="5">
        <v>1561.5500489999999</v>
      </c>
      <c r="I195" s="5">
        <v>832.40002400000003</v>
      </c>
      <c r="J195" s="5">
        <v>1949</v>
      </c>
      <c r="K195" s="10">
        <f t="shared" ref="K195:K258" si="7">($B$22*$F195)+($B$23*$G195)+($B$24*$H195)+($B$25*$I195)+($B$26*$J195)</f>
        <v>1957.6243896000001</v>
      </c>
      <c r="L195" s="10">
        <f t="shared" si="6"/>
        <v>2.9708285935725387E-2</v>
      </c>
    </row>
    <row r="196" spans="5:12">
      <c r="E196" s="4">
        <v>44573</v>
      </c>
      <c r="F196" s="5">
        <v>3210.8500979999999</v>
      </c>
      <c r="G196" s="5">
        <v>2326.974365</v>
      </c>
      <c r="H196" s="5">
        <v>1568</v>
      </c>
      <c r="I196" s="5">
        <v>836.20001200000002</v>
      </c>
      <c r="J196" s="5">
        <v>1978.5</v>
      </c>
      <c r="K196" s="10">
        <f t="shared" si="7"/>
        <v>1984.1048950000004</v>
      </c>
      <c r="L196" s="10">
        <f t="shared" ref="L196:L259" si="8">(K196/K195)-1</f>
        <v>1.3526857113488999E-2</v>
      </c>
    </row>
    <row r="197" spans="5:12">
      <c r="E197" s="4">
        <v>44574</v>
      </c>
      <c r="F197" s="5">
        <v>3139.5500489999999</v>
      </c>
      <c r="G197" s="5">
        <v>2340.0810550000001</v>
      </c>
      <c r="H197" s="5">
        <v>1555</v>
      </c>
      <c r="I197" s="5">
        <v>865.5</v>
      </c>
      <c r="J197" s="5">
        <v>1975.5500489999999</v>
      </c>
      <c r="K197" s="10">
        <f t="shared" si="7"/>
        <v>1975.1362305999999</v>
      </c>
      <c r="L197" s="10">
        <f t="shared" si="8"/>
        <v>-4.5202571812618109E-3</v>
      </c>
    </row>
    <row r="198" spans="5:12">
      <c r="E198" s="4">
        <v>44575</v>
      </c>
      <c r="F198" s="5">
        <v>3144.9499510000001</v>
      </c>
      <c r="G198" s="5">
        <v>2343.4960940000001</v>
      </c>
      <c r="H198" s="5">
        <v>1530</v>
      </c>
      <c r="I198" s="5">
        <v>859.75</v>
      </c>
      <c r="J198" s="5">
        <v>2014</v>
      </c>
      <c r="K198" s="10">
        <f t="shared" si="7"/>
        <v>1978.4392090000001</v>
      </c>
      <c r="L198" s="10">
        <f t="shared" si="8"/>
        <v>1.6722787769414271E-3</v>
      </c>
    </row>
    <row r="199" spans="5:12">
      <c r="E199" s="4">
        <v>44578</v>
      </c>
      <c r="F199" s="5">
        <v>3195.5500489999999</v>
      </c>
      <c r="G199" s="5">
        <v>2355.7258299999999</v>
      </c>
      <c r="H199" s="5">
        <v>1530</v>
      </c>
      <c r="I199" s="5">
        <v>853.20001200000002</v>
      </c>
      <c r="J199" s="5">
        <v>2044.75</v>
      </c>
      <c r="K199" s="10">
        <f t="shared" si="7"/>
        <v>1995.8451782</v>
      </c>
      <c r="L199" s="10">
        <f t="shared" si="8"/>
        <v>8.7978286726322352E-3</v>
      </c>
    </row>
    <row r="200" spans="5:12">
      <c r="E200" s="4">
        <v>44579</v>
      </c>
      <c r="F200" s="5">
        <v>3213.25</v>
      </c>
      <c r="G200" s="5">
        <v>2327.6206050000001</v>
      </c>
      <c r="H200" s="5">
        <v>1533</v>
      </c>
      <c r="I200" s="5">
        <v>846.70001200000002</v>
      </c>
      <c r="J200" s="5">
        <v>2075.6499020000001</v>
      </c>
      <c r="K200" s="10">
        <f t="shared" si="7"/>
        <v>1999.2441037999999</v>
      </c>
      <c r="L200" s="10">
        <f t="shared" si="8"/>
        <v>1.7030006320757352E-3</v>
      </c>
    </row>
    <row r="201" spans="5:12">
      <c r="E201" s="4">
        <v>44580</v>
      </c>
      <c r="F201" s="5">
        <v>3172.9499510000001</v>
      </c>
      <c r="G201" s="5">
        <v>2327.4360350000002</v>
      </c>
      <c r="H201" s="5">
        <v>1534</v>
      </c>
      <c r="I201" s="5">
        <v>838.5</v>
      </c>
      <c r="J201" s="5">
        <v>2019.900024</v>
      </c>
      <c r="K201" s="10">
        <f t="shared" si="7"/>
        <v>1978.5572020000002</v>
      </c>
      <c r="L201" s="10">
        <f t="shared" si="8"/>
        <v>-1.0347361665681398E-2</v>
      </c>
    </row>
    <row r="202" spans="5:12">
      <c r="E202" s="4">
        <v>44581</v>
      </c>
      <c r="F202" s="5">
        <v>3190.3500979999999</v>
      </c>
      <c r="G202" s="5">
        <v>2286.685547</v>
      </c>
      <c r="H202" s="5">
        <v>1528.4499510000001</v>
      </c>
      <c r="I202" s="5">
        <v>820</v>
      </c>
      <c r="J202" s="5">
        <v>2020</v>
      </c>
      <c r="K202" s="10">
        <f t="shared" si="7"/>
        <v>1969.0971192000002</v>
      </c>
      <c r="L202" s="10">
        <f t="shared" si="8"/>
        <v>-4.781303664325387E-3</v>
      </c>
    </row>
    <row r="203" spans="5:12">
      <c r="E203" s="4">
        <v>44582</v>
      </c>
      <c r="F203" s="5">
        <v>3225.6999510000001</v>
      </c>
      <c r="G203" s="5">
        <v>2287.0546880000002</v>
      </c>
      <c r="H203" s="5">
        <v>1500</v>
      </c>
      <c r="I203" s="5">
        <v>808.75</v>
      </c>
      <c r="J203" s="5">
        <v>1982.150024</v>
      </c>
      <c r="K203" s="10">
        <f t="shared" si="7"/>
        <v>1960.7309326000002</v>
      </c>
      <c r="L203" s="10">
        <f t="shared" si="8"/>
        <v>-4.2487424913805194E-3</v>
      </c>
    </row>
    <row r="204" spans="5:12">
      <c r="E204" s="4">
        <v>44585</v>
      </c>
      <c r="F204" s="5">
        <v>3017.1499020000001</v>
      </c>
      <c r="G204" s="5">
        <v>2194.8010250000002</v>
      </c>
      <c r="H204" s="5">
        <v>1509.9499510000001</v>
      </c>
      <c r="I204" s="5">
        <v>800.84997599999997</v>
      </c>
      <c r="J204" s="5">
        <v>1955</v>
      </c>
      <c r="K204" s="10">
        <f t="shared" si="7"/>
        <v>1895.5501708000002</v>
      </c>
      <c r="L204" s="10">
        <f t="shared" si="8"/>
        <v>-3.3243093540411439E-2</v>
      </c>
    </row>
    <row r="205" spans="5:12">
      <c r="E205" s="4">
        <v>44586</v>
      </c>
      <c r="F205" s="5">
        <v>3033.1000979999999</v>
      </c>
      <c r="G205" s="5">
        <v>2190.5090329999998</v>
      </c>
      <c r="H205" s="5">
        <v>1458.650024</v>
      </c>
      <c r="I205" s="5">
        <v>808.04998799999998</v>
      </c>
      <c r="J205" s="5">
        <v>1895</v>
      </c>
      <c r="K205" s="10">
        <f t="shared" si="7"/>
        <v>1877.0618285999999</v>
      </c>
      <c r="L205" s="10">
        <f t="shared" si="8"/>
        <v>-9.7535493836058418E-3</v>
      </c>
    </row>
    <row r="206" spans="5:12">
      <c r="E206" s="4">
        <v>44588</v>
      </c>
      <c r="F206" s="5">
        <v>3109.4499510000001</v>
      </c>
      <c r="G206" s="5">
        <v>2158.0654300000001</v>
      </c>
      <c r="H206" s="5">
        <v>1450</v>
      </c>
      <c r="I206" s="5">
        <v>812.09997599999997</v>
      </c>
      <c r="J206" s="5">
        <v>1914.5500489999999</v>
      </c>
      <c r="K206" s="10">
        <f t="shared" si="7"/>
        <v>1888.8330811999999</v>
      </c>
      <c r="L206" s="10">
        <f t="shared" si="8"/>
        <v>6.2711054162662982E-3</v>
      </c>
    </row>
    <row r="207" spans="5:12">
      <c r="E207" s="4">
        <v>44589</v>
      </c>
      <c r="F207" s="5">
        <v>3111.4499510000001</v>
      </c>
      <c r="G207" s="5">
        <v>2155.9887699999999</v>
      </c>
      <c r="H207" s="5">
        <v>1477.5</v>
      </c>
      <c r="I207" s="5">
        <v>827.34997599999997</v>
      </c>
      <c r="J207" s="5">
        <v>1916.099976</v>
      </c>
      <c r="K207" s="10">
        <f t="shared" si="7"/>
        <v>1897.6777346000003</v>
      </c>
      <c r="L207" s="10">
        <f t="shared" si="8"/>
        <v>4.6826019133365815E-3</v>
      </c>
    </row>
    <row r="208" spans="5:12">
      <c r="E208" s="4">
        <v>44592</v>
      </c>
      <c r="F208" s="5">
        <v>3075.6499020000001</v>
      </c>
      <c r="G208" s="5">
        <v>2202.8310550000001</v>
      </c>
      <c r="H208" s="5">
        <v>1472.75</v>
      </c>
      <c r="I208" s="5">
        <v>834.5</v>
      </c>
      <c r="J208" s="5">
        <v>1890.1999510000001</v>
      </c>
      <c r="K208" s="10">
        <f t="shared" si="7"/>
        <v>1895.1861816000001</v>
      </c>
      <c r="L208" s="10">
        <f t="shared" si="8"/>
        <v>-1.3129484287939253E-3</v>
      </c>
    </row>
    <row r="209" spans="5:12">
      <c r="E209" s="4">
        <v>44593</v>
      </c>
      <c r="F209" s="5">
        <v>3082.4499510000001</v>
      </c>
      <c r="G209" s="5">
        <v>2195.539307</v>
      </c>
      <c r="H209" s="5">
        <v>1508.5</v>
      </c>
      <c r="I209" s="5">
        <v>891.75</v>
      </c>
      <c r="J209" s="5">
        <v>1928.650024</v>
      </c>
      <c r="K209" s="10">
        <f t="shared" si="7"/>
        <v>1921.3778564000002</v>
      </c>
      <c r="L209" s="10">
        <f t="shared" si="8"/>
        <v>1.3820106464625947E-2</v>
      </c>
    </row>
    <row r="210" spans="5:12">
      <c r="E210" s="4">
        <v>44594</v>
      </c>
      <c r="F210" s="5">
        <v>3186.3000489999999</v>
      </c>
      <c r="G210" s="5">
        <v>2200.0158689999998</v>
      </c>
      <c r="H210" s="5">
        <v>1511.9499510000001</v>
      </c>
      <c r="I210" s="5">
        <v>890.65002400000003</v>
      </c>
      <c r="J210" s="5">
        <v>1995.099976</v>
      </c>
      <c r="K210" s="10">
        <f t="shared" si="7"/>
        <v>1956.8031738000002</v>
      </c>
      <c r="L210" s="10">
        <f t="shared" si="8"/>
        <v>1.8437454809838938E-2</v>
      </c>
    </row>
    <row r="211" spans="5:12">
      <c r="E211" s="4">
        <v>44595</v>
      </c>
      <c r="F211" s="5">
        <v>3131.6999510000001</v>
      </c>
      <c r="G211" s="5">
        <v>2171.5874020000001</v>
      </c>
      <c r="H211" s="5">
        <v>1528.75</v>
      </c>
      <c r="I211" s="5">
        <v>883.54998799999998</v>
      </c>
      <c r="J211" s="5">
        <v>1981.5</v>
      </c>
      <c r="K211" s="10">
        <f t="shared" si="7"/>
        <v>1939.4174682</v>
      </c>
      <c r="L211" s="10">
        <f t="shared" si="8"/>
        <v>-8.884749285355098E-3</v>
      </c>
    </row>
    <row r="212" spans="5:12">
      <c r="E212" s="4">
        <v>44596</v>
      </c>
      <c r="F212" s="5">
        <v>3159.6499020000001</v>
      </c>
      <c r="G212" s="5">
        <v>2151.7890630000002</v>
      </c>
      <c r="H212" s="5">
        <v>1528.400024</v>
      </c>
      <c r="I212" s="5">
        <v>893.95001200000002</v>
      </c>
      <c r="J212" s="5">
        <v>1948</v>
      </c>
      <c r="K212" s="10">
        <f t="shared" si="7"/>
        <v>1936.3578002000004</v>
      </c>
      <c r="L212" s="10">
        <f t="shared" si="8"/>
        <v>-1.5776221727235029E-3</v>
      </c>
    </row>
    <row r="213" spans="5:12">
      <c r="E213" s="4">
        <v>44599</v>
      </c>
      <c r="F213" s="5">
        <v>3103.3500979999999</v>
      </c>
      <c r="G213" s="5">
        <v>2138.6826169999999</v>
      </c>
      <c r="H213" s="5">
        <v>1512.099976</v>
      </c>
      <c r="I213" s="5">
        <v>887.04998799999998</v>
      </c>
      <c r="J213" s="5">
        <v>1932.5</v>
      </c>
      <c r="K213" s="10">
        <f t="shared" si="7"/>
        <v>1914.7365358</v>
      </c>
      <c r="L213" s="10">
        <f t="shared" si="8"/>
        <v>-1.1165944846436515E-2</v>
      </c>
    </row>
    <row r="214" spans="5:12">
      <c r="E214" s="4">
        <v>44600</v>
      </c>
      <c r="F214" s="5">
        <v>3151.4499510000001</v>
      </c>
      <c r="G214" s="5">
        <v>2174.6333009999998</v>
      </c>
      <c r="H214" s="5">
        <v>1476.400024</v>
      </c>
      <c r="I214" s="5">
        <v>894.09997599999997</v>
      </c>
      <c r="J214" s="5">
        <v>1890</v>
      </c>
      <c r="K214" s="10">
        <f t="shared" si="7"/>
        <v>1917.3166504000001</v>
      </c>
      <c r="L214" s="10">
        <f t="shared" si="8"/>
        <v>1.347503717487708E-3</v>
      </c>
    </row>
    <row r="215" spans="5:12">
      <c r="E215" s="4">
        <v>44601</v>
      </c>
      <c r="F215" s="5">
        <v>2958.1499020000001</v>
      </c>
      <c r="G215" s="5">
        <v>2199.9697270000001</v>
      </c>
      <c r="H215" s="5">
        <v>1474</v>
      </c>
      <c r="I215" s="5">
        <v>886.45001200000002</v>
      </c>
      <c r="J215" s="5">
        <v>1884.5</v>
      </c>
      <c r="K215" s="10">
        <f t="shared" si="7"/>
        <v>1880.6139282000001</v>
      </c>
      <c r="L215" s="10">
        <f t="shared" si="8"/>
        <v>-1.9142754636978121E-2</v>
      </c>
    </row>
    <row r="216" spans="5:12">
      <c r="E216" s="4">
        <v>44602</v>
      </c>
      <c r="F216" s="5">
        <v>2858.25</v>
      </c>
      <c r="G216" s="5">
        <v>2197.7084960000002</v>
      </c>
      <c r="H216" s="5">
        <v>1514</v>
      </c>
      <c r="I216" s="5">
        <v>894.29998799999998</v>
      </c>
      <c r="J216" s="5">
        <v>1892</v>
      </c>
      <c r="K216" s="10">
        <f t="shared" si="7"/>
        <v>1871.2516968000002</v>
      </c>
      <c r="L216" s="10">
        <f t="shared" si="8"/>
        <v>-4.9782846227034439E-3</v>
      </c>
    </row>
    <row r="217" spans="5:12">
      <c r="E217" s="4">
        <v>44603</v>
      </c>
      <c r="F217" s="5">
        <v>2817.0500489999999</v>
      </c>
      <c r="G217" s="5">
        <v>2193.4165039999998</v>
      </c>
      <c r="H217" s="5">
        <v>1500.25</v>
      </c>
      <c r="I217" s="5">
        <v>880.09997599999997</v>
      </c>
      <c r="J217" s="5">
        <v>1889</v>
      </c>
      <c r="K217" s="10">
        <f t="shared" si="7"/>
        <v>1855.9633057999999</v>
      </c>
      <c r="L217" s="10">
        <f t="shared" si="8"/>
        <v>-8.1701414225273661E-3</v>
      </c>
    </row>
    <row r="218" spans="5:12">
      <c r="E218" s="4">
        <v>44606</v>
      </c>
      <c r="F218" s="5">
        <v>2711.5500489999999</v>
      </c>
      <c r="G218" s="5">
        <v>2158.4809570000002</v>
      </c>
      <c r="H218" s="5">
        <v>1490</v>
      </c>
      <c r="I218" s="5">
        <v>864.84997599999997</v>
      </c>
      <c r="J218" s="5">
        <v>1843.25</v>
      </c>
      <c r="K218" s="10">
        <f t="shared" si="7"/>
        <v>1813.6261964000003</v>
      </c>
      <c r="L218" s="10">
        <f t="shared" si="8"/>
        <v>-2.2811393559179494E-2</v>
      </c>
    </row>
    <row r="219" spans="5:12">
      <c r="E219" s="4">
        <v>44607</v>
      </c>
      <c r="F219" s="5">
        <v>2711.6999510000001</v>
      </c>
      <c r="G219" s="5">
        <v>2231.7670899999998</v>
      </c>
      <c r="H219" s="5">
        <v>1476</v>
      </c>
      <c r="I219" s="5">
        <v>876.79998799999998</v>
      </c>
      <c r="J219" s="5">
        <v>1810</v>
      </c>
      <c r="K219" s="10">
        <f t="shared" si="7"/>
        <v>1821.2534058000001</v>
      </c>
      <c r="L219" s="10">
        <f t="shared" si="8"/>
        <v>4.2055024431935095E-3</v>
      </c>
    </row>
    <row r="220" spans="5:12">
      <c r="E220" s="4">
        <v>44608</v>
      </c>
      <c r="F220" s="5">
        <v>2825.1499020000001</v>
      </c>
      <c r="G220" s="5">
        <v>2227.1520999999998</v>
      </c>
      <c r="H220" s="5">
        <v>1534.349976</v>
      </c>
      <c r="I220" s="5">
        <v>868.84997599999997</v>
      </c>
      <c r="J220" s="5">
        <v>1876.0500489999999</v>
      </c>
      <c r="K220" s="10">
        <f t="shared" si="7"/>
        <v>1866.3104006000001</v>
      </c>
      <c r="L220" s="10">
        <f t="shared" si="8"/>
        <v>2.4739552802762521E-2</v>
      </c>
    </row>
    <row r="221" spans="5:12">
      <c r="E221" s="4">
        <v>44609</v>
      </c>
      <c r="F221" s="5">
        <v>2799.3500979999999</v>
      </c>
      <c r="G221" s="5">
        <v>2255.3496089999999</v>
      </c>
      <c r="H221" s="5">
        <v>1513.099976</v>
      </c>
      <c r="I221" s="5">
        <v>862.54998799999998</v>
      </c>
      <c r="J221" s="5">
        <v>1869</v>
      </c>
      <c r="K221" s="10">
        <f t="shared" si="7"/>
        <v>1859.8699341999998</v>
      </c>
      <c r="L221" s="10">
        <f t="shared" si="8"/>
        <v>-3.4509084865678163E-3</v>
      </c>
    </row>
    <row r="222" spans="5:12">
      <c r="E222" s="4">
        <v>44610</v>
      </c>
      <c r="F222" s="5">
        <v>2751.8000489999999</v>
      </c>
      <c r="G222" s="5">
        <v>2237.7204590000001</v>
      </c>
      <c r="H222" s="5">
        <v>1498.3000489999999</v>
      </c>
      <c r="I222" s="5">
        <v>862.90002400000003</v>
      </c>
      <c r="J222" s="5">
        <v>1870</v>
      </c>
      <c r="K222" s="10">
        <f t="shared" si="7"/>
        <v>1844.1441162000001</v>
      </c>
      <c r="L222" s="10">
        <f t="shared" si="8"/>
        <v>-8.4553321234067669E-3</v>
      </c>
    </row>
    <row r="223" spans="5:12">
      <c r="E223" s="4">
        <v>44613</v>
      </c>
      <c r="F223" s="5">
        <v>2742.8999020000001</v>
      </c>
      <c r="G223" s="5">
        <v>2215.1069339999999</v>
      </c>
      <c r="H223" s="5">
        <v>1504</v>
      </c>
      <c r="I223" s="5">
        <v>843.84997599999997</v>
      </c>
      <c r="J223" s="5">
        <v>1874.9499510000001</v>
      </c>
      <c r="K223" s="10">
        <f t="shared" si="7"/>
        <v>1836.1613526000001</v>
      </c>
      <c r="L223" s="10">
        <f t="shared" si="8"/>
        <v>-4.328709198958447E-3</v>
      </c>
    </row>
    <row r="224" spans="5:12">
      <c r="E224" s="4">
        <v>44614</v>
      </c>
      <c r="F224" s="5">
        <v>2748</v>
      </c>
      <c r="G224" s="5">
        <v>2205.046143</v>
      </c>
      <c r="H224" s="5">
        <v>1489.8000489999999</v>
      </c>
      <c r="I224" s="5">
        <v>845.79998799999998</v>
      </c>
      <c r="J224" s="5">
        <v>1813</v>
      </c>
      <c r="K224" s="10">
        <f t="shared" si="7"/>
        <v>1820.329236</v>
      </c>
      <c r="L224" s="10">
        <f t="shared" si="8"/>
        <v>-8.6223994299747808E-3</v>
      </c>
    </row>
    <row r="225" spans="5:12">
      <c r="E225" s="4">
        <v>44615</v>
      </c>
      <c r="F225" s="5">
        <v>2785.6999510000001</v>
      </c>
      <c r="G225" s="5">
        <v>2191.2473140000002</v>
      </c>
      <c r="H225" s="5">
        <v>1525.099976</v>
      </c>
      <c r="I225" s="5">
        <v>840.25</v>
      </c>
      <c r="J225" s="5">
        <v>1849</v>
      </c>
      <c r="K225" s="10">
        <f t="shared" si="7"/>
        <v>1838.2594482</v>
      </c>
      <c r="L225" s="10">
        <f t="shared" si="8"/>
        <v>9.8499830939373645E-3</v>
      </c>
    </row>
    <row r="226" spans="5:12">
      <c r="E226" s="4">
        <v>44616</v>
      </c>
      <c r="F226" s="5">
        <v>2660.8999020000001</v>
      </c>
      <c r="G226" s="5">
        <v>2082.0563959999999</v>
      </c>
      <c r="H226" s="5">
        <v>1449.900024</v>
      </c>
      <c r="I226" s="5">
        <v>818.25</v>
      </c>
      <c r="J226" s="5">
        <v>1783.25</v>
      </c>
      <c r="K226" s="10">
        <f t="shared" si="7"/>
        <v>1758.8712644000002</v>
      </c>
      <c r="L226" s="10">
        <f t="shared" si="8"/>
        <v>-4.3186604522955419E-2</v>
      </c>
    </row>
    <row r="227" spans="5:12">
      <c r="E227" s="4">
        <v>44617</v>
      </c>
      <c r="F227" s="5">
        <v>2780.6499020000001</v>
      </c>
      <c r="G227" s="5">
        <v>2108.0852049999999</v>
      </c>
      <c r="H227" s="5">
        <v>1439.9499510000001</v>
      </c>
      <c r="I227" s="5">
        <v>831.54998799999998</v>
      </c>
      <c r="J227" s="5">
        <v>1782</v>
      </c>
      <c r="K227" s="10">
        <f t="shared" si="7"/>
        <v>1788.4470092000001</v>
      </c>
      <c r="L227" s="10">
        <f t="shared" si="8"/>
        <v>1.6815184487131374E-2</v>
      </c>
    </row>
    <row r="228" spans="5:12">
      <c r="E228" s="4">
        <v>44620</v>
      </c>
      <c r="F228" s="5">
        <v>2749.8000489999999</v>
      </c>
      <c r="G228" s="5">
        <v>2177.8637699999999</v>
      </c>
      <c r="H228" s="5">
        <v>1426</v>
      </c>
      <c r="I228" s="5">
        <v>843.90002400000003</v>
      </c>
      <c r="J228" s="5">
        <v>1764.900024</v>
      </c>
      <c r="K228" s="10">
        <f t="shared" si="7"/>
        <v>1792.4927734</v>
      </c>
      <c r="L228" s="10">
        <f t="shared" si="8"/>
        <v>2.2621661023156658E-3</v>
      </c>
    </row>
    <row r="229" spans="5:12">
      <c r="E229" s="4">
        <v>44622</v>
      </c>
      <c r="F229" s="5">
        <v>2736.3000489999999</v>
      </c>
      <c r="G229" s="5">
        <v>2213.8608399999998</v>
      </c>
      <c r="H229" s="5">
        <v>1386.5</v>
      </c>
      <c r="I229" s="5">
        <v>820.90002400000003</v>
      </c>
      <c r="J229" s="5">
        <v>1800</v>
      </c>
      <c r="K229" s="10">
        <f t="shared" si="7"/>
        <v>1791.5121826</v>
      </c>
      <c r="L229" s="10">
        <f t="shared" si="8"/>
        <v>-5.4705425570000799E-4</v>
      </c>
    </row>
    <row r="230" spans="5:12">
      <c r="E230" s="4">
        <v>44623</v>
      </c>
      <c r="F230" s="5">
        <v>2782.0500489999999</v>
      </c>
      <c r="G230" s="5">
        <v>2195.1701659999999</v>
      </c>
      <c r="H230" s="5">
        <v>1381</v>
      </c>
      <c r="I230" s="5">
        <v>820.90002400000003</v>
      </c>
      <c r="J230" s="5">
        <v>1810</v>
      </c>
      <c r="K230" s="10">
        <f t="shared" si="7"/>
        <v>1797.8240478</v>
      </c>
      <c r="L230" s="10">
        <f t="shared" si="8"/>
        <v>3.5232052906499778E-3</v>
      </c>
    </row>
    <row r="231" spans="5:12">
      <c r="E231" s="4">
        <v>44624</v>
      </c>
      <c r="F231" s="5">
        <v>2690.8000489999999</v>
      </c>
      <c r="G231" s="5">
        <v>2146.4819339999999</v>
      </c>
      <c r="H231" s="5">
        <v>1360</v>
      </c>
      <c r="I231" s="5">
        <v>829.65002400000003</v>
      </c>
      <c r="J231" s="5">
        <v>1740</v>
      </c>
      <c r="K231" s="10">
        <f t="shared" si="7"/>
        <v>1753.3864014000001</v>
      </c>
      <c r="L231" s="10">
        <f t="shared" si="8"/>
        <v>-2.4717461341324465E-2</v>
      </c>
    </row>
    <row r="232" spans="5:12">
      <c r="E232" s="4">
        <v>44627</v>
      </c>
      <c r="F232" s="5">
        <v>2629.3000489999999</v>
      </c>
      <c r="G232" s="5">
        <v>2067.1040039999998</v>
      </c>
      <c r="H232" s="5">
        <v>1318.5</v>
      </c>
      <c r="I232" s="5">
        <v>822.65002400000003</v>
      </c>
      <c r="J232" s="5">
        <v>1658.25</v>
      </c>
      <c r="K232" s="10">
        <f t="shared" si="7"/>
        <v>1699.1608154</v>
      </c>
      <c r="L232" s="10">
        <f t="shared" si="8"/>
        <v>-3.0926204262051615E-2</v>
      </c>
    </row>
    <row r="233" spans="5:12">
      <c r="E233" s="4">
        <v>44628</v>
      </c>
      <c r="F233" s="5">
        <v>2642.3500979999999</v>
      </c>
      <c r="G233" s="5">
        <v>2063.3657229999999</v>
      </c>
      <c r="H233" s="5">
        <v>1302.1999510000001</v>
      </c>
      <c r="I233" s="5">
        <v>855</v>
      </c>
      <c r="J233" s="5">
        <v>1627.900024</v>
      </c>
      <c r="K233" s="10">
        <f t="shared" si="7"/>
        <v>1698.1631592000001</v>
      </c>
      <c r="L233" s="10">
        <f t="shared" si="8"/>
        <v>-5.8714642602275546E-4</v>
      </c>
    </row>
    <row r="234" spans="5:12">
      <c r="E234" s="4">
        <v>44629</v>
      </c>
      <c r="F234" s="5">
        <v>2779.75</v>
      </c>
      <c r="G234" s="5">
        <v>2172.8334960000002</v>
      </c>
      <c r="H234" s="5">
        <v>1330</v>
      </c>
      <c r="I234" s="5">
        <v>868.25</v>
      </c>
      <c r="J234" s="5">
        <v>1676.5</v>
      </c>
      <c r="K234" s="10">
        <f t="shared" si="7"/>
        <v>1765.4666992000002</v>
      </c>
      <c r="L234" s="10">
        <f t="shared" si="8"/>
        <v>3.9633141041468978E-2</v>
      </c>
    </row>
    <row r="235" spans="5:12">
      <c r="E235" s="4">
        <v>44630</v>
      </c>
      <c r="F235" s="5">
        <v>2845.5500489999999</v>
      </c>
      <c r="G235" s="5">
        <v>2208.0458979999999</v>
      </c>
      <c r="H235" s="5">
        <v>1427</v>
      </c>
      <c r="I235" s="5">
        <v>869.54998799999998</v>
      </c>
      <c r="J235" s="5">
        <v>1740</v>
      </c>
      <c r="K235" s="10">
        <f t="shared" si="7"/>
        <v>1818.0291870000001</v>
      </c>
      <c r="L235" s="10">
        <f t="shared" si="8"/>
        <v>2.9772573917037359E-2</v>
      </c>
    </row>
    <row r="236" spans="5:12">
      <c r="E236" s="4">
        <v>44631</v>
      </c>
      <c r="F236" s="5">
        <v>2897.25</v>
      </c>
      <c r="G236" s="5">
        <v>2214.4145509999998</v>
      </c>
      <c r="H236" s="5">
        <v>1388</v>
      </c>
      <c r="I236" s="5">
        <v>902</v>
      </c>
      <c r="J236" s="5">
        <v>1720</v>
      </c>
      <c r="K236" s="10">
        <f t="shared" si="7"/>
        <v>1824.3329102000002</v>
      </c>
      <c r="L236" s="10">
        <f t="shared" si="8"/>
        <v>3.4673388332131516E-3</v>
      </c>
    </row>
    <row r="237" spans="5:12">
      <c r="E237" s="4">
        <v>44634</v>
      </c>
      <c r="F237" s="5">
        <v>2991.6499020000001</v>
      </c>
      <c r="G237" s="5">
        <v>2232.5976559999999</v>
      </c>
      <c r="H237" s="5">
        <v>1415</v>
      </c>
      <c r="I237" s="5">
        <v>892.25</v>
      </c>
      <c r="J237" s="5">
        <v>1735</v>
      </c>
      <c r="K237" s="10">
        <f t="shared" si="7"/>
        <v>1853.2995116000002</v>
      </c>
      <c r="L237" s="10">
        <f t="shared" si="8"/>
        <v>1.587791418882234E-2</v>
      </c>
    </row>
    <row r="238" spans="5:12">
      <c r="E238" s="4">
        <v>44635</v>
      </c>
      <c r="F238" s="5">
        <v>2860.75</v>
      </c>
      <c r="G238" s="5">
        <v>2181.4636230000001</v>
      </c>
      <c r="H238" s="5">
        <v>1443.5</v>
      </c>
      <c r="I238" s="5">
        <v>891.65002400000003</v>
      </c>
      <c r="J238" s="5">
        <v>1748</v>
      </c>
      <c r="K238" s="10">
        <f t="shared" si="7"/>
        <v>1825.0727294000003</v>
      </c>
      <c r="L238" s="10">
        <f t="shared" si="8"/>
        <v>-1.523055610996793E-2</v>
      </c>
    </row>
    <row r="239" spans="5:12">
      <c r="E239" s="4">
        <v>44636</v>
      </c>
      <c r="F239" s="5">
        <v>2850</v>
      </c>
      <c r="G239" s="5">
        <v>2218.29126</v>
      </c>
      <c r="H239" s="5">
        <v>1447</v>
      </c>
      <c r="I239" s="5">
        <v>889.20001200000002</v>
      </c>
      <c r="J239" s="5">
        <v>1761</v>
      </c>
      <c r="K239" s="10">
        <f t="shared" si="7"/>
        <v>1833.0982544000001</v>
      </c>
      <c r="L239" s="10">
        <f t="shared" si="8"/>
        <v>4.3973727023132181E-3</v>
      </c>
    </row>
    <row r="240" spans="5:12">
      <c r="E240" s="4">
        <v>44637</v>
      </c>
      <c r="F240" s="5">
        <v>2874.4499510000001</v>
      </c>
      <c r="G240" s="5">
        <v>2290.6083979999999</v>
      </c>
      <c r="H240" s="5">
        <v>1472</v>
      </c>
      <c r="I240" s="5">
        <v>911.59997599999997</v>
      </c>
      <c r="J240" s="5">
        <v>1781.150024</v>
      </c>
      <c r="K240" s="10">
        <f t="shared" si="7"/>
        <v>1865.9616698000002</v>
      </c>
      <c r="L240" s="10">
        <f t="shared" si="8"/>
        <v>1.7927798098720471E-2</v>
      </c>
    </row>
    <row r="241" spans="5:12">
      <c r="E241" s="4">
        <v>44641</v>
      </c>
      <c r="F241" s="5">
        <v>2891.3500979999999</v>
      </c>
      <c r="G241" s="5">
        <v>2277.4094239999999</v>
      </c>
      <c r="H241" s="5">
        <v>1487</v>
      </c>
      <c r="I241" s="5">
        <v>913.79998799999998</v>
      </c>
      <c r="J241" s="5">
        <v>1805</v>
      </c>
      <c r="K241" s="10">
        <f t="shared" si="7"/>
        <v>1874.9119020000003</v>
      </c>
      <c r="L241" s="10">
        <f t="shared" si="8"/>
        <v>4.7965788069801452E-3</v>
      </c>
    </row>
    <row r="242" spans="5:12">
      <c r="E242" s="4">
        <v>44642</v>
      </c>
      <c r="F242" s="5">
        <v>2919.8000489999999</v>
      </c>
      <c r="G242" s="5">
        <v>2336.250732</v>
      </c>
      <c r="H242" s="5">
        <v>1481.3000489999999</v>
      </c>
      <c r="I242" s="5">
        <v>914.09997599999997</v>
      </c>
      <c r="J242" s="5">
        <v>1756.3000489999999</v>
      </c>
      <c r="K242" s="10">
        <f t="shared" si="7"/>
        <v>1881.5501710000001</v>
      </c>
      <c r="L242" s="10">
        <f t="shared" si="8"/>
        <v>3.5405764894438363E-3</v>
      </c>
    </row>
    <row r="243" spans="5:12">
      <c r="E243" s="4">
        <v>44643</v>
      </c>
      <c r="F243" s="5">
        <v>2951.8000489999999</v>
      </c>
      <c r="G243" s="5">
        <v>2343.680664</v>
      </c>
      <c r="H243" s="5">
        <v>1507</v>
      </c>
      <c r="I243" s="5">
        <v>900.79998799999998</v>
      </c>
      <c r="J243" s="5">
        <v>1780</v>
      </c>
      <c r="K243" s="10">
        <f t="shared" si="7"/>
        <v>1896.6561402000002</v>
      </c>
      <c r="L243" s="10">
        <f t="shared" si="8"/>
        <v>8.0284700524204666E-3</v>
      </c>
    </row>
    <row r="244" spans="5:12">
      <c r="E244" s="4">
        <v>44644</v>
      </c>
      <c r="F244" s="5">
        <v>2931.4499510000001</v>
      </c>
      <c r="G244" s="5">
        <v>2380.093018</v>
      </c>
      <c r="H244" s="5">
        <v>1466</v>
      </c>
      <c r="I244" s="5">
        <v>908.84997599999997</v>
      </c>
      <c r="J244" s="5">
        <v>1755</v>
      </c>
      <c r="K244" s="10">
        <f t="shared" si="7"/>
        <v>1888.278589</v>
      </c>
      <c r="L244" s="10">
        <f t="shared" si="8"/>
        <v>-4.4170110872689961E-3</v>
      </c>
    </row>
    <row r="245" spans="5:12">
      <c r="E245" s="4">
        <v>44645</v>
      </c>
      <c r="F245" s="5">
        <v>2918.6000979999999</v>
      </c>
      <c r="G245" s="5">
        <v>2395.96875</v>
      </c>
      <c r="H245" s="5">
        <v>1451</v>
      </c>
      <c r="I245" s="5">
        <v>902.34997599999997</v>
      </c>
      <c r="J245" s="5">
        <v>1775.599976</v>
      </c>
      <c r="K245" s="10">
        <f t="shared" si="7"/>
        <v>1888.7037600000001</v>
      </c>
      <c r="L245" s="10">
        <f t="shared" si="8"/>
        <v>2.2516327965416139E-4</v>
      </c>
    </row>
    <row r="246" spans="5:12">
      <c r="E246" s="4">
        <v>44648</v>
      </c>
      <c r="F246" s="5">
        <v>2955.0500489999999</v>
      </c>
      <c r="G246" s="5">
        <v>2420.0590820000002</v>
      </c>
      <c r="H246" s="5">
        <v>1430.900024</v>
      </c>
      <c r="I246" s="5">
        <v>905.90002400000003</v>
      </c>
      <c r="J246" s="5">
        <v>1752</v>
      </c>
      <c r="K246" s="10">
        <f t="shared" si="7"/>
        <v>1892.7818358000002</v>
      </c>
      <c r="L246" s="10">
        <f t="shared" si="8"/>
        <v>2.1591929271109755E-3</v>
      </c>
    </row>
    <row r="247" spans="5:12">
      <c r="E247" s="4">
        <v>44649</v>
      </c>
      <c r="F247" s="5">
        <v>2983.8000489999999</v>
      </c>
      <c r="G247" s="5">
        <v>2420.6127929999998</v>
      </c>
      <c r="H247" s="5">
        <v>1441</v>
      </c>
      <c r="I247" s="5">
        <v>919.34997599999997</v>
      </c>
      <c r="J247" s="5">
        <v>1748.6999510000001</v>
      </c>
      <c r="K247" s="10">
        <f t="shared" si="7"/>
        <v>1902.6925538</v>
      </c>
      <c r="L247" s="10">
        <f t="shared" si="8"/>
        <v>5.2360593347573481E-3</v>
      </c>
    </row>
    <row r="248" spans="5:12">
      <c r="E248" s="4">
        <v>44650</v>
      </c>
      <c r="F248" s="5">
        <v>3091.3999020000001</v>
      </c>
      <c r="G248" s="5">
        <v>2467.1320799999999</v>
      </c>
      <c r="H248" s="5">
        <v>1472</v>
      </c>
      <c r="I248" s="5">
        <v>920.59997599999997</v>
      </c>
      <c r="J248" s="5">
        <v>1766.900024</v>
      </c>
      <c r="K248" s="10">
        <f t="shared" si="7"/>
        <v>1943.6063964000002</v>
      </c>
      <c r="L248" s="10">
        <f t="shared" si="8"/>
        <v>2.1503128562882168E-2</v>
      </c>
    </row>
    <row r="249" spans="5:12">
      <c r="E249" s="4">
        <v>44651</v>
      </c>
      <c r="F249" s="5">
        <v>3092.8999020000001</v>
      </c>
      <c r="G249" s="5">
        <v>2431.8732909999999</v>
      </c>
      <c r="H249" s="5">
        <v>1471</v>
      </c>
      <c r="I249" s="5">
        <v>914.75</v>
      </c>
      <c r="J249" s="5">
        <v>1779.9499510000001</v>
      </c>
      <c r="K249" s="10">
        <f t="shared" si="7"/>
        <v>1938.0946288000002</v>
      </c>
      <c r="L249" s="10">
        <f t="shared" si="8"/>
        <v>-2.8358455756314349E-3</v>
      </c>
    </row>
    <row r="250" spans="5:12">
      <c r="E250" s="4">
        <v>44652</v>
      </c>
      <c r="F250" s="5">
        <v>3031</v>
      </c>
      <c r="G250" s="5">
        <v>2451.3486330000001</v>
      </c>
      <c r="H250" s="5">
        <v>1476.400024</v>
      </c>
      <c r="I250" s="5">
        <v>908.70001200000002</v>
      </c>
      <c r="J250" s="5">
        <v>1759</v>
      </c>
      <c r="K250" s="10">
        <f t="shared" si="7"/>
        <v>1925.2897338000002</v>
      </c>
      <c r="L250" s="10">
        <f t="shared" si="8"/>
        <v>-6.6069503571806187E-3</v>
      </c>
    </row>
    <row r="251" spans="5:12">
      <c r="E251" s="4">
        <v>44655</v>
      </c>
      <c r="F251" s="5">
        <v>2997.8000489999999</v>
      </c>
      <c r="G251" s="5">
        <v>2458.5942380000001</v>
      </c>
      <c r="H251" s="5">
        <v>1580</v>
      </c>
      <c r="I251" s="5">
        <v>926.04998799999998</v>
      </c>
      <c r="J251" s="5">
        <v>1784</v>
      </c>
      <c r="K251" s="10">
        <f t="shared" si="7"/>
        <v>1949.288855</v>
      </c>
      <c r="L251" s="10">
        <f t="shared" si="8"/>
        <v>1.246519979755556E-2</v>
      </c>
    </row>
    <row r="252" spans="5:12">
      <c r="E252" s="4">
        <v>44656</v>
      </c>
      <c r="F252" s="5">
        <v>2997.6499020000001</v>
      </c>
      <c r="G252" s="5">
        <v>2423.8432619999999</v>
      </c>
      <c r="H252" s="5">
        <v>1666.6999510000001</v>
      </c>
      <c r="I252" s="5">
        <v>929.09997599999997</v>
      </c>
      <c r="J252" s="5">
        <v>1840</v>
      </c>
      <c r="K252" s="10">
        <f t="shared" si="7"/>
        <v>1971.4586182</v>
      </c>
      <c r="L252" s="10">
        <f t="shared" si="8"/>
        <v>1.1373257043528318E-2</v>
      </c>
    </row>
    <row r="253" spans="5:12">
      <c r="E253" s="4">
        <v>44657</v>
      </c>
      <c r="F253" s="5">
        <v>2992.8999020000001</v>
      </c>
      <c r="G253" s="5">
        <v>2417.3823240000002</v>
      </c>
      <c r="H253" s="5">
        <v>1587.6999510000001</v>
      </c>
      <c r="I253" s="5">
        <v>928.09997599999997</v>
      </c>
      <c r="J253" s="5">
        <v>1833</v>
      </c>
      <c r="K253" s="10">
        <f t="shared" si="7"/>
        <v>1951.8164306000003</v>
      </c>
      <c r="L253" s="10">
        <f t="shared" si="8"/>
        <v>-9.9632766412990348E-3</v>
      </c>
    </row>
    <row r="254" spans="5:12">
      <c r="E254" s="4">
        <v>44658</v>
      </c>
      <c r="F254" s="5">
        <v>2918.9499510000001</v>
      </c>
      <c r="G254" s="5">
        <v>2374.7397460000002</v>
      </c>
      <c r="H254" s="5">
        <v>1541.3000489999999</v>
      </c>
      <c r="I254" s="5">
        <v>930.95001200000002</v>
      </c>
      <c r="J254" s="5">
        <v>1849.900024</v>
      </c>
      <c r="K254" s="10">
        <f t="shared" si="7"/>
        <v>1923.1679563999999</v>
      </c>
      <c r="L254" s="10">
        <f t="shared" si="8"/>
        <v>-1.4677852768763544E-2</v>
      </c>
    </row>
    <row r="255" spans="5:12">
      <c r="E255" s="4">
        <v>44659</v>
      </c>
      <c r="F255" s="5">
        <v>2887.0500489999999</v>
      </c>
      <c r="G255" s="5">
        <v>2414.2441410000001</v>
      </c>
      <c r="H255" s="5">
        <v>1512.099976</v>
      </c>
      <c r="I255" s="5">
        <v>924.59997599999997</v>
      </c>
      <c r="J255" s="5">
        <v>1835.400024</v>
      </c>
      <c r="K255" s="10">
        <f t="shared" si="7"/>
        <v>1914.6788332000001</v>
      </c>
      <c r="L255" s="10">
        <f t="shared" si="8"/>
        <v>-4.414135110638262E-3</v>
      </c>
    </row>
    <row r="256" spans="5:12">
      <c r="E256" s="4">
        <v>44662</v>
      </c>
      <c r="F256" s="5">
        <v>2875.6999510000001</v>
      </c>
      <c r="G256" s="5">
        <v>2409.2138669999999</v>
      </c>
      <c r="H256" s="5">
        <v>1506</v>
      </c>
      <c r="I256" s="5">
        <v>925.40002400000003</v>
      </c>
      <c r="J256" s="5">
        <v>1820.25</v>
      </c>
      <c r="K256" s="10">
        <f t="shared" si="7"/>
        <v>1907.3127684000001</v>
      </c>
      <c r="L256" s="10">
        <f t="shared" si="8"/>
        <v>-3.8471542445002171E-3</v>
      </c>
    </row>
    <row r="257" spans="5:12">
      <c r="E257" s="4">
        <v>44663</v>
      </c>
      <c r="F257" s="5">
        <v>2803</v>
      </c>
      <c r="G257" s="5">
        <v>2363.8483890000002</v>
      </c>
      <c r="H257" s="5">
        <v>1484</v>
      </c>
      <c r="I257" s="5">
        <v>921.29998799999998</v>
      </c>
      <c r="J257" s="5">
        <v>1780</v>
      </c>
      <c r="K257" s="10">
        <f t="shared" si="7"/>
        <v>1870.4296754000002</v>
      </c>
      <c r="L257" s="10">
        <f t="shared" si="8"/>
        <v>-1.9337726675494493E-2</v>
      </c>
    </row>
    <row r="258" spans="5:12">
      <c r="E258" s="4">
        <v>44664</v>
      </c>
      <c r="F258" s="5">
        <v>2799.8500979999999</v>
      </c>
      <c r="G258" s="5">
        <v>2355.1721189999998</v>
      </c>
      <c r="H258" s="5">
        <v>1490</v>
      </c>
      <c r="I258" s="5">
        <v>936.75</v>
      </c>
      <c r="J258" s="5">
        <v>1754.1999510000001</v>
      </c>
      <c r="K258" s="10">
        <f t="shared" si="7"/>
        <v>1867.1944336000001</v>
      </c>
      <c r="L258" s="10">
        <f t="shared" si="8"/>
        <v>-1.7296783955847994E-3</v>
      </c>
    </row>
    <row r="259" spans="5:12">
      <c r="E259" s="4">
        <v>44669</v>
      </c>
      <c r="F259" s="5">
        <v>2715.1499020000001</v>
      </c>
      <c r="G259" s="5">
        <v>2347.9726559999999</v>
      </c>
      <c r="H259" s="5">
        <v>1418.849976</v>
      </c>
      <c r="I259" s="5">
        <v>927.5</v>
      </c>
      <c r="J259" s="5">
        <v>1746.3000489999999</v>
      </c>
      <c r="K259" s="10">
        <f t="shared" ref="K259:K322" si="9">($B$22*$F259)+($B$23*$G259)+($B$24*$H259)+($B$25*$I259)+($B$26*$J259)</f>
        <v>1831.1545166000001</v>
      </c>
      <c r="L259" s="10">
        <f t="shared" si="8"/>
        <v>-1.9301641195723862E-2</v>
      </c>
    </row>
    <row r="260" spans="5:12">
      <c r="E260" s="4">
        <v>44670</v>
      </c>
      <c r="F260" s="5">
        <v>2706.3500979999999</v>
      </c>
      <c r="G260" s="5">
        <v>2437.4575199999999</v>
      </c>
      <c r="H260" s="5">
        <v>1380.900024</v>
      </c>
      <c r="I260" s="5">
        <v>922</v>
      </c>
      <c r="J260" s="5">
        <v>1748.3000489999999</v>
      </c>
      <c r="K260" s="10">
        <f t="shared" si="9"/>
        <v>1839.0015382000001</v>
      </c>
      <c r="L260" s="10">
        <f t="shared" ref="L260:L323" si="10">(K260/K259)-1</f>
        <v>4.2852864293341231E-3</v>
      </c>
    </row>
    <row r="261" spans="5:12">
      <c r="E261" s="4">
        <v>44671</v>
      </c>
      <c r="F261" s="5">
        <v>2674.1999510000001</v>
      </c>
      <c r="G261" s="5">
        <v>2509.1284179999998</v>
      </c>
      <c r="H261" s="5">
        <v>1354.4499510000001</v>
      </c>
      <c r="I261" s="5">
        <v>923.5</v>
      </c>
      <c r="J261" s="5">
        <v>1709.9499510000001</v>
      </c>
      <c r="K261" s="10">
        <f t="shared" si="9"/>
        <v>1834.2456542</v>
      </c>
      <c r="L261" s="10">
        <f t="shared" si="10"/>
        <v>-2.586122904853716E-3</v>
      </c>
    </row>
    <row r="262" spans="5:12">
      <c r="E262" s="4">
        <v>44672</v>
      </c>
      <c r="F262" s="5">
        <v>2671</v>
      </c>
      <c r="G262" s="5">
        <v>2567.8774410000001</v>
      </c>
      <c r="H262" s="5">
        <v>1365</v>
      </c>
      <c r="I262" s="5">
        <v>944.09997599999997</v>
      </c>
      <c r="J262" s="5">
        <v>1702.9499510000001</v>
      </c>
      <c r="K262" s="10">
        <f t="shared" si="9"/>
        <v>1850.1854736</v>
      </c>
      <c r="L262" s="10">
        <f t="shared" si="10"/>
        <v>8.6901224835951307E-3</v>
      </c>
    </row>
    <row r="263" spans="5:12">
      <c r="E263" s="4">
        <v>44673</v>
      </c>
      <c r="F263" s="5">
        <v>2687.3500979999999</v>
      </c>
      <c r="G263" s="5">
        <v>2546.3715820000002</v>
      </c>
      <c r="H263" s="5">
        <v>1360</v>
      </c>
      <c r="I263" s="5">
        <v>924.79998799999998</v>
      </c>
      <c r="J263" s="5">
        <v>1701</v>
      </c>
      <c r="K263" s="10">
        <f t="shared" si="9"/>
        <v>1843.9043336000002</v>
      </c>
      <c r="L263" s="10">
        <f t="shared" si="10"/>
        <v>-3.3948704546784558E-3</v>
      </c>
    </row>
    <row r="264" spans="5:12">
      <c r="E264" s="4">
        <v>44676</v>
      </c>
      <c r="F264" s="5">
        <v>2688.0500489999999</v>
      </c>
      <c r="G264" s="5">
        <v>2487.4841310000002</v>
      </c>
      <c r="H264" s="5">
        <v>1350</v>
      </c>
      <c r="I264" s="5">
        <v>900</v>
      </c>
      <c r="J264" s="5">
        <v>1675</v>
      </c>
      <c r="K264" s="10">
        <f t="shared" si="9"/>
        <v>1820.1068360000002</v>
      </c>
      <c r="L264" s="10">
        <f t="shared" si="10"/>
        <v>-1.2906037025000261E-2</v>
      </c>
    </row>
    <row r="265" spans="5:12">
      <c r="E265" s="4">
        <v>44677</v>
      </c>
      <c r="F265" s="5">
        <v>2710.5</v>
      </c>
      <c r="G265" s="5">
        <v>2561.9240719999998</v>
      </c>
      <c r="H265" s="5">
        <v>1372</v>
      </c>
      <c r="I265" s="5">
        <v>918.04998799999998</v>
      </c>
      <c r="J265" s="5">
        <v>1680</v>
      </c>
      <c r="K265" s="10">
        <f t="shared" si="9"/>
        <v>1848.4948120000001</v>
      </c>
      <c r="L265" s="10">
        <f t="shared" si="10"/>
        <v>1.5596873457377702E-2</v>
      </c>
    </row>
    <row r="266" spans="5:12">
      <c r="E266" s="4">
        <v>44678</v>
      </c>
      <c r="F266" s="5">
        <v>2670</v>
      </c>
      <c r="G266" s="5">
        <v>2564.41626</v>
      </c>
      <c r="H266" s="5">
        <v>1360</v>
      </c>
      <c r="I266" s="5">
        <v>906.09997599999997</v>
      </c>
      <c r="J266" s="5">
        <v>1675</v>
      </c>
      <c r="K266" s="10">
        <f t="shared" si="9"/>
        <v>1835.1032472000002</v>
      </c>
      <c r="L266" s="10">
        <f t="shared" si="10"/>
        <v>-7.2445779739629401E-3</v>
      </c>
    </row>
    <row r="267" spans="5:12">
      <c r="E267" s="4">
        <v>44679</v>
      </c>
      <c r="F267" s="5">
        <v>2667.8000489999999</v>
      </c>
      <c r="G267" s="5">
        <v>2602.720703</v>
      </c>
      <c r="H267" s="5">
        <v>1372</v>
      </c>
      <c r="I267" s="5">
        <v>921</v>
      </c>
      <c r="J267" s="5">
        <v>1690</v>
      </c>
      <c r="K267" s="10">
        <f t="shared" si="9"/>
        <v>1850.7041504000001</v>
      </c>
      <c r="L267" s="10">
        <f t="shared" si="10"/>
        <v>8.5013762706833695E-3</v>
      </c>
    </row>
    <row r="268" spans="5:12">
      <c r="E268" s="4">
        <v>44680</v>
      </c>
      <c r="F268" s="5">
        <v>2694.5</v>
      </c>
      <c r="G268" s="5">
        <v>2575.3999020000001</v>
      </c>
      <c r="H268" s="5">
        <v>1380.349976</v>
      </c>
      <c r="I268" s="5">
        <v>928.65002400000003</v>
      </c>
      <c r="J268" s="5">
        <v>1731</v>
      </c>
      <c r="K268" s="10">
        <f t="shared" si="9"/>
        <v>1861.9799803999999</v>
      </c>
      <c r="L268" s="10">
        <f t="shared" si="10"/>
        <v>6.0927242193533626E-3</v>
      </c>
    </row>
    <row r="269" spans="5:12">
      <c r="E269" s="4">
        <v>44683</v>
      </c>
      <c r="F269" s="5">
        <v>2653</v>
      </c>
      <c r="G269" s="5">
        <v>2566.3544919999999</v>
      </c>
      <c r="H269" s="5">
        <v>1362.0500489999999</v>
      </c>
      <c r="I269" s="5">
        <v>923.40002400000003</v>
      </c>
      <c r="J269" s="5">
        <v>1668.599976</v>
      </c>
      <c r="K269" s="10">
        <f t="shared" si="9"/>
        <v>1834.6809082</v>
      </c>
      <c r="L269" s="10">
        <f t="shared" si="10"/>
        <v>-1.4661313487449812E-2</v>
      </c>
    </row>
    <row r="270" spans="5:12">
      <c r="E270" s="4">
        <v>44685</v>
      </c>
      <c r="F270" s="5">
        <v>2622.1999510000001</v>
      </c>
      <c r="G270" s="5">
        <v>2486.2380370000001</v>
      </c>
      <c r="H270" s="5">
        <v>1400</v>
      </c>
      <c r="I270" s="5">
        <v>900.90002400000003</v>
      </c>
      <c r="J270" s="5">
        <v>1679.5</v>
      </c>
      <c r="K270" s="10">
        <f t="shared" si="9"/>
        <v>1817.7676024000002</v>
      </c>
      <c r="L270" s="10">
        <f t="shared" si="10"/>
        <v>-9.2186634331925532E-3</v>
      </c>
    </row>
    <row r="271" spans="5:12">
      <c r="E271" s="4">
        <v>44686</v>
      </c>
      <c r="F271" s="5">
        <v>2642.3500979999999</v>
      </c>
      <c r="G271" s="5">
        <v>2437.5498050000001</v>
      </c>
      <c r="H271" s="5">
        <v>1375</v>
      </c>
      <c r="I271" s="5">
        <v>878.15002400000003</v>
      </c>
      <c r="J271" s="5">
        <v>1650.6999510000001</v>
      </c>
      <c r="K271" s="10">
        <f t="shared" si="9"/>
        <v>1796.7499756000002</v>
      </c>
      <c r="L271" s="10">
        <f t="shared" si="10"/>
        <v>-1.1562328854497372E-2</v>
      </c>
    </row>
    <row r="272" spans="5:12">
      <c r="E272" s="4">
        <v>44687</v>
      </c>
      <c r="F272" s="5">
        <v>2590.8000489999999</v>
      </c>
      <c r="G272" s="5">
        <v>2418.8591310000002</v>
      </c>
      <c r="H272" s="5">
        <v>1330</v>
      </c>
      <c r="I272" s="5">
        <v>883.29998799999998</v>
      </c>
      <c r="J272" s="5">
        <v>1616</v>
      </c>
      <c r="K272" s="10">
        <f t="shared" si="9"/>
        <v>1767.7918336000002</v>
      </c>
      <c r="L272" s="10">
        <f t="shared" si="10"/>
        <v>-1.6116956946294003E-2</v>
      </c>
    </row>
    <row r="273" spans="5:12">
      <c r="E273" s="4">
        <v>44690</v>
      </c>
      <c r="F273" s="5">
        <v>2808.5500489999999</v>
      </c>
      <c r="G273" s="5">
        <v>2324.3901369999999</v>
      </c>
      <c r="H273" s="5">
        <v>1300</v>
      </c>
      <c r="I273" s="5">
        <v>885.40002400000003</v>
      </c>
      <c r="J273" s="5">
        <v>1607.5500489999999</v>
      </c>
      <c r="K273" s="10">
        <f t="shared" si="9"/>
        <v>1785.1780518</v>
      </c>
      <c r="L273" s="10">
        <f t="shared" si="10"/>
        <v>9.8349918070352871E-3</v>
      </c>
    </row>
    <row r="274" spans="5:12">
      <c r="E274" s="4">
        <v>44691</v>
      </c>
      <c r="F274" s="5">
        <v>2668.5</v>
      </c>
      <c r="G274" s="5">
        <v>2284.1010740000002</v>
      </c>
      <c r="H274" s="5">
        <v>1315.0500489999999</v>
      </c>
      <c r="I274" s="5">
        <v>861.84997599999997</v>
      </c>
      <c r="J274" s="5">
        <v>1611</v>
      </c>
      <c r="K274" s="10">
        <f t="shared" si="9"/>
        <v>1748.1002198000001</v>
      </c>
      <c r="L274" s="10">
        <f t="shared" si="10"/>
        <v>-2.0769822910725488E-2</v>
      </c>
    </row>
    <row r="275" spans="5:12">
      <c r="E275" s="4">
        <v>44692</v>
      </c>
      <c r="F275" s="5">
        <v>2542.0500489999999</v>
      </c>
      <c r="G275" s="5">
        <v>2260.703125</v>
      </c>
      <c r="H275" s="5">
        <v>1353</v>
      </c>
      <c r="I275" s="5">
        <v>854.79998799999998</v>
      </c>
      <c r="J275" s="5">
        <v>1600.5</v>
      </c>
      <c r="K275" s="10">
        <f t="shared" si="9"/>
        <v>1722.2106324000001</v>
      </c>
      <c r="L275" s="10">
        <f t="shared" si="10"/>
        <v>-1.4810127649867777E-2</v>
      </c>
    </row>
    <row r="276" spans="5:12">
      <c r="E276" s="4">
        <v>44693</v>
      </c>
      <c r="F276" s="5">
        <v>2404</v>
      </c>
      <c r="G276" s="5">
        <v>2214.6455080000001</v>
      </c>
      <c r="H276" s="5">
        <v>1321.099976</v>
      </c>
      <c r="I276" s="5">
        <v>850</v>
      </c>
      <c r="J276" s="5">
        <v>1550</v>
      </c>
      <c r="K276" s="10">
        <f t="shared" si="9"/>
        <v>1667.9490968</v>
      </c>
      <c r="L276" s="10">
        <f t="shared" si="10"/>
        <v>-3.150691011841189E-2</v>
      </c>
    </row>
    <row r="277" spans="5:12">
      <c r="E277" s="4">
        <v>44694</v>
      </c>
      <c r="F277" s="5">
        <v>2453.1499020000001</v>
      </c>
      <c r="G277" s="5">
        <v>2239.7509770000001</v>
      </c>
      <c r="H277" s="5">
        <v>1310.0500489999999</v>
      </c>
      <c r="I277" s="5">
        <v>882.5</v>
      </c>
      <c r="J277" s="5">
        <v>1530</v>
      </c>
      <c r="K277" s="10">
        <f t="shared" si="9"/>
        <v>1683.0901856</v>
      </c>
      <c r="L277" s="10">
        <f t="shared" si="10"/>
        <v>9.0776683947062509E-3</v>
      </c>
    </row>
    <row r="278" spans="5:12">
      <c r="E278" s="4">
        <v>44697</v>
      </c>
      <c r="F278" s="5">
        <v>2413.6000979999999</v>
      </c>
      <c r="G278" s="5">
        <v>2240.304932</v>
      </c>
      <c r="H278" s="5">
        <v>1299</v>
      </c>
      <c r="I278" s="5">
        <v>885.59997599999997</v>
      </c>
      <c r="J278" s="5">
        <v>1550</v>
      </c>
      <c r="K278" s="10">
        <f t="shared" si="9"/>
        <v>1677.7010012000001</v>
      </c>
      <c r="L278" s="10">
        <f t="shared" si="10"/>
        <v>-3.2019581874508374E-3</v>
      </c>
    </row>
    <row r="279" spans="5:12">
      <c r="E279" s="4">
        <v>44698</v>
      </c>
      <c r="F279" s="5">
        <v>2456.5</v>
      </c>
      <c r="G279" s="5">
        <v>2334.4045409999999</v>
      </c>
      <c r="H279" s="5">
        <v>1312.599976</v>
      </c>
      <c r="I279" s="5">
        <v>891.75</v>
      </c>
      <c r="J279" s="5">
        <v>1545</v>
      </c>
      <c r="K279" s="10">
        <f t="shared" si="9"/>
        <v>1708.0509034000002</v>
      </c>
      <c r="L279" s="10">
        <f t="shared" si="10"/>
        <v>1.8090173504272666E-2</v>
      </c>
    </row>
    <row r="280" spans="5:12">
      <c r="E280" s="4">
        <v>44699</v>
      </c>
      <c r="F280" s="5">
        <v>2520.6000979999999</v>
      </c>
      <c r="G280" s="5">
        <v>2342.89624</v>
      </c>
      <c r="H280" s="5">
        <v>1324.0500489999999</v>
      </c>
      <c r="I280" s="5">
        <v>899.15002400000003</v>
      </c>
      <c r="J280" s="5">
        <v>1623</v>
      </c>
      <c r="K280" s="10">
        <f t="shared" si="9"/>
        <v>1741.9392822</v>
      </c>
      <c r="L280" s="10">
        <f t="shared" si="10"/>
        <v>1.9840379892977822E-2</v>
      </c>
    </row>
    <row r="281" spans="5:12">
      <c r="E281" s="4">
        <v>44700</v>
      </c>
      <c r="F281" s="5">
        <v>2458.3999020000001</v>
      </c>
      <c r="G281" s="5">
        <v>2288.900635</v>
      </c>
      <c r="H281" s="5">
        <v>1286.1999510000001</v>
      </c>
      <c r="I281" s="5">
        <v>884.59997599999997</v>
      </c>
      <c r="J281" s="5">
        <v>1550</v>
      </c>
      <c r="K281" s="10">
        <f t="shared" si="9"/>
        <v>1693.6200927999998</v>
      </c>
      <c r="L281" s="10">
        <f t="shared" si="10"/>
        <v>-2.7738733429890194E-2</v>
      </c>
    </row>
    <row r="282" spans="5:12">
      <c r="E282" s="4">
        <v>44701</v>
      </c>
      <c r="F282" s="5">
        <v>2473.1499020000001</v>
      </c>
      <c r="G282" s="5">
        <v>2422.3664549999999</v>
      </c>
      <c r="H282" s="5">
        <v>1303</v>
      </c>
      <c r="I282" s="5">
        <v>915.65002400000003</v>
      </c>
      <c r="J282" s="5">
        <v>1569.400024</v>
      </c>
      <c r="K282" s="10">
        <f t="shared" si="9"/>
        <v>1736.7132810000003</v>
      </c>
      <c r="L282" s="10">
        <f t="shared" si="10"/>
        <v>2.5444424273897148E-2</v>
      </c>
    </row>
    <row r="283" spans="5:12">
      <c r="E283" s="4">
        <v>44704</v>
      </c>
      <c r="F283" s="5">
        <v>2436.3500979999999</v>
      </c>
      <c r="G283" s="5">
        <v>2406.1679690000001</v>
      </c>
      <c r="H283" s="5">
        <v>1314</v>
      </c>
      <c r="I283" s="5">
        <v>922.04998799999998</v>
      </c>
      <c r="J283" s="5">
        <v>1629</v>
      </c>
      <c r="K283" s="10">
        <f t="shared" si="9"/>
        <v>1741.5136110000001</v>
      </c>
      <c r="L283" s="10">
        <f t="shared" si="10"/>
        <v>2.7640313761150281E-3</v>
      </c>
    </row>
    <row r="284" spans="5:12">
      <c r="E284" s="4">
        <v>44705</v>
      </c>
      <c r="F284" s="5">
        <v>2455.4499510000001</v>
      </c>
      <c r="G284" s="5">
        <v>2414.428711</v>
      </c>
      <c r="H284" s="5">
        <v>1300</v>
      </c>
      <c r="I284" s="5">
        <v>909.90002400000003</v>
      </c>
      <c r="J284" s="5">
        <v>1644.8000489999999</v>
      </c>
      <c r="K284" s="10">
        <f t="shared" si="9"/>
        <v>1744.9157470000002</v>
      </c>
      <c r="L284" s="10">
        <f t="shared" si="10"/>
        <v>1.953551197367176E-3</v>
      </c>
    </row>
    <row r="285" spans="5:12">
      <c r="E285" s="4">
        <v>44706</v>
      </c>
      <c r="F285" s="5">
        <v>2386</v>
      </c>
      <c r="G285" s="5">
        <v>2410.8752439999998</v>
      </c>
      <c r="H285" s="5">
        <v>1330</v>
      </c>
      <c r="I285" s="5">
        <v>911.20001200000002</v>
      </c>
      <c r="J285" s="5">
        <v>1633</v>
      </c>
      <c r="K285" s="10">
        <f t="shared" si="9"/>
        <v>1734.2150512000003</v>
      </c>
      <c r="L285" s="10">
        <f t="shared" si="10"/>
        <v>-6.132499989410678E-3</v>
      </c>
    </row>
    <row r="286" spans="5:12">
      <c r="E286" s="4">
        <v>44707</v>
      </c>
      <c r="F286" s="5">
        <v>2423.3500979999999</v>
      </c>
      <c r="G286" s="5">
        <v>2387.892578</v>
      </c>
      <c r="H286" s="5">
        <v>1342.150024</v>
      </c>
      <c r="I286" s="5">
        <v>899.95001200000002</v>
      </c>
      <c r="J286" s="5">
        <v>1575</v>
      </c>
      <c r="K286" s="10">
        <f t="shared" si="9"/>
        <v>1725.6685424</v>
      </c>
      <c r="L286" s="10">
        <f t="shared" si="10"/>
        <v>-4.9281712750022244E-3</v>
      </c>
    </row>
    <row r="287" spans="5:12">
      <c r="E287" s="4">
        <v>44708</v>
      </c>
      <c r="F287" s="5">
        <v>2429.1499020000001</v>
      </c>
      <c r="G287" s="5">
        <v>2376.8164059999999</v>
      </c>
      <c r="H287" s="5">
        <v>1371.8000489999999</v>
      </c>
      <c r="I287" s="5">
        <v>903.90002400000003</v>
      </c>
      <c r="J287" s="5">
        <v>1575.1999510000001</v>
      </c>
      <c r="K287" s="10">
        <f t="shared" si="9"/>
        <v>1731.3732663999999</v>
      </c>
      <c r="L287" s="10">
        <f t="shared" si="10"/>
        <v>3.3058051762744345E-3</v>
      </c>
    </row>
    <row r="288" spans="5:12">
      <c r="E288" s="4">
        <v>44711</v>
      </c>
      <c r="F288" s="5">
        <v>2558.8000489999999</v>
      </c>
      <c r="G288" s="5">
        <v>2459.6096189999998</v>
      </c>
      <c r="H288" s="5">
        <v>1410.25</v>
      </c>
      <c r="I288" s="5">
        <v>888.29998799999998</v>
      </c>
      <c r="J288" s="5">
        <v>1620</v>
      </c>
      <c r="K288" s="10">
        <f t="shared" si="9"/>
        <v>1787.3919312</v>
      </c>
      <c r="L288" s="10">
        <f t="shared" si="10"/>
        <v>3.2355047803457326E-2</v>
      </c>
    </row>
    <row r="289" spans="5:12">
      <c r="E289" s="4">
        <v>44712</v>
      </c>
      <c r="F289" s="5">
        <v>2554.6999510000001</v>
      </c>
      <c r="G289" s="5">
        <v>2429.9350589999999</v>
      </c>
      <c r="H289" s="5">
        <v>1395.900024</v>
      </c>
      <c r="I289" s="5">
        <v>860.59997599999997</v>
      </c>
      <c r="J289" s="5">
        <v>1660.5</v>
      </c>
      <c r="K289" s="10">
        <f t="shared" si="9"/>
        <v>1780.327002</v>
      </c>
      <c r="L289" s="10">
        <f t="shared" si="10"/>
        <v>-3.9526469134594233E-3</v>
      </c>
    </row>
    <row r="290" spans="5:12">
      <c r="E290" s="4">
        <v>44713</v>
      </c>
      <c r="F290" s="5">
        <v>2585.9499510000001</v>
      </c>
      <c r="G290" s="5">
        <v>2430.7197270000001</v>
      </c>
      <c r="H290" s="5">
        <v>1380</v>
      </c>
      <c r="I290" s="5">
        <v>839.25</v>
      </c>
      <c r="J290" s="5">
        <v>1653.5500489999999</v>
      </c>
      <c r="K290" s="10">
        <f t="shared" si="9"/>
        <v>1777.8939454000001</v>
      </c>
      <c r="L290" s="10">
        <f t="shared" si="10"/>
        <v>-1.3666346672642771E-3</v>
      </c>
    </row>
    <row r="291" spans="5:12">
      <c r="E291" s="4">
        <v>44714</v>
      </c>
      <c r="F291" s="5">
        <v>2676.75</v>
      </c>
      <c r="G291" s="5">
        <v>2514.5280760000001</v>
      </c>
      <c r="H291" s="5">
        <v>1387.25</v>
      </c>
      <c r="I291" s="5">
        <v>859.54998799999998</v>
      </c>
      <c r="J291" s="5">
        <v>1632</v>
      </c>
      <c r="K291" s="10">
        <f t="shared" si="9"/>
        <v>1814.0156128000003</v>
      </c>
      <c r="L291" s="10">
        <f t="shared" si="10"/>
        <v>2.0317110305403174E-2</v>
      </c>
    </row>
    <row r="292" spans="5:12">
      <c r="E292" s="4">
        <v>44715</v>
      </c>
      <c r="F292" s="5">
        <v>2697.6999510000001</v>
      </c>
      <c r="G292" s="5">
        <v>2565.477539</v>
      </c>
      <c r="H292" s="5">
        <v>1398.3000489999999</v>
      </c>
      <c r="I292" s="5">
        <v>865.09997599999997</v>
      </c>
      <c r="J292" s="5">
        <v>1657.9499510000001</v>
      </c>
      <c r="K292" s="10">
        <f t="shared" si="9"/>
        <v>1836.9054932000001</v>
      </c>
      <c r="L292" s="10">
        <f t="shared" si="10"/>
        <v>1.2618348066292695E-2</v>
      </c>
    </row>
    <row r="293" spans="5:12">
      <c r="E293" s="4">
        <v>44718</v>
      </c>
      <c r="F293" s="5">
        <v>2712.5500489999999</v>
      </c>
      <c r="G293" s="5">
        <v>2554.4477539999998</v>
      </c>
      <c r="H293" s="5">
        <v>1376.3000489999999</v>
      </c>
      <c r="I293" s="5">
        <v>859.79998799999998</v>
      </c>
      <c r="J293" s="5">
        <v>1652.150024</v>
      </c>
      <c r="K293" s="10">
        <f t="shared" si="9"/>
        <v>1831.0495728000001</v>
      </c>
      <c r="L293" s="10">
        <f t="shared" si="10"/>
        <v>-3.1879268812020634E-3</v>
      </c>
    </row>
    <row r="294" spans="5:12">
      <c r="E294" s="4">
        <v>44719</v>
      </c>
      <c r="F294" s="5">
        <v>2665</v>
      </c>
      <c r="G294" s="5">
        <v>2559.2473140000002</v>
      </c>
      <c r="H294" s="5">
        <v>1362</v>
      </c>
      <c r="I294" s="5">
        <v>848.25</v>
      </c>
      <c r="J294" s="5">
        <v>1630</v>
      </c>
      <c r="K294" s="10">
        <f t="shared" si="9"/>
        <v>1812.8994628000003</v>
      </c>
      <c r="L294" s="10">
        <f t="shared" si="10"/>
        <v>-9.9124077630760032E-3</v>
      </c>
    </row>
    <row r="295" spans="5:12">
      <c r="E295" s="4">
        <v>44720</v>
      </c>
      <c r="F295" s="5">
        <v>2604.8000489999999</v>
      </c>
      <c r="G295" s="5">
        <v>2514.2973630000001</v>
      </c>
      <c r="H295" s="5">
        <v>1373.3000489999999</v>
      </c>
      <c r="I295" s="5">
        <v>847.25</v>
      </c>
      <c r="J295" s="5">
        <v>1595</v>
      </c>
      <c r="K295" s="10">
        <f t="shared" si="9"/>
        <v>1786.9294922000001</v>
      </c>
      <c r="L295" s="10">
        <f t="shared" si="10"/>
        <v>-1.4325102485214347E-2</v>
      </c>
    </row>
    <row r="296" spans="5:12">
      <c r="E296" s="4">
        <v>44721</v>
      </c>
      <c r="F296" s="5">
        <v>2576.8000489999999</v>
      </c>
      <c r="G296" s="5">
        <v>2583.2453609999998</v>
      </c>
      <c r="H296" s="5">
        <v>1362.25</v>
      </c>
      <c r="I296" s="5">
        <v>858.84997599999997</v>
      </c>
      <c r="J296" s="5">
        <v>1556.1999510000001</v>
      </c>
      <c r="K296" s="10">
        <f t="shared" si="9"/>
        <v>1787.4690674000001</v>
      </c>
      <c r="L296" s="10">
        <f t="shared" si="10"/>
        <v>3.0195662579601823E-4</v>
      </c>
    </row>
    <row r="297" spans="5:12">
      <c r="E297" s="4">
        <v>44722</v>
      </c>
      <c r="F297" s="5">
        <v>2520.6000979999999</v>
      </c>
      <c r="G297" s="5">
        <v>2505.251953</v>
      </c>
      <c r="H297" s="5">
        <v>1360.099976</v>
      </c>
      <c r="I297" s="5">
        <v>845.70001200000002</v>
      </c>
      <c r="J297" s="5">
        <v>1570</v>
      </c>
      <c r="K297" s="10">
        <f t="shared" si="9"/>
        <v>1760.3304077999999</v>
      </c>
      <c r="L297" s="10">
        <f t="shared" si="10"/>
        <v>-1.5182729645484283E-2</v>
      </c>
    </row>
    <row r="298" spans="5:12">
      <c r="E298" s="4">
        <v>44725</v>
      </c>
      <c r="F298" s="5">
        <v>2466.1499020000001</v>
      </c>
      <c r="G298" s="5">
        <v>2457.8557129999999</v>
      </c>
      <c r="H298" s="5">
        <v>1323.599976</v>
      </c>
      <c r="I298" s="5">
        <v>829.5</v>
      </c>
      <c r="J298" s="5">
        <v>1560.150024</v>
      </c>
      <c r="K298" s="10">
        <f t="shared" si="9"/>
        <v>1727.4511230000003</v>
      </c>
      <c r="L298" s="10">
        <f t="shared" si="10"/>
        <v>-1.8677905383166715E-2</v>
      </c>
    </row>
    <row r="299" spans="5:12">
      <c r="E299" s="4">
        <v>44726</v>
      </c>
      <c r="F299" s="5">
        <v>2470.75</v>
      </c>
      <c r="G299" s="5">
        <v>2425.7353520000001</v>
      </c>
      <c r="H299" s="5">
        <v>1311.25</v>
      </c>
      <c r="I299" s="5">
        <v>825.04998799999998</v>
      </c>
      <c r="J299" s="5">
        <v>1532.0500489999999</v>
      </c>
      <c r="K299" s="10">
        <f t="shared" si="9"/>
        <v>1712.9670778</v>
      </c>
      <c r="L299" s="10">
        <f t="shared" si="10"/>
        <v>-8.3846338730825254E-3</v>
      </c>
    </row>
    <row r="300" spans="5:12">
      <c r="E300" s="4">
        <v>44727</v>
      </c>
      <c r="F300" s="5">
        <v>2510.1499020000001</v>
      </c>
      <c r="G300" s="5">
        <v>2396.3840329999998</v>
      </c>
      <c r="H300" s="5">
        <v>1301.650024</v>
      </c>
      <c r="I300" s="5">
        <v>822.29998799999998</v>
      </c>
      <c r="J300" s="5">
        <v>1547.9499510000001</v>
      </c>
      <c r="K300" s="10">
        <f t="shared" si="9"/>
        <v>1715.6867796000001</v>
      </c>
      <c r="L300" s="10">
        <f t="shared" si="10"/>
        <v>1.5877139936006923E-3</v>
      </c>
    </row>
    <row r="301" spans="5:12">
      <c r="E301" s="4">
        <v>44728</v>
      </c>
      <c r="F301" s="5">
        <v>2526.3999020000001</v>
      </c>
      <c r="G301" s="5">
        <v>2362.8791500000002</v>
      </c>
      <c r="H301" s="5">
        <v>1310</v>
      </c>
      <c r="I301" s="5">
        <v>814.59997599999997</v>
      </c>
      <c r="J301" s="5">
        <v>1568.400024</v>
      </c>
      <c r="K301" s="10">
        <f t="shared" si="9"/>
        <v>1716.4558104000002</v>
      </c>
      <c r="L301" s="10">
        <f t="shared" si="10"/>
        <v>4.4823496289891906E-4</v>
      </c>
    </row>
    <row r="302" spans="5:12">
      <c r="E302" s="4">
        <v>44729</v>
      </c>
      <c r="F302" s="5">
        <v>2497.8999020000001</v>
      </c>
      <c r="G302" s="5">
        <v>2390.5690920000002</v>
      </c>
      <c r="H302" s="5">
        <v>1275</v>
      </c>
      <c r="I302" s="5">
        <v>793.40002400000003</v>
      </c>
      <c r="J302" s="5">
        <v>1522</v>
      </c>
      <c r="K302" s="10">
        <f t="shared" si="9"/>
        <v>1695.7738036000003</v>
      </c>
      <c r="L302" s="10">
        <f t="shared" si="10"/>
        <v>-1.204925094761411E-2</v>
      </c>
    </row>
    <row r="303" spans="5:12">
      <c r="E303" s="4">
        <v>44732</v>
      </c>
      <c r="F303" s="5">
        <v>2407.3999020000001</v>
      </c>
      <c r="G303" s="5">
        <v>2347.234375</v>
      </c>
      <c r="H303" s="5">
        <v>1304.6999510000001</v>
      </c>
      <c r="I303" s="5">
        <v>805.29998799999998</v>
      </c>
      <c r="J303" s="5">
        <v>1490</v>
      </c>
      <c r="K303" s="10">
        <f t="shared" si="9"/>
        <v>1670.9268432000001</v>
      </c>
      <c r="L303" s="10">
        <f t="shared" si="10"/>
        <v>-1.4652284607329036E-2</v>
      </c>
    </row>
    <row r="304" spans="5:12">
      <c r="E304" s="4">
        <v>44733</v>
      </c>
      <c r="F304" s="5">
        <v>2488.4499510000001</v>
      </c>
      <c r="G304" s="5">
        <v>2385.1235350000002</v>
      </c>
      <c r="H304" s="5">
        <v>1336.900024</v>
      </c>
      <c r="I304" s="5">
        <v>817.45001200000002</v>
      </c>
      <c r="J304" s="5">
        <v>1480</v>
      </c>
      <c r="K304" s="10">
        <f t="shared" si="9"/>
        <v>1701.5847044000002</v>
      </c>
      <c r="L304" s="10">
        <f t="shared" si="10"/>
        <v>1.834781775441896E-2</v>
      </c>
    </row>
    <row r="305" spans="5:12">
      <c r="E305" s="4">
        <v>44734</v>
      </c>
      <c r="F305" s="5">
        <v>2535.25</v>
      </c>
      <c r="G305" s="5">
        <v>2312.6679690000001</v>
      </c>
      <c r="H305" s="5">
        <v>1332.25</v>
      </c>
      <c r="I305" s="5">
        <v>809.29998799999998</v>
      </c>
      <c r="J305" s="5">
        <v>1490</v>
      </c>
      <c r="K305" s="10">
        <f t="shared" si="9"/>
        <v>1695.8935914000001</v>
      </c>
      <c r="L305" s="10">
        <f t="shared" si="10"/>
        <v>-3.344595767277303E-3</v>
      </c>
    </row>
    <row r="306" spans="5:12">
      <c r="E306" s="4">
        <v>44735</v>
      </c>
      <c r="F306" s="5">
        <v>2471.3500979999999</v>
      </c>
      <c r="G306" s="5">
        <v>2275.1479490000002</v>
      </c>
      <c r="H306" s="5">
        <v>1330.5</v>
      </c>
      <c r="I306" s="5">
        <v>824.90002400000003</v>
      </c>
      <c r="J306" s="5">
        <v>1481.5</v>
      </c>
      <c r="K306" s="10">
        <f t="shared" si="9"/>
        <v>1676.6796141999998</v>
      </c>
      <c r="L306" s="10">
        <f t="shared" si="10"/>
        <v>-1.1329706826793684E-2</v>
      </c>
    </row>
    <row r="307" spans="5:12">
      <c r="E307" s="4">
        <v>44736</v>
      </c>
      <c r="F307" s="5">
        <v>2467.4499510000001</v>
      </c>
      <c r="G307" s="5">
        <v>2307.5454100000002</v>
      </c>
      <c r="H307" s="5">
        <v>1338.5500489999999</v>
      </c>
      <c r="I307" s="5">
        <v>824.59997599999997</v>
      </c>
      <c r="J307" s="5">
        <v>1501.75</v>
      </c>
      <c r="K307" s="10">
        <f t="shared" si="9"/>
        <v>1687.9790772000001</v>
      </c>
      <c r="L307" s="10">
        <f t="shared" si="10"/>
        <v>6.7391903046376544E-3</v>
      </c>
    </row>
    <row r="308" spans="5:12">
      <c r="E308" s="4">
        <v>44739</v>
      </c>
      <c r="F308" s="5">
        <v>2544.8500979999999</v>
      </c>
      <c r="G308" s="5">
        <v>2300.7150879999999</v>
      </c>
      <c r="H308" s="5">
        <v>1370</v>
      </c>
      <c r="I308" s="5">
        <v>835.65002400000003</v>
      </c>
      <c r="J308" s="5">
        <v>1524</v>
      </c>
      <c r="K308" s="10">
        <f t="shared" si="9"/>
        <v>1715.043042</v>
      </c>
      <c r="L308" s="10">
        <f t="shared" si="10"/>
        <v>1.603335323616295E-2</v>
      </c>
    </row>
    <row r="309" spans="5:12">
      <c r="E309" s="4">
        <v>44740</v>
      </c>
      <c r="F309" s="5">
        <v>2630.3999020000001</v>
      </c>
      <c r="G309" s="5">
        <v>2333.0661620000001</v>
      </c>
      <c r="H309" s="5">
        <v>1344</v>
      </c>
      <c r="I309" s="5">
        <v>828.59997599999997</v>
      </c>
      <c r="J309" s="5">
        <v>1530</v>
      </c>
      <c r="K309" s="10">
        <f t="shared" si="9"/>
        <v>1733.2132080000001</v>
      </c>
      <c r="L309" s="10">
        <f t="shared" si="10"/>
        <v>1.0594583083355813E-2</v>
      </c>
    </row>
    <row r="310" spans="5:12">
      <c r="E310" s="4">
        <v>44741</v>
      </c>
      <c r="F310" s="5">
        <v>2676.4499510000001</v>
      </c>
      <c r="G310" s="5">
        <v>2381.477539</v>
      </c>
      <c r="H310" s="5">
        <v>1331.25</v>
      </c>
      <c r="I310" s="5">
        <v>838.70001200000002</v>
      </c>
      <c r="J310" s="5">
        <v>1531.25</v>
      </c>
      <c r="K310" s="10">
        <f t="shared" si="9"/>
        <v>1751.8255004</v>
      </c>
      <c r="L310" s="10">
        <f t="shared" si="10"/>
        <v>1.0738605218383324E-2</v>
      </c>
    </row>
    <row r="311" spans="5:12">
      <c r="E311" s="4">
        <v>44742</v>
      </c>
      <c r="F311" s="5">
        <v>2728.5500489999999</v>
      </c>
      <c r="G311" s="5">
        <v>2395.7841800000001</v>
      </c>
      <c r="H311" s="5">
        <v>1336</v>
      </c>
      <c r="I311" s="5">
        <v>830.59997599999997</v>
      </c>
      <c r="J311" s="5">
        <v>1549.0500489999999</v>
      </c>
      <c r="K311" s="10">
        <f t="shared" si="9"/>
        <v>1767.9968507999999</v>
      </c>
      <c r="L311" s="10">
        <f t="shared" si="10"/>
        <v>9.2311422549262723E-3</v>
      </c>
    </row>
    <row r="312" spans="5:12">
      <c r="E312" s="4">
        <v>44743</v>
      </c>
      <c r="F312" s="5">
        <v>2735.25</v>
      </c>
      <c r="G312" s="5">
        <v>2223.2292480000001</v>
      </c>
      <c r="H312" s="5">
        <v>1343.9499510000001</v>
      </c>
      <c r="I312" s="5">
        <v>829.25</v>
      </c>
      <c r="J312" s="5">
        <v>1560.9499510000001</v>
      </c>
      <c r="K312" s="10">
        <f t="shared" si="9"/>
        <v>1738.52583</v>
      </c>
      <c r="L312" s="10">
        <f t="shared" si="10"/>
        <v>-1.6669159103232856E-2</v>
      </c>
    </row>
    <row r="313" spans="5:12">
      <c r="E313" s="4">
        <v>44746</v>
      </c>
      <c r="F313" s="5">
        <v>2678.25</v>
      </c>
      <c r="G313" s="5">
        <v>2227.8442380000001</v>
      </c>
      <c r="H313" s="5">
        <v>1353.6999510000001</v>
      </c>
      <c r="I313" s="5">
        <v>829.40002400000003</v>
      </c>
      <c r="J313" s="5">
        <v>1572.099976</v>
      </c>
      <c r="K313" s="10">
        <f t="shared" si="9"/>
        <v>1732.2588378</v>
      </c>
      <c r="L313" s="10">
        <f t="shared" si="10"/>
        <v>-3.6047737064682783E-3</v>
      </c>
    </row>
    <row r="314" spans="5:12">
      <c r="E314" s="4">
        <v>44747</v>
      </c>
      <c r="F314" s="5">
        <v>2620.1000979999999</v>
      </c>
      <c r="G314" s="5">
        <v>2245.8889159999999</v>
      </c>
      <c r="H314" s="5">
        <v>1364</v>
      </c>
      <c r="I314" s="5">
        <v>835.79998799999998</v>
      </c>
      <c r="J314" s="5">
        <v>1584</v>
      </c>
      <c r="K314" s="10">
        <f t="shared" si="9"/>
        <v>1729.9578004</v>
      </c>
      <c r="L314" s="10">
        <f t="shared" si="10"/>
        <v>-1.3283450196868163E-3</v>
      </c>
    </row>
    <row r="315" spans="5:12">
      <c r="E315" s="4">
        <v>44748</v>
      </c>
      <c r="F315" s="5">
        <v>2609.8500979999999</v>
      </c>
      <c r="G315" s="5">
        <v>2226.1367190000001</v>
      </c>
      <c r="H315" s="5">
        <v>1348</v>
      </c>
      <c r="I315" s="5">
        <v>837.70001200000002</v>
      </c>
      <c r="J315" s="5">
        <v>1565.5500489999999</v>
      </c>
      <c r="K315" s="10">
        <f t="shared" si="9"/>
        <v>1717.4473756</v>
      </c>
      <c r="L315" s="10">
        <f t="shared" si="10"/>
        <v>-7.2316358220456678E-3</v>
      </c>
    </row>
    <row r="316" spans="5:12">
      <c r="E316" s="4">
        <v>44749</v>
      </c>
      <c r="F316" s="5">
        <v>2694.6999510000001</v>
      </c>
      <c r="G316" s="5">
        <v>2204.2155760000001</v>
      </c>
      <c r="H316" s="5">
        <v>1380</v>
      </c>
      <c r="I316" s="5">
        <v>849.45001200000002</v>
      </c>
      <c r="J316" s="5">
        <v>1565.900024</v>
      </c>
      <c r="K316" s="10">
        <f t="shared" si="9"/>
        <v>1738.8531126</v>
      </c>
      <c r="L316" s="10">
        <f t="shared" si="10"/>
        <v>1.2463693097159334E-2</v>
      </c>
    </row>
    <row r="317" spans="5:12">
      <c r="E317" s="4">
        <v>44750</v>
      </c>
      <c r="F317" s="5">
        <v>2671.8500979999999</v>
      </c>
      <c r="G317" s="5">
        <v>2207.2614749999998</v>
      </c>
      <c r="H317" s="5">
        <v>1410</v>
      </c>
      <c r="I317" s="5">
        <v>857.70001200000002</v>
      </c>
      <c r="J317" s="5">
        <v>1621</v>
      </c>
      <c r="K317" s="10">
        <f t="shared" si="9"/>
        <v>1753.5623170000001</v>
      </c>
      <c r="L317" s="10">
        <f t="shared" si="10"/>
        <v>8.459141426849115E-3</v>
      </c>
    </row>
    <row r="318" spans="5:12">
      <c r="E318" s="4">
        <v>44753</v>
      </c>
      <c r="F318" s="5">
        <v>2653.8000489999999</v>
      </c>
      <c r="G318" s="5">
        <v>2237.2590329999998</v>
      </c>
      <c r="H318" s="5">
        <v>1394</v>
      </c>
      <c r="I318" s="5">
        <v>857.25</v>
      </c>
      <c r="J318" s="5">
        <v>1684.9499510000001</v>
      </c>
      <c r="K318" s="10">
        <f t="shared" si="9"/>
        <v>1765.4518066000001</v>
      </c>
      <c r="L318" s="10">
        <f t="shared" si="10"/>
        <v>6.7801922319707941E-3</v>
      </c>
    </row>
    <row r="319" spans="5:12">
      <c r="E319" s="4">
        <v>44754</v>
      </c>
      <c r="F319" s="5">
        <v>2654.1000979999999</v>
      </c>
      <c r="G319" s="5">
        <v>2234.0744629999999</v>
      </c>
      <c r="H319" s="5">
        <v>1405.25</v>
      </c>
      <c r="I319" s="5">
        <v>851.59997599999997</v>
      </c>
      <c r="J319" s="5">
        <v>1655</v>
      </c>
      <c r="K319" s="10">
        <f t="shared" si="9"/>
        <v>1760.0049074000001</v>
      </c>
      <c r="L319" s="10">
        <f t="shared" si="10"/>
        <v>-3.0852720984153592E-3</v>
      </c>
    </row>
    <row r="320" spans="5:12">
      <c r="E320" s="4">
        <v>44755</v>
      </c>
      <c r="F320" s="5">
        <v>2767.4499510000001</v>
      </c>
      <c r="G320" s="5">
        <v>2194.4777829999998</v>
      </c>
      <c r="H320" s="5">
        <v>1390</v>
      </c>
      <c r="I320" s="5">
        <v>860.15002400000003</v>
      </c>
      <c r="J320" s="5">
        <v>1664</v>
      </c>
      <c r="K320" s="10">
        <f t="shared" si="9"/>
        <v>1775.2155516</v>
      </c>
      <c r="L320" s="10">
        <f t="shared" si="10"/>
        <v>8.6423873797432105E-3</v>
      </c>
    </row>
    <row r="321" spans="5:12">
      <c r="E321" s="4">
        <v>44756</v>
      </c>
      <c r="F321" s="5">
        <v>2744.3500979999999</v>
      </c>
      <c r="G321" s="5">
        <v>2212.5686040000001</v>
      </c>
      <c r="H321" s="5">
        <v>1362</v>
      </c>
      <c r="I321" s="5">
        <v>879.90002400000003</v>
      </c>
      <c r="J321" s="5">
        <v>1651.849976</v>
      </c>
      <c r="K321" s="10">
        <f t="shared" si="9"/>
        <v>1770.1337404000001</v>
      </c>
      <c r="L321" s="10">
        <f t="shared" si="10"/>
        <v>-2.8626445928888744E-3</v>
      </c>
    </row>
    <row r="322" spans="5:12">
      <c r="E322" s="4">
        <v>44757</v>
      </c>
      <c r="F322" s="5">
        <v>2738.8999020000001</v>
      </c>
      <c r="G322" s="5">
        <v>2216.860596</v>
      </c>
      <c r="H322" s="5">
        <v>1353</v>
      </c>
      <c r="I322" s="5">
        <v>878.40002400000003</v>
      </c>
      <c r="J322" s="5">
        <v>1653.900024</v>
      </c>
      <c r="K322" s="10">
        <f t="shared" si="9"/>
        <v>1768.2121092000002</v>
      </c>
      <c r="L322" s="10">
        <f t="shared" si="10"/>
        <v>-1.0855853182967223E-3</v>
      </c>
    </row>
    <row r="323" spans="5:12">
      <c r="E323" s="4">
        <v>44760</v>
      </c>
      <c r="F323" s="5">
        <v>2781.6999510000001</v>
      </c>
      <c r="G323" s="5">
        <v>2235.7360840000001</v>
      </c>
      <c r="H323" s="5">
        <v>1348</v>
      </c>
      <c r="I323" s="5">
        <v>882.79998799999998</v>
      </c>
      <c r="J323" s="5">
        <v>1696.0500489999999</v>
      </c>
      <c r="K323" s="10">
        <f t="shared" ref="K323:K386" si="11">($B$22*$F323)+($B$23*$G323)+($B$24*$H323)+($B$25*$I323)+($B$26*$J323)</f>
        <v>1788.8572144000002</v>
      </c>
      <c r="L323" s="10">
        <f t="shared" si="10"/>
        <v>1.1675694953441118E-2</v>
      </c>
    </row>
    <row r="324" spans="5:12">
      <c r="E324" s="4">
        <v>44761</v>
      </c>
      <c r="F324" s="5">
        <v>2717.3500979999999</v>
      </c>
      <c r="G324" s="5">
        <v>2249.4426269999999</v>
      </c>
      <c r="H324" s="5">
        <v>1337</v>
      </c>
      <c r="I324" s="5">
        <v>875.29998799999998</v>
      </c>
      <c r="J324" s="5">
        <v>1719.9499510000001</v>
      </c>
      <c r="K324" s="10">
        <f t="shared" si="11"/>
        <v>1779.8085328000002</v>
      </c>
      <c r="L324" s="10">
        <f t="shared" ref="L324:L387" si="12">(K324/K323)-1</f>
        <v>-5.0583587818857634E-3</v>
      </c>
    </row>
    <row r="325" spans="5:12">
      <c r="E325" s="4">
        <v>44762</v>
      </c>
      <c r="F325" s="5">
        <v>2681.1000979999999</v>
      </c>
      <c r="G325" s="5">
        <v>2310.2680660000001</v>
      </c>
      <c r="H325" s="5">
        <v>1359.900024</v>
      </c>
      <c r="I325" s="5">
        <v>867.5</v>
      </c>
      <c r="J325" s="5">
        <v>1740.349976</v>
      </c>
      <c r="K325" s="10">
        <f t="shared" si="11"/>
        <v>1791.8236328</v>
      </c>
      <c r="L325" s="10">
        <f t="shared" si="12"/>
        <v>6.7507823333656791E-3</v>
      </c>
    </row>
    <row r="326" spans="5:12">
      <c r="E326" s="4">
        <v>44763</v>
      </c>
      <c r="F326" s="5">
        <v>2678.3999020000001</v>
      </c>
      <c r="G326" s="5">
        <v>2294.8540039999998</v>
      </c>
      <c r="H326" s="5">
        <v>1360.5500489999999</v>
      </c>
      <c r="I326" s="5">
        <v>869.65002400000003</v>
      </c>
      <c r="J326" s="5">
        <v>1726.900024</v>
      </c>
      <c r="K326" s="10">
        <f t="shared" si="11"/>
        <v>1786.0708006000002</v>
      </c>
      <c r="L326" s="10">
        <f t="shared" si="12"/>
        <v>-3.2106018107430634E-3</v>
      </c>
    </row>
    <row r="327" spans="5:12">
      <c r="E327" s="4">
        <v>44764</v>
      </c>
      <c r="F327" s="5">
        <v>2682.5500489999999</v>
      </c>
      <c r="G327" s="5">
        <v>2310.360596</v>
      </c>
      <c r="H327" s="5">
        <v>1366</v>
      </c>
      <c r="I327" s="5">
        <v>874.5</v>
      </c>
      <c r="J327" s="5">
        <v>1765.5</v>
      </c>
      <c r="K327" s="10">
        <f t="shared" si="11"/>
        <v>1799.7821290000002</v>
      </c>
      <c r="L327" s="10">
        <f t="shared" si="12"/>
        <v>7.6768112414098422E-3</v>
      </c>
    </row>
    <row r="328" spans="5:12">
      <c r="E328" s="4">
        <v>44767</v>
      </c>
      <c r="F328" s="5">
        <v>2664.3000489999999</v>
      </c>
      <c r="G328" s="5">
        <v>2234.0283199999999</v>
      </c>
      <c r="H328" s="5">
        <v>1395</v>
      </c>
      <c r="I328" s="5">
        <v>868.34997599999997</v>
      </c>
      <c r="J328" s="5">
        <v>1765</v>
      </c>
      <c r="K328" s="10">
        <f t="shared" si="11"/>
        <v>1785.3356690000001</v>
      </c>
      <c r="L328" s="10">
        <f t="shared" si="12"/>
        <v>-8.0267826684260468E-3</v>
      </c>
    </row>
    <row r="329" spans="5:12">
      <c r="E329" s="4">
        <v>44768</v>
      </c>
      <c r="F329" s="5">
        <v>2693.3000489999999</v>
      </c>
      <c r="G329" s="5">
        <v>2235.0437010000001</v>
      </c>
      <c r="H329" s="5">
        <v>1396</v>
      </c>
      <c r="I329" s="5">
        <v>867.65002400000003</v>
      </c>
      <c r="J329" s="5">
        <v>1780.75</v>
      </c>
      <c r="K329" s="10">
        <f t="shared" si="11"/>
        <v>1794.5487548000001</v>
      </c>
      <c r="L329" s="10">
        <f t="shared" si="12"/>
        <v>5.1604221883723156E-3</v>
      </c>
    </row>
    <row r="330" spans="5:12">
      <c r="E330" s="4">
        <v>44769</v>
      </c>
      <c r="F330" s="5">
        <v>2675.4499510000001</v>
      </c>
      <c r="G330" s="5">
        <v>2232.9208979999999</v>
      </c>
      <c r="H330" s="5">
        <v>1388.900024</v>
      </c>
      <c r="I330" s="5">
        <v>894</v>
      </c>
      <c r="J330" s="5">
        <v>1754</v>
      </c>
      <c r="K330" s="10">
        <f t="shared" si="11"/>
        <v>1789.0541745999999</v>
      </c>
      <c r="L330" s="10">
        <f t="shared" si="12"/>
        <v>-3.0618171756567891E-3</v>
      </c>
    </row>
    <row r="331" spans="5:12">
      <c r="E331" s="4">
        <v>44770</v>
      </c>
      <c r="F331" s="5">
        <v>2673.5500489999999</v>
      </c>
      <c r="G331" s="5">
        <v>2267.9025879999999</v>
      </c>
      <c r="H331" s="5">
        <v>1415.0500489999999</v>
      </c>
      <c r="I331" s="5">
        <v>894.84997599999997</v>
      </c>
      <c r="J331" s="5">
        <v>1805</v>
      </c>
      <c r="K331" s="10">
        <f t="shared" si="11"/>
        <v>1811.2705324000001</v>
      </c>
      <c r="L331" s="10">
        <f t="shared" si="12"/>
        <v>1.2417934635750916E-2</v>
      </c>
    </row>
    <row r="332" spans="5:12">
      <c r="E332" s="4">
        <v>44771</v>
      </c>
      <c r="F332" s="5">
        <v>2691.8999020000001</v>
      </c>
      <c r="G332" s="5">
        <v>2316.2214359999998</v>
      </c>
      <c r="H332" s="5">
        <v>1438</v>
      </c>
      <c r="I332" s="5">
        <v>943.20001200000002</v>
      </c>
      <c r="J332" s="5">
        <v>1814.9499510000001</v>
      </c>
      <c r="K332" s="10">
        <f t="shared" si="11"/>
        <v>1840.8542602</v>
      </c>
      <c r="L332" s="10">
        <f t="shared" si="12"/>
        <v>1.6333135923544351E-2</v>
      </c>
    </row>
    <row r="333" spans="5:12">
      <c r="E333" s="4">
        <v>44774</v>
      </c>
      <c r="F333" s="5">
        <v>2758.6999510000001</v>
      </c>
      <c r="G333" s="5">
        <v>2376.585693</v>
      </c>
      <c r="H333" s="5">
        <v>1439</v>
      </c>
      <c r="I333" s="5">
        <v>918.70001200000002</v>
      </c>
      <c r="J333" s="5">
        <v>1808</v>
      </c>
      <c r="K333" s="10">
        <f t="shared" si="11"/>
        <v>1860.1971312000001</v>
      </c>
      <c r="L333" s="10">
        <f t="shared" si="12"/>
        <v>1.0507551530938963E-2</v>
      </c>
    </row>
    <row r="334" spans="5:12">
      <c r="E334" s="4">
        <v>44775</v>
      </c>
      <c r="F334" s="5">
        <v>2787.1499020000001</v>
      </c>
      <c r="G334" s="5">
        <v>2385.6311040000001</v>
      </c>
      <c r="H334" s="5">
        <v>1442</v>
      </c>
      <c r="I334" s="5">
        <v>917.25</v>
      </c>
      <c r="J334" s="5">
        <v>1809</v>
      </c>
      <c r="K334" s="10">
        <f t="shared" si="11"/>
        <v>1868.2062012000001</v>
      </c>
      <c r="L334" s="10">
        <f t="shared" si="12"/>
        <v>4.3054952970675853E-3</v>
      </c>
    </row>
    <row r="335" spans="5:12">
      <c r="E335" s="4">
        <v>44776</v>
      </c>
      <c r="F335" s="5">
        <v>2869.3999020000001</v>
      </c>
      <c r="G335" s="5">
        <v>2405.6601559999999</v>
      </c>
      <c r="H335" s="5">
        <v>1424.9499510000001</v>
      </c>
      <c r="I335" s="5">
        <v>897</v>
      </c>
      <c r="J335" s="5">
        <v>1793.0500489999999</v>
      </c>
      <c r="K335" s="10">
        <f t="shared" si="11"/>
        <v>1878.0120116000001</v>
      </c>
      <c r="L335" s="10">
        <f t="shared" si="12"/>
        <v>5.2487837764918499E-3</v>
      </c>
    </row>
    <row r="336" spans="5:12">
      <c r="E336" s="4">
        <v>44777</v>
      </c>
      <c r="F336" s="5">
        <v>2913.6999510000001</v>
      </c>
      <c r="G336" s="5">
        <v>2373.8627929999998</v>
      </c>
      <c r="H336" s="5">
        <v>1440</v>
      </c>
      <c r="I336" s="5">
        <v>918.5</v>
      </c>
      <c r="J336" s="5">
        <v>1793.8000489999999</v>
      </c>
      <c r="K336" s="10">
        <f t="shared" si="11"/>
        <v>1887.9725586000002</v>
      </c>
      <c r="L336" s="10">
        <f t="shared" si="12"/>
        <v>5.3037717216271041E-3</v>
      </c>
    </row>
    <row r="337" spans="5:12">
      <c r="E337" s="4">
        <v>44778</v>
      </c>
      <c r="F337" s="5">
        <v>2929.6000979999999</v>
      </c>
      <c r="G337" s="5">
        <v>2338.8811040000001</v>
      </c>
      <c r="H337" s="5">
        <v>1433</v>
      </c>
      <c r="I337" s="5">
        <v>915.95001200000002</v>
      </c>
      <c r="J337" s="5">
        <v>1782.9499510000001</v>
      </c>
      <c r="K337" s="10">
        <f t="shared" si="11"/>
        <v>1880.0762330000002</v>
      </c>
      <c r="L337" s="10">
        <f t="shared" si="12"/>
        <v>-4.182436637667708E-3</v>
      </c>
    </row>
    <row r="338" spans="5:12">
      <c r="E338" s="4">
        <v>44781</v>
      </c>
      <c r="F338" s="5">
        <v>3089.1000979999999</v>
      </c>
      <c r="G338" s="5">
        <v>2369.4785160000001</v>
      </c>
      <c r="H338" s="5">
        <v>1428</v>
      </c>
      <c r="I338" s="5">
        <v>910.40002400000003</v>
      </c>
      <c r="J338" s="5">
        <v>1796.400024</v>
      </c>
      <c r="K338" s="10">
        <f t="shared" si="11"/>
        <v>1918.6757324</v>
      </c>
      <c r="L338" s="10">
        <f t="shared" si="12"/>
        <v>2.0530816103348837E-2</v>
      </c>
    </row>
    <row r="339" spans="5:12">
      <c r="E339" s="4">
        <v>44783</v>
      </c>
      <c r="F339" s="5">
        <v>3137.5</v>
      </c>
      <c r="G339" s="5">
        <v>2383.6467290000001</v>
      </c>
      <c r="H339" s="5">
        <v>1461.349976</v>
      </c>
      <c r="I339" s="5">
        <v>919.70001200000002</v>
      </c>
      <c r="J339" s="5">
        <v>1830</v>
      </c>
      <c r="K339" s="10">
        <f t="shared" si="11"/>
        <v>1946.4393433999999</v>
      </c>
      <c r="L339" s="10">
        <f t="shared" si="12"/>
        <v>1.4470194484229593E-2</v>
      </c>
    </row>
    <row r="340" spans="5:12">
      <c r="E340" s="4">
        <v>44784</v>
      </c>
      <c r="F340" s="5">
        <v>3111.5</v>
      </c>
      <c r="G340" s="5">
        <v>2391.5844729999999</v>
      </c>
      <c r="H340" s="5">
        <v>1486.5</v>
      </c>
      <c r="I340" s="5">
        <v>921.04998799999998</v>
      </c>
      <c r="J340" s="5">
        <v>1870.0500489999999</v>
      </c>
      <c r="K340" s="10">
        <f t="shared" si="11"/>
        <v>1956.136902</v>
      </c>
      <c r="L340" s="10">
        <f t="shared" si="12"/>
        <v>4.9822043686502671E-3</v>
      </c>
    </row>
    <row r="341" spans="5:12">
      <c r="E341" s="4">
        <v>44785</v>
      </c>
      <c r="F341" s="5">
        <v>3071.6999510000001</v>
      </c>
      <c r="G341" s="5">
        <v>2430.258057</v>
      </c>
      <c r="H341" s="5">
        <v>1485</v>
      </c>
      <c r="I341" s="5">
        <v>913.45001200000002</v>
      </c>
      <c r="J341" s="5">
        <v>1865</v>
      </c>
      <c r="K341" s="10">
        <f t="shared" si="11"/>
        <v>1953.081604</v>
      </c>
      <c r="L341" s="10">
        <f t="shared" si="12"/>
        <v>-1.5619039735287332E-3</v>
      </c>
    </row>
    <row r="342" spans="5:12">
      <c r="E342" s="4">
        <v>44789</v>
      </c>
      <c r="F342" s="5">
        <v>3268.6999510000001</v>
      </c>
      <c r="G342" s="5">
        <v>2447.1489259999998</v>
      </c>
      <c r="H342" s="5">
        <v>1494.8000489999999</v>
      </c>
      <c r="I342" s="5">
        <v>914.59997599999997</v>
      </c>
      <c r="J342" s="5">
        <v>1860</v>
      </c>
      <c r="K342" s="10">
        <f t="shared" si="11"/>
        <v>1997.0497804000001</v>
      </c>
      <c r="L342" s="10">
        <f t="shared" si="12"/>
        <v>2.2512206509933463E-2</v>
      </c>
    </row>
    <row r="343" spans="5:12">
      <c r="E343" s="4">
        <v>44790</v>
      </c>
      <c r="F343" s="5">
        <v>3269.4499510000001</v>
      </c>
      <c r="G343" s="5">
        <v>2459.9326169999999</v>
      </c>
      <c r="H343" s="5">
        <v>1500</v>
      </c>
      <c r="I343" s="5">
        <v>920.79998799999998</v>
      </c>
      <c r="J343" s="5">
        <v>1861.4499510000001</v>
      </c>
      <c r="K343" s="10">
        <f t="shared" si="11"/>
        <v>2002.3265014000003</v>
      </c>
      <c r="L343" s="10">
        <f t="shared" si="12"/>
        <v>2.6422581208482843E-3</v>
      </c>
    </row>
    <row r="344" spans="5:12">
      <c r="E344" s="4">
        <v>44791</v>
      </c>
      <c r="F344" s="5">
        <v>3287</v>
      </c>
      <c r="G344" s="5">
        <v>2456.3791500000002</v>
      </c>
      <c r="H344" s="5">
        <v>1500</v>
      </c>
      <c r="I344" s="5">
        <v>916.75</v>
      </c>
      <c r="J344" s="5">
        <v>1857</v>
      </c>
      <c r="K344" s="10">
        <f t="shared" si="11"/>
        <v>2003.4258300000001</v>
      </c>
      <c r="L344" s="10">
        <f t="shared" si="12"/>
        <v>5.4902564553338529E-4</v>
      </c>
    </row>
    <row r="345" spans="5:12">
      <c r="E345" s="4">
        <v>44792</v>
      </c>
      <c r="F345" s="5">
        <v>3283.4499510000001</v>
      </c>
      <c r="G345" s="5">
        <v>2412.5827640000002</v>
      </c>
      <c r="H345" s="5">
        <v>1510</v>
      </c>
      <c r="I345" s="5">
        <v>901.34997599999997</v>
      </c>
      <c r="J345" s="5">
        <v>1894.099976</v>
      </c>
      <c r="K345" s="10">
        <f t="shared" si="11"/>
        <v>2000.2965334</v>
      </c>
      <c r="L345" s="10">
        <f t="shared" si="12"/>
        <v>-1.5619727734068611E-3</v>
      </c>
    </row>
    <row r="346" spans="5:12">
      <c r="E346" s="4">
        <v>44795</v>
      </c>
      <c r="F346" s="5">
        <v>3245.25</v>
      </c>
      <c r="G346" s="5">
        <v>2405.8908689999998</v>
      </c>
      <c r="H346" s="5">
        <v>1484.8000489999999</v>
      </c>
      <c r="I346" s="5">
        <v>880.54998799999998</v>
      </c>
      <c r="J346" s="5">
        <v>1937.099976</v>
      </c>
      <c r="K346" s="10">
        <f t="shared" si="11"/>
        <v>1990.7181764000002</v>
      </c>
      <c r="L346" s="10">
        <f t="shared" si="12"/>
        <v>-4.7884685295730423E-3</v>
      </c>
    </row>
    <row r="347" spans="5:12">
      <c r="E347" s="4">
        <v>44796</v>
      </c>
      <c r="F347" s="5">
        <v>3217.6999510000001</v>
      </c>
      <c r="G347" s="5">
        <v>2442.9956050000001</v>
      </c>
      <c r="H347" s="5">
        <v>1453.3000489999999</v>
      </c>
      <c r="I347" s="5">
        <v>888.40002400000003</v>
      </c>
      <c r="J347" s="5">
        <v>1870</v>
      </c>
      <c r="K347" s="10">
        <f t="shared" si="11"/>
        <v>1974.4791258</v>
      </c>
      <c r="L347" s="10">
        <f t="shared" si="12"/>
        <v>-8.1573829949986854E-3</v>
      </c>
    </row>
    <row r="348" spans="5:12">
      <c r="E348" s="4">
        <v>44797</v>
      </c>
      <c r="F348" s="5">
        <v>3337.8500979999999</v>
      </c>
      <c r="G348" s="5">
        <v>2436.4882809999999</v>
      </c>
      <c r="H348" s="5">
        <v>1461.900024</v>
      </c>
      <c r="I348" s="5">
        <v>881</v>
      </c>
      <c r="J348" s="5">
        <v>1876</v>
      </c>
      <c r="K348" s="10">
        <f t="shared" si="11"/>
        <v>1998.6476806000003</v>
      </c>
      <c r="L348" s="10">
        <f t="shared" si="12"/>
        <v>1.2240471162341615E-2</v>
      </c>
    </row>
    <row r="349" spans="5:12">
      <c r="E349" s="4">
        <v>44798</v>
      </c>
      <c r="F349" s="5">
        <v>3365.1499020000001</v>
      </c>
      <c r="G349" s="5">
        <v>2429.3813479999999</v>
      </c>
      <c r="H349" s="5">
        <v>1479.900024</v>
      </c>
      <c r="I349" s="5">
        <v>877.29998799999998</v>
      </c>
      <c r="J349" s="5">
        <v>1900</v>
      </c>
      <c r="K349" s="10">
        <f t="shared" si="11"/>
        <v>2010.3462523999999</v>
      </c>
      <c r="L349" s="10">
        <f t="shared" si="12"/>
        <v>5.8532436274549848E-3</v>
      </c>
    </row>
    <row r="350" spans="5:12">
      <c r="E350" s="4">
        <v>44799</v>
      </c>
      <c r="F350" s="5">
        <v>3362.8999020000001</v>
      </c>
      <c r="G350" s="5">
        <v>2416.413086</v>
      </c>
      <c r="H350" s="5">
        <v>1472.0500489999999</v>
      </c>
      <c r="I350" s="5">
        <v>880.15002400000003</v>
      </c>
      <c r="J350" s="5">
        <v>1890.1999510000001</v>
      </c>
      <c r="K350" s="10">
        <f t="shared" si="11"/>
        <v>2004.3426024</v>
      </c>
      <c r="L350" s="10">
        <f t="shared" si="12"/>
        <v>-2.9863760995563204E-3</v>
      </c>
    </row>
    <row r="351" spans="5:12">
      <c r="E351" s="4">
        <v>44802</v>
      </c>
      <c r="F351" s="5">
        <v>3288.8500979999999</v>
      </c>
      <c r="G351" s="5">
        <v>2397.6301269999999</v>
      </c>
      <c r="H351" s="5">
        <v>1437</v>
      </c>
      <c r="I351" s="5">
        <v>879.25</v>
      </c>
      <c r="J351" s="5">
        <v>1870</v>
      </c>
      <c r="K351" s="10">
        <f t="shared" si="11"/>
        <v>1974.546045</v>
      </c>
      <c r="L351" s="10">
        <f t="shared" si="12"/>
        <v>-1.4866000136065316E-2</v>
      </c>
    </row>
    <row r="352" spans="5:12">
      <c r="E352" s="4">
        <v>44803</v>
      </c>
      <c r="F352" s="5">
        <v>3320.1999510000001</v>
      </c>
      <c r="G352" s="5">
        <v>2434.826904</v>
      </c>
      <c r="H352" s="5">
        <v>1446.4499510000001</v>
      </c>
      <c r="I352" s="5">
        <v>893.04998799999998</v>
      </c>
      <c r="J352" s="5">
        <v>1893.900024</v>
      </c>
      <c r="K352" s="10">
        <f t="shared" si="11"/>
        <v>1997.6853636000001</v>
      </c>
      <c r="L352" s="10">
        <f t="shared" si="12"/>
        <v>1.1718804258119997E-2</v>
      </c>
    </row>
    <row r="353" spans="5:12">
      <c r="E353" s="4">
        <v>44805</v>
      </c>
      <c r="F353" s="5">
        <v>3273.6000979999999</v>
      </c>
      <c r="G353" s="5">
        <v>2363.2482909999999</v>
      </c>
      <c r="H353" s="5">
        <v>1464.75</v>
      </c>
      <c r="I353" s="5">
        <v>871.84997599999997</v>
      </c>
      <c r="J353" s="5">
        <v>1905</v>
      </c>
      <c r="K353" s="10">
        <f t="shared" si="11"/>
        <v>1975.6896729999999</v>
      </c>
      <c r="L353" s="10">
        <f t="shared" si="12"/>
        <v>-1.1010588053947612E-2</v>
      </c>
    </row>
    <row r="354" spans="5:12">
      <c r="E354" s="4">
        <v>44806</v>
      </c>
      <c r="F354" s="5">
        <v>3210.25</v>
      </c>
      <c r="G354" s="5">
        <v>2335.650635</v>
      </c>
      <c r="H354" s="5">
        <v>1472.150024</v>
      </c>
      <c r="I354" s="5">
        <v>869.54998799999998</v>
      </c>
      <c r="J354" s="5">
        <v>1900.5</v>
      </c>
      <c r="K354" s="10">
        <f t="shared" si="11"/>
        <v>1957.6201294000002</v>
      </c>
      <c r="L354" s="10">
        <f t="shared" si="12"/>
        <v>-9.145942223082959E-3</v>
      </c>
    </row>
    <row r="355" spans="5:12">
      <c r="E355" s="4">
        <v>44809</v>
      </c>
      <c r="F355" s="5">
        <v>3179.75</v>
      </c>
      <c r="G355" s="5">
        <v>2371.9245609999998</v>
      </c>
      <c r="H355" s="5">
        <v>1486.099976</v>
      </c>
      <c r="I355" s="5">
        <v>884.59997599999997</v>
      </c>
      <c r="J355" s="5">
        <v>1947.9499510000001</v>
      </c>
      <c r="K355" s="10">
        <f t="shared" si="11"/>
        <v>1974.0648928000001</v>
      </c>
      <c r="L355" s="10">
        <f t="shared" si="12"/>
        <v>8.4003853214567048E-3</v>
      </c>
    </row>
    <row r="356" spans="5:12">
      <c r="E356" s="4">
        <v>44810</v>
      </c>
      <c r="F356" s="5">
        <v>3196.25</v>
      </c>
      <c r="G356" s="5">
        <v>2396.8916020000001</v>
      </c>
      <c r="H356" s="5">
        <v>1498.900024</v>
      </c>
      <c r="I356" s="5">
        <v>887.75</v>
      </c>
      <c r="J356" s="5">
        <v>1973.8000489999999</v>
      </c>
      <c r="K356" s="10">
        <f t="shared" si="11"/>
        <v>1990.718335</v>
      </c>
      <c r="L356" s="10">
        <f t="shared" si="12"/>
        <v>8.436116898051349E-3</v>
      </c>
    </row>
    <row r="357" spans="5:12">
      <c r="E357" s="4">
        <v>44811</v>
      </c>
      <c r="F357" s="5">
        <v>3231.9499510000001</v>
      </c>
      <c r="G357" s="5">
        <v>2382.954346</v>
      </c>
      <c r="H357" s="5">
        <v>1471.3000489999999</v>
      </c>
      <c r="I357" s="5">
        <v>893.75</v>
      </c>
      <c r="J357" s="5">
        <v>1941.099976</v>
      </c>
      <c r="K357" s="10">
        <f t="shared" si="11"/>
        <v>1984.2108644000002</v>
      </c>
      <c r="L357" s="10">
        <f t="shared" si="12"/>
        <v>-3.2689057440161706E-3</v>
      </c>
    </row>
    <row r="358" spans="5:12">
      <c r="E358" s="4">
        <v>44812</v>
      </c>
      <c r="F358" s="5">
        <v>3189.6499020000001</v>
      </c>
      <c r="G358" s="5">
        <v>2386.3232419999999</v>
      </c>
      <c r="H358" s="5">
        <v>1490.099976</v>
      </c>
      <c r="I358" s="5">
        <v>894.29998799999998</v>
      </c>
      <c r="J358" s="5">
        <v>1967.900024</v>
      </c>
      <c r="K358" s="10">
        <f t="shared" si="11"/>
        <v>1985.6546264000003</v>
      </c>
      <c r="L358" s="10">
        <f t="shared" si="12"/>
        <v>7.2762528716263652E-4</v>
      </c>
    </row>
    <row r="359" spans="5:12">
      <c r="E359" s="4">
        <v>44813</v>
      </c>
      <c r="F359" s="5">
        <v>3179.3000489999999</v>
      </c>
      <c r="G359" s="5">
        <v>2371.463135</v>
      </c>
      <c r="H359" s="5">
        <v>1496.1999510000001</v>
      </c>
      <c r="I359" s="5">
        <v>890</v>
      </c>
      <c r="J359" s="5">
        <v>1977.349976</v>
      </c>
      <c r="K359" s="10">
        <f t="shared" si="11"/>
        <v>1982.8626222</v>
      </c>
      <c r="L359" s="10">
        <f t="shared" si="12"/>
        <v>-1.4060875254334748E-3</v>
      </c>
    </row>
    <row r="360" spans="5:12">
      <c r="E360" s="4">
        <v>44816</v>
      </c>
      <c r="F360" s="5">
        <v>3168.6000979999999</v>
      </c>
      <c r="G360" s="5">
        <v>2397.999268</v>
      </c>
      <c r="H360" s="5">
        <v>1500</v>
      </c>
      <c r="I360" s="5">
        <v>887.70001200000002</v>
      </c>
      <c r="J360" s="5">
        <v>1949.75</v>
      </c>
      <c r="K360" s="10">
        <f t="shared" si="11"/>
        <v>1980.8098756000002</v>
      </c>
      <c r="L360" s="10">
        <f t="shared" si="12"/>
        <v>-1.0352439836313065E-3</v>
      </c>
    </row>
    <row r="361" spans="5:12">
      <c r="E361" s="4">
        <v>44817</v>
      </c>
      <c r="F361" s="5">
        <v>3228.3000489999999</v>
      </c>
      <c r="G361" s="5">
        <v>2418.0283199999999</v>
      </c>
      <c r="H361" s="5">
        <v>1498.900024</v>
      </c>
      <c r="I361" s="5">
        <v>890.15002400000003</v>
      </c>
      <c r="J361" s="5">
        <v>1968.900024</v>
      </c>
      <c r="K361" s="10">
        <f t="shared" si="11"/>
        <v>2000.8556881999998</v>
      </c>
      <c r="L361" s="10">
        <f t="shared" si="12"/>
        <v>1.0120008410159809E-2</v>
      </c>
    </row>
    <row r="362" spans="5:12">
      <c r="E362" s="4">
        <v>44818</v>
      </c>
      <c r="F362" s="5">
        <v>3171.5500489999999</v>
      </c>
      <c r="G362" s="5">
        <v>2389.046143</v>
      </c>
      <c r="H362" s="5">
        <v>1494.0500489999999</v>
      </c>
      <c r="I362" s="5">
        <v>883.75</v>
      </c>
      <c r="J362" s="5">
        <v>1964.650024</v>
      </c>
      <c r="K362" s="10">
        <f t="shared" si="11"/>
        <v>1980.6092530000001</v>
      </c>
      <c r="L362" s="10">
        <f t="shared" si="12"/>
        <v>-1.0118888293344952E-2</v>
      </c>
    </row>
    <row r="363" spans="5:12">
      <c r="E363" s="4">
        <v>44819</v>
      </c>
      <c r="F363" s="5">
        <v>3163.75</v>
      </c>
      <c r="G363" s="5">
        <v>2365.3713379999999</v>
      </c>
      <c r="H363" s="5">
        <v>1530</v>
      </c>
      <c r="I363" s="5">
        <v>874.29998799999998</v>
      </c>
      <c r="J363" s="5">
        <v>1959.099976</v>
      </c>
      <c r="K363" s="10">
        <f t="shared" si="11"/>
        <v>1978.5042604</v>
      </c>
      <c r="L363" s="10">
        <f t="shared" si="12"/>
        <v>-1.0628005482715697E-3</v>
      </c>
    </row>
    <row r="364" spans="5:12">
      <c r="E364" s="4">
        <v>44820</v>
      </c>
      <c r="F364" s="5">
        <v>2995.5</v>
      </c>
      <c r="G364" s="5">
        <v>2306.7607419999999</v>
      </c>
      <c r="H364" s="5">
        <v>1503.099976</v>
      </c>
      <c r="I364" s="5">
        <v>868.04998799999998</v>
      </c>
      <c r="J364" s="5">
        <v>1947</v>
      </c>
      <c r="K364" s="10">
        <f t="shared" si="11"/>
        <v>1924.0821412000003</v>
      </c>
      <c r="L364" s="10">
        <f t="shared" si="12"/>
        <v>-2.7506698008826658E-2</v>
      </c>
    </row>
    <row r="365" spans="5:12">
      <c r="E365" s="4">
        <v>44823</v>
      </c>
      <c r="F365" s="5">
        <v>2981.3999020000001</v>
      </c>
      <c r="G365" s="5">
        <v>2309.7604980000001</v>
      </c>
      <c r="H365" s="5">
        <v>1489</v>
      </c>
      <c r="I365" s="5">
        <v>874.84997599999997</v>
      </c>
      <c r="J365" s="5">
        <v>1921.099976</v>
      </c>
      <c r="K365" s="10">
        <f t="shared" si="11"/>
        <v>1915.2220704000001</v>
      </c>
      <c r="L365" s="10">
        <f t="shared" si="12"/>
        <v>-4.6048298096433848E-3</v>
      </c>
    </row>
    <row r="366" spans="5:12">
      <c r="E366" s="4">
        <v>44824</v>
      </c>
      <c r="F366" s="5">
        <v>2983.5500489999999</v>
      </c>
      <c r="G366" s="5">
        <v>2310.1296390000002</v>
      </c>
      <c r="H366" s="5">
        <v>1514</v>
      </c>
      <c r="I366" s="5">
        <v>911.95001200000002</v>
      </c>
      <c r="J366" s="5">
        <v>1931</v>
      </c>
      <c r="K366" s="10">
        <f t="shared" si="11"/>
        <v>1930.1259399999999</v>
      </c>
      <c r="L366" s="10">
        <f t="shared" si="12"/>
        <v>7.7817971243863138E-3</v>
      </c>
    </row>
    <row r="367" spans="5:12">
      <c r="E367" s="4">
        <v>44825</v>
      </c>
      <c r="F367" s="5">
        <v>2933.25</v>
      </c>
      <c r="G367" s="5">
        <v>2316.4985350000002</v>
      </c>
      <c r="H367" s="5">
        <v>1508</v>
      </c>
      <c r="I367" s="5">
        <v>905.29998799999998</v>
      </c>
      <c r="J367" s="5">
        <v>1921.099976</v>
      </c>
      <c r="K367" s="10">
        <f t="shared" si="11"/>
        <v>1916.8296998000003</v>
      </c>
      <c r="L367" s="10">
        <f t="shared" si="12"/>
        <v>-6.8887941063574543E-3</v>
      </c>
    </row>
    <row r="368" spans="5:12">
      <c r="E368" s="4">
        <v>44826</v>
      </c>
      <c r="F368" s="5">
        <v>2916.0500489999999</v>
      </c>
      <c r="G368" s="5">
        <v>2294.6694339999999</v>
      </c>
      <c r="H368" s="5">
        <v>1502</v>
      </c>
      <c r="I368" s="5">
        <v>908</v>
      </c>
      <c r="J368" s="5">
        <v>1882</v>
      </c>
      <c r="K368" s="10">
        <f t="shared" si="11"/>
        <v>1900.5438966000002</v>
      </c>
      <c r="L368" s="10">
        <f t="shared" si="12"/>
        <v>-8.496218105186637E-3</v>
      </c>
    </row>
    <row r="369" spans="5:12">
      <c r="E369" s="4">
        <v>44827</v>
      </c>
      <c r="F369" s="5">
        <v>2854.8000489999999</v>
      </c>
      <c r="G369" s="5">
        <v>2251.6577149999998</v>
      </c>
      <c r="H369" s="5">
        <v>1472.349976</v>
      </c>
      <c r="I369" s="5">
        <v>921.09997599999997</v>
      </c>
      <c r="J369" s="5">
        <v>1890</v>
      </c>
      <c r="K369" s="10">
        <f t="shared" si="11"/>
        <v>1877.9815432</v>
      </c>
      <c r="L369" s="10">
        <f t="shared" si="12"/>
        <v>-1.1871524483261453E-2</v>
      </c>
    </row>
    <row r="370" spans="5:12">
      <c r="E370" s="4">
        <v>44830</v>
      </c>
      <c r="F370" s="5">
        <v>2881.9499510000001</v>
      </c>
      <c r="G370" s="5">
        <v>2194.2932129999999</v>
      </c>
      <c r="H370" s="5">
        <v>1425.349976</v>
      </c>
      <c r="I370" s="5">
        <v>900.70001200000002</v>
      </c>
      <c r="J370" s="5">
        <v>1849</v>
      </c>
      <c r="K370" s="10">
        <f t="shared" si="11"/>
        <v>1850.2586303999999</v>
      </c>
      <c r="L370" s="10">
        <f t="shared" si="12"/>
        <v>-1.4762079478566892E-2</v>
      </c>
    </row>
    <row r="371" spans="5:12">
      <c r="E371" s="4">
        <v>44831</v>
      </c>
      <c r="F371" s="5">
        <v>2907.25</v>
      </c>
      <c r="G371" s="5">
        <v>2211.7380370000001</v>
      </c>
      <c r="H371" s="5">
        <v>1432.400024</v>
      </c>
      <c r="I371" s="5">
        <v>897.15002400000003</v>
      </c>
      <c r="J371" s="5">
        <v>1856</v>
      </c>
      <c r="K371" s="10">
        <f t="shared" si="11"/>
        <v>1860.9076170000001</v>
      </c>
      <c r="L371" s="10">
        <f t="shared" si="12"/>
        <v>5.7554043661982579E-3</v>
      </c>
    </row>
    <row r="372" spans="5:12">
      <c r="E372" s="4">
        <v>44832</v>
      </c>
      <c r="F372" s="5">
        <v>2937.3500979999999</v>
      </c>
      <c r="G372" s="5">
        <v>2152.850586</v>
      </c>
      <c r="H372" s="5">
        <v>1406</v>
      </c>
      <c r="I372" s="5">
        <v>917.84997599999997</v>
      </c>
      <c r="J372" s="5">
        <v>1829.6999510000001</v>
      </c>
      <c r="K372" s="10">
        <f t="shared" si="11"/>
        <v>1848.7501222000001</v>
      </c>
      <c r="L372" s="10">
        <f t="shared" si="12"/>
        <v>-6.5330995955614757E-3</v>
      </c>
    </row>
    <row r="373" spans="5:12">
      <c r="E373" s="4">
        <v>44833</v>
      </c>
      <c r="F373" s="5">
        <v>2990.3500979999999</v>
      </c>
      <c r="G373" s="5">
        <v>2146.251221</v>
      </c>
      <c r="H373" s="5">
        <v>1396.3000489999999</v>
      </c>
      <c r="I373" s="5">
        <v>930.70001200000002</v>
      </c>
      <c r="J373" s="5">
        <v>1844.650024</v>
      </c>
      <c r="K373" s="10">
        <f t="shared" si="11"/>
        <v>1861.6502808</v>
      </c>
      <c r="L373" s="10">
        <f t="shared" si="12"/>
        <v>6.9777729532474186E-3</v>
      </c>
    </row>
    <row r="374" spans="5:12">
      <c r="E374" s="4">
        <v>44834</v>
      </c>
      <c r="F374" s="5">
        <v>2980.75</v>
      </c>
      <c r="G374" s="5">
        <v>2194.6625979999999</v>
      </c>
      <c r="H374" s="5">
        <v>1378.8000489999999</v>
      </c>
      <c r="I374" s="5">
        <v>948.65002400000003</v>
      </c>
      <c r="J374" s="5">
        <v>1823.9499510000001</v>
      </c>
      <c r="K374" s="10">
        <f t="shared" si="11"/>
        <v>1865.3625244</v>
      </c>
      <c r="L374" s="10">
        <f t="shared" si="12"/>
        <v>1.994060666649311E-3</v>
      </c>
    </row>
    <row r="375" spans="5:12">
      <c r="E375" s="4">
        <v>44837</v>
      </c>
      <c r="F375" s="5">
        <v>2992.0500489999999</v>
      </c>
      <c r="G375" s="5">
        <v>2187.0478520000001</v>
      </c>
      <c r="H375" s="5">
        <v>1409.9499510000001</v>
      </c>
      <c r="I375" s="5">
        <v>944.5</v>
      </c>
      <c r="J375" s="5">
        <v>1852</v>
      </c>
      <c r="K375" s="10">
        <f t="shared" si="11"/>
        <v>1877.1095704000002</v>
      </c>
      <c r="L375" s="10">
        <f t="shared" si="12"/>
        <v>6.2974600627718758E-3</v>
      </c>
    </row>
    <row r="376" spans="5:12">
      <c r="E376" s="4">
        <v>44838</v>
      </c>
      <c r="F376" s="5">
        <v>2951.25</v>
      </c>
      <c r="G376" s="5">
        <v>2227.3828130000002</v>
      </c>
      <c r="H376" s="5">
        <v>1429.5</v>
      </c>
      <c r="I376" s="5">
        <v>944.54998799999998</v>
      </c>
      <c r="J376" s="5">
        <v>1835.3000489999999</v>
      </c>
      <c r="K376" s="10">
        <f t="shared" si="11"/>
        <v>1877.5965700000002</v>
      </c>
      <c r="L376" s="10">
        <f t="shared" si="12"/>
        <v>2.5944122158838567E-4</v>
      </c>
    </row>
    <row r="377" spans="5:12">
      <c r="E377" s="4">
        <v>44840</v>
      </c>
      <c r="F377" s="5">
        <v>2963.3500979999999</v>
      </c>
      <c r="G377" s="5">
        <v>2235.5974120000001</v>
      </c>
      <c r="H377" s="5">
        <v>1459.9499510000001</v>
      </c>
      <c r="I377" s="5">
        <v>953.90002400000003</v>
      </c>
      <c r="J377" s="5">
        <v>1882</v>
      </c>
      <c r="K377" s="10">
        <f t="shared" si="11"/>
        <v>1898.9594970000003</v>
      </c>
      <c r="L377" s="10">
        <f t="shared" si="12"/>
        <v>1.1377804658004864E-2</v>
      </c>
    </row>
    <row r="378" spans="5:12">
      <c r="E378" s="4">
        <v>44841</v>
      </c>
      <c r="F378" s="5">
        <v>2945</v>
      </c>
      <c r="G378" s="5">
        <v>2245.0583499999998</v>
      </c>
      <c r="H378" s="5">
        <v>1430.25</v>
      </c>
      <c r="I378" s="5">
        <v>955.15002400000003</v>
      </c>
      <c r="J378" s="5">
        <v>1905</v>
      </c>
      <c r="K378" s="10">
        <f t="shared" si="11"/>
        <v>1896.0916748</v>
      </c>
      <c r="L378" s="10">
        <f t="shared" si="12"/>
        <v>-1.5102071447711252E-3</v>
      </c>
    </row>
    <row r="379" spans="5:12">
      <c r="E379" s="4">
        <v>44844</v>
      </c>
      <c r="F379" s="5">
        <v>2917.1999510000001</v>
      </c>
      <c r="G379" s="5">
        <v>2220.5527339999999</v>
      </c>
      <c r="H379" s="5">
        <v>1408</v>
      </c>
      <c r="I379" s="5">
        <v>946.04998799999998</v>
      </c>
      <c r="J379" s="5">
        <v>1905</v>
      </c>
      <c r="K379" s="10">
        <f t="shared" si="11"/>
        <v>1879.3605345999999</v>
      </c>
      <c r="L379" s="10">
        <f t="shared" si="12"/>
        <v>-8.8240143777672531E-3</v>
      </c>
    </row>
    <row r="380" spans="5:12">
      <c r="E380" s="4">
        <v>44845</v>
      </c>
      <c r="F380" s="5">
        <v>2853.6999510000001</v>
      </c>
      <c r="G380" s="5">
        <v>2176.3408199999999</v>
      </c>
      <c r="H380" s="5">
        <v>1401.099976</v>
      </c>
      <c r="I380" s="5">
        <v>944.75</v>
      </c>
      <c r="J380" s="5">
        <v>1923.8000489999999</v>
      </c>
      <c r="K380" s="10">
        <f t="shared" si="11"/>
        <v>1859.9381592000002</v>
      </c>
      <c r="L380" s="10">
        <f t="shared" si="12"/>
        <v>-1.0334565956038655E-2</v>
      </c>
    </row>
    <row r="381" spans="5:12">
      <c r="E381" s="4">
        <v>44846</v>
      </c>
      <c r="F381" s="5">
        <v>2878.4499510000001</v>
      </c>
      <c r="G381" s="5">
        <v>2192.3549800000001</v>
      </c>
      <c r="H381" s="5">
        <v>1403.1999510000001</v>
      </c>
      <c r="I381" s="5">
        <v>955.54998799999998</v>
      </c>
      <c r="J381" s="5">
        <v>1880</v>
      </c>
      <c r="K381" s="10">
        <f t="shared" si="11"/>
        <v>1861.9109740000001</v>
      </c>
      <c r="L381" s="10">
        <f t="shared" si="12"/>
        <v>1.0606883837731562E-3</v>
      </c>
    </row>
    <row r="382" spans="5:12">
      <c r="E382" s="4">
        <v>44847</v>
      </c>
      <c r="F382" s="5">
        <v>2874.5</v>
      </c>
      <c r="G382" s="5">
        <v>2199.3237300000001</v>
      </c>
      <c r="H382" s="5">
        <v>1402.0500489999999</v>
      </c>
      <c r="I382" s="5">
        <v>968.40002400000003</v>
      </c>
      <c r="J382" s="5">
        <v>1901</v>
      </c>
      <c r="K382" s="10">
        <f t="shared" si="11"/>
        <v>1869.0547606000002</v>
      </c>
      <c r="L382" s="10">
        <f t="shared" si="12"/>
        <v>3.8368035312950077E-3</v>
      </c>
    </row>
    <row r="383" spans="5:12">
      <c r="E383" s="4">
        <v>44848</v>
      </c>
      <c r="F383" s="5">
        <v>2878.6000979999999</v>
      </c>
      <c r="G383" s="5">
        <v>2188.1552729999999</v>
      </c>
      <c r="H383" s="5">
        <v>1417</v>
      </c>
      <c r="I383" s="5">
        <v>976.29998799999998</v>
      </c>
      <c r="J383" s="5">
        <v>1900</v>
      </c>
      <c r="K383" s="10">
        <f t="shared" si="11"/>
        <v>1872.0110718000001</v>
      </c>
      <c r="L383" s="10">
        <f t="shared" si="12"/>
        <v>1.5817145983731962E-3</v>
      </c>
    </row>
    <row r="384" spans="5:12">
      <c r="E384" s="4">
        <v>44851</v>
      </c>
      <c r="F384" s="5">
        <v>2856.1000979999999</v>
      </c>
      <c r="G384" s="5">
        <v>2223.2753910000001</v>
      </c>
      <c r="H384" s="5">
        <v>1435</v>
      </c>
      <c r="I384" s="5">
        <v>980</v>
      </c>
      <c r="J384" s="5">
        <v>1902.900024</v>
      </c>
      <c r="K384" s="10">
        <f t="shared" si="11"/>
        <v>1879.4551026000001</v>
      </c>
      <c r="L384" s="10">
        <f t="shared" si="12"/>
        <v>3.9764886608508743E-3</v>
      </c>
    </row>
    <row r="385" spans="5:12">
      <c r="E385" s="4">
        <v>44852</v>
      </c>
      <c r="F385" s="5">
        <v>2884.3000489999999</v>
      </c>
      <c r="G385" s="5">
        <v>2262.5029300000001</v>
      </c>
      <c r="H385" s="5">
        <v>1458.0500489999999</v>
      </c>
      <c r="I385" s="5">
        <v>978.34997599999997</v>
      </c>
      <c r="J385" s="5">
        <v>1893.099976</v>
      </c>
      <c r="K385" s="10">
        <f t="shared" si="11"/>
        <v>1895.2605959999999</v>
      </c>
      <c r="L385" s="10">
        <f t="shared" si="12"/>
        <v>8.4096147751200334E-3</v>
      </c>
    </row>
    <row r="386" spans="5:12">
      <c r="E386" s="4">
        <v>44853</v>
      </c>
      <c r="F386" s="5">
        <v>2847.8000489999999</v>
      </c>
      <c r="G386" s="5">
        <v>2301.8688959999999</v>
      </c>
      <c r="H386" s="5">
        <v>1464</v>
      </c>
      <c r="I386" s="5">
        <v>976.90002400000003</v>
      </c>
      <c r="J386" s="5">
        <v>1920</v>
      </c>
      <c r="K386" s="10">
        <f t="shared" si="11"/>
        <v>1902.1137937999999</v>
      </c>
      <c r="L386" s="10">
        <f t="shared" si="12"/>
        <v>3.6159659597545524E-3</v>
      </c>
    </row>
    <row r="387" spans="5:12">
      <c r="E387" s="4">
        <v>44854</v>
      </c>
      <c r="F387" s="5">
        <v>2811.5500489999999</v>
      </c>
      <c r="G387" s="5">
        <v>2308.0529790000001</v>
      </c>
      <c r="H387" s="5">
        <v>1444</v>
      </c>
      <c r="I387" s="5">
        <v>980.34997599999997</v>
      </c>
      <c r="J387" s="5">
        <v>1898.650024</v>
      </c>
      <c r="K387" s="10">
        <f t="shared" ref="K387:K450" si="13">($B$22*$F387)+($B$23*$G387)+($B$24*$H387)+($B$25*$I387)+($B$26*$J387)</f>
        <v>1888.5206056</v>
      </c>
      <c r="L387" s="10">
        <f t="shared" si="12"/>
        <v>-7.1463590897176132E-3</v>
      </c>
    </row>
    <row r="388" spans="5:12">
      <c r="E388" s="4">
        <v>44855</v>
      </c>
      <c r="F388" s="5">
        <v>2815</v>
      </c>
      <c r="G388" s="5">
        <v>2281.2858890000002</v>
      </c>
      <c r="H388" s="5">
        <v>1452</v>
      </c>
      <c r="I388" s="5">
        <v>977.70001200000002</v>
      </c>
      <c r="J388" s="5">
        <v>1913.6999510000001</v>
      </c>
      <c r="K388" s="10">
        <f t="shared" si="13"/>
        <v>1887.9371704000002</v>
      </c>
      <c r="L388" s="10">
        <f t="shared" ref="L388:L451" si="14">(K388/K387)-1</f>
        <v>-3.08937693488609E-4</v>
      </c>
    </row>
    <row r="389" spans="5:12">
      <c r="E389" s="4">
        <v>44858</v>
      </c>
      <c r="F389" s="5">
        <v>2879.3500979999999</v>
      </c>
      <c r="G389" s="5">
        <v>2288.900635</v>
      </c>
      <c r="H389" s="5">
        <v>1454.3000489999999</v>
      </c>
      <c r="I389" s="5">
        <v>987</v>
      </c>
      <c r="J389" s="5">
        <v>1906</v>
      </c>
      <c r="K389" s="10">
        <f t="shared" si="13"/>
        <v>1903.1101564000001</v>
      </c>
      <c r="L389" s="10">
        <f t="shared" si="14"/>
        <v>8.0368066468996524E-3</v>
      </c>
    </row>
    <row r="390" spans="5:12">
      <c r="E390" s="4">
        <v>44859</v>
      </c>
      <c r="F390" s="5">
        <v>2833.6000979999999</v>
      </c>
      <c r="G390" s="5">
        <v>2253.5498050000001</v>
      </c>
      <c r="H390" s="5">
        <v>1461.099976</v>
      </c>
      <c r="I390" s="5">
        <v>991.54998799999998</v>
      </c>
      <c r="J390" s="5">
        <v>1915</v>
      </c>
      <c r="K390" s="10">
        <f t="shared" si="13"/>
        <v>1890.9599734000001</v>
      </c>
      <c r="L390" s="10">
        <f t="shared" si="14"/>
        <v>-6.3843824064203636E-3</v>
      </c>
    </row>
    <row r="391" spans="5:12">
      <c r="E391" s="4">
        <v>44861</v>
      </c>
      <c r="F391" s="5">
        <v>2813.8000489999999</v>
      </c>
      <c r="G391" s="5">
        <v>2262.4106449999999</v>
      </c>
      <c r="H391" s="5">
        <v>1464.5</v>
      </c>
      <c r="I391" s="5">
        <v>1011.650024</v>
      </c>
      <c r="J391" s="5">
        <v>1952.099976</v>
      </c>
      <c r="K391" s="10">
        <f t="shared" si="13"/>
        <v>1900.8921388000003</v>
      </c>
      <c r="L391" s="10">
        <f t="shared" si="14"/>
        <v>5.2524461330305527E-3</v>
      </c>
    </row>
    <row r="392" spans="5:12">
      <c r="E392" s="4">
        <v>44862</v>
      </c>
      <c r="F392" s="5">
        <v>2758.8999020000001</v>
      </c>
      <c r="G392" s="5">
        <v>2331.6357419999999</v>
      </c>
      <c r="H392" s="5">
        <v>1450</v>
      </c>
      <c r="I392" s="5">
        <v>990</v>
      </c>
      <c r="J392" s="5">
        <v>1972</v>
      </c>
      <c r="K392" s="10">
        <f t="shared" si="13"/>
        <v>1900.5071288000001</v>
      </c>
      <c r="L392" s="10">
        <f t="shared" si="14"/>
        <v>-2.0254173929257213E-4</v>
      </c>
    </row>
    <row r="393" spans="5:12">
      <c r="E393" s="4">
        <v>44865</v>
      </c>
      <c r="F393" s="5">
        <v>2868.8000489999999</v>
      </c>
      <c r="G393" s="5">
        <v>2353.280029</v>
      </c>
      <c r="H393" s="5">
        <v>1472</v>
      </c>
      <c r="I393" s="5">
        <v>1016.900024</v>
      </c>
      <c r="J393" s="5">
        <v>1986</v>
      </c>
      <c r="K393" s="10">
        <f t="shared" si="13"/>
        <v>1939.3960204000002</v>
      </c>
      <c r="L393" s="10">
        <f t="shared" si="14"/>
        <v>2.0462376073566713E-2</v>
      </c>
    </row>
    <row r="394" spans="5:12">
      <c r="E394" s="4">
        <v>44866</v>
      </c>
      <c r="F394" s="5">
        <v>2943.5500489999999</v>
      </c>
      <c r="G394" s="5">
        <v>2335.0507809999999</v>
      </c>
      <c r="H394" s="5">
        <v>1503.5</v>
      </c>
      <c r="I394" s="5">
        <v>1036.599976</v>
      </c>
      <c r="J394" s="5">
        <v>2032</v>
      </c>
      <c r="K394" s="10">
        <f t="shared" si="13"/>
        <v>1970.1401612000002</v>
      </c>
      <c r="L394" s="10">
        <f t="shared" si="14"/>
        <v>1.5852430590044708E-2</v>
      </c>
    </row>
    <row r="395" spans="5:12">
      <c r="E395" s="4">
        <v>44867</v>
      </c>
      <c r="F395" s="5">
        <v>2887.8500979999999</v>
      </c>
      <c r="G395" s="5">
        <v>2349.6340329999998</v>
      </c>
      <c r="H395" s="5">
        <v>1517</v>
      </c>
      <c r="I395" s="5">
        <v>1051.9499510000001</v>
      </c>
      <c r="J395" s="5">
        <v>2036.5</v>
      </c>
      <c r="K395" s="10">
        <f t="shared" si="13"/>
        <v>1968.5868164000001</v>
      </c>
      <c r="L395" s="10">
        <f t="shared" si="14"/>
        <v>-7.8844380242160117E-4</v>
      </c>
    </row>
    <row r="396" spans="5:12">
      <c r="E396" s="4">
        <v>44868</v>
      </c>
      <c r="F396" s="5">
        <v>2846.8000489999999</v>
      </c>
      <c r="G396" s="5">
        <v>2358.4025879999999</v>
      </c>
      <c r="H396" s="5">
        <v>1497.6999510000001</v>
      </c>
      <c r="I396" s="5">
        <v>1044.1999510000001</v>
      </c>
      <c r="J396" s="5">
        <v>2006</v>
      </c>
      <c r="K396" s="10">
        <f t="shared" si="13"/>
        <v>1950.6205078</v>
      </c>
      <c r="L396" s="10">
        <f t="shared" si="14"/>
        <v>-9.1265005182019632E-3</v>
      </c>
    </row>
    <row r="397" spans="5:12">
      <c r="E397" s="4">
        <v>44869</v>
      </c>
      <c r="F397" s="5">
        <v>2747.6000979999999</v>
      </c>
      <c r="G397" s="5">
        <v>2393.107422</v>
      </c>
      <c r="H397" s="5">
        <v>1503.1999510000001</v>
      </c>
      <c r="I397" s="5">
        <v>1039.900024</v>
      </c>
      <c r="J397" s="5">
        <v>2010</v>
      </c>
      <c r="K397" s="10">
        <f t="shared" si="13"/>
        <v>1938.761499</v>
      </c>
      <c r="L397" s="10">
        <f t="shared" si="14"/>
        <v>-6.0796083874742335E-3</v>
      </c>
    </row>
    <row r="398" spans="5:12">
      <c r="E398" s="4">
        <v>44872</v>
      </c>
      <c r="F398" s="5">
        <v>2736.1999510000001</v>
      </c>
      <c r="G398" s="5">
        <v>2405.8908689999998</v>
      </c>
      <c r="H398" s="5">
        <v>1510</v>
      </c>
      <c r="I398" s="5">
        <v>1028.349976</v>
      </c>
      <c r="J398" s="5">
        <v>2021.400024</v>
      </c>
      <c r="K398" s="10">
        <f t="shared" si="13"/>
        <v>1940.368164</v>
      </c>
      <c r="L398" s="10">
        <f t="shared" si="14"/>
        <v>8.2870688366187828E-4</v>
      </c>
    </row>
    <row r="399" spans="5:12">
      <c r="E399" s="4">
        <v>44874</v>
      </c>
      <c r="F399" s="5">
        <v>2781.4499510000001</v>
      </c>
      <c r="G399" s="5">
        <v>2403.491211</v>
      </c>
      <c r="H399" s="5">
        <v>1515.0500489999999</v>
      </c>
      <c r="I399" s="5">
        <v>1013.549988</v>
      </c>
      <c r="J399" s="5">
        <v>2025.0500489999999</v>
      </c>
      <c r="K399" s="10">
        <f t="shared" si="13"/>
        <v>1947.7182496</v>
      </c>
      <c r="L399" s="10">
        <f t="shared" si="14"/>
        <v>3.7879850516864266E-3</v>
      </c>
    </row>
    <row r="400" spans="5:12">
      <c r="E400" s="4">
        <v>44875</v>
      </c>
      <c r="F400" s="5">
        <v>2655.1499020000001</v>
      </c>
      <c r="G400" s="5">
        <v>2374.4167480000001</v>
      </c>
      <c r="H400" s="5">
        <v>1497.099976</v>
      </c>
      <c r="I400" s="5">
        <v>1010.650024</v>
      </c>
      <c r="J400" s="5">
        <v>1995</v>
      </c>
      <c r="K400" s="10">
        <f t="shared" si="13"/>
        <v>1906.4633300000003</v>
      </c>
      <c r="L400" s="10">
        <f t="shared" si="14"/>
        <v>-2.1181153695341792E-2</v>
      </c>
    </row>
    <row r="401" spans="5:12">
      <c r="E401" s="4">
        <v>44876</v>
      </c>
      <c r="F401" s="5">
        <v>2666.1999510000001</v>
      </c>
      <c r="G401" s="5">
        <v>2429.150635</v>
      </c>
      <c r="H401" s="5">
        <v>1545</v>
      </c>
      <c r="I401" s="5">
        <v>1013.549988</v>
      </c>
      <c r="J401" s="5">
        <v>2003.599976</v>
      </c>
      <c r="K401" s="10">
        <f t="shared" si="13"/>
        <v>1931.5001100000002</v>
      </c>
      <c r="L401" s="10">
        <f t="shared" si="14"/>
        <v>1.3132578846926979E-2</v>
      </c>
    </row>
    <row r="402" spans="5:12">
      <c r="E402" s="4">
        <v>44879</v>
      </c>
      <c r="F402" s="5">
        <v>2696.8999020000001</v>
      </c>
      <c r="G402" s="5">
        <v>2417.3823240000002</v>
      </c>
      <c r="H402" s="5">
        <v>1612</v>
      </c>
      <c r="I402" s="5">
        <v>1016.900024</v>
      </c>
      <c r="J402" s="5">
        <v>2013.0500489999999</v>
      </c>
      <c r="K402" s="10">
        <f t="shared" si="13"/>
        <v>1951.2464598000001</v>
      </c>
      <c r="L402" s="10">
        <f t="shared" si="14"/>
        <v>1.0223323155803543E-2</v>
      </c>
    </row>
    <row r="403" spans="5:12">
      <c r="E403" s="4">
        <v>44880</v>
      </c>
      <c r="F403" s="5">
        <v>2654.3999020000001</v>
      </c>
      <c r="G403" s="5">
        <v>2406.5371089999999</v>
      </c>
      <c r="H403" s="5">
        <v>1623.150024</v>
      </c>
      <c r="I403" s="5">
        <v>1016.049988</v>
      </c>
      <c r="J403" s="5">
        <v>2003</v>
      </c>
      <c r="K403" s="10">
        <f t="shared" si="13"/>
        <v>1940.6274045999999</v>
      </c>
      <c r="L403" s="10">
        <f t="shared" si="14"/>
        <v>-5.4421906298237621E-3</v>
      </c>
    </row>
    <row r="404" spans="5:12">
      <c r="E404" s="4">
        <v>44881</v>
      </c>
      <c r="F404" s="5">
        <v>2654.8000489999999</v>
      </c>
      <c r="G404" s="5">
        <v>2392.7382809999999</v>
      </c>
      <c r="H404" s="5">
        <v>1618.650024</v>
      </c>
      <c r="I404" s="5">
        <v>1018.650024</v>
      </c>
      <c r="J404" s="5">
        <v>1986</v>
      </c>
      <c r="K404" s="10">
        <f t="shared" si="13"/>
        <v>1934.1676755999999</v>
      </c>
      <c r="L404" s="10">
        <f t="shared" si="14"/>
        <v>-3.328680706398357E-3</v>
      </c>
    </row>
    <row r="405" spans="5:12">
      <c r="E405" s="4">
        <v>44882</v>
      </c>
      <c r="F405" s="5">
        <v>2602.1000979999999</v>
      </c>
      <c r="G405" s="5">
        <v>2398.9223630000001</v>
      </c>
      <c r="H405" s="5">
        <v>1618.099976</v>
      </c>
      <c r="I405" s="5">
        <v>1013.349976</v>
      </c>
      <c r="J405" s="5">
        <v>2002</v>
      </c>
      <c r="K405" s="10">
        <f t="shared" si="13"/>
        <v>1926.8944826000002</v>
      </c>
      <c r="L405" s="10">
        <f t="shared" si="14"/>
        <v>-3.7603735662388171E-3</v>
      </c>
    </row>
    <row r="406" spans="5:12">
      <c r="E406" s="4">
        <v>44883</v>
      </c>
      <c r="F406" s="5">
        <v>2636.8500979999999</v>
      </c>
      <c r="G406" s="5">
        <v>2397.6301269999999</v>
      </c>
      <c r="H406" s="5">
        <v>1621</v>
      </c>
      <c r="I406" s="5">
        <v>1009.599976</v>
      </c>
      <c r="J406" s="5">
        <v>2039</v>
      </c>
      <c r="K406" s="10">
        <f t="shared" si="13"/>
        <v>1940.8160402000001</v>
      </c>
      <c r="L406" s="10">
        <f t="shared" si="14"/>
        <v>7.2248676436164061E-3</v>
      </c>
    </row>
    <row r="407" spans="5:12">
      <c r="E407" s="4">
        <v>44886</v>
      </c>
      <c r="F407" s="5">
        <v>2723.5</v>
      </c>
      <c r="G407" s="5">
        <v>2354.4799800000001</v>
      </c>
      <c r="H407" s="5">
        <v>1607.650024</v>
      </c>
      <c r="I407" s="5">
        <v>1003.150024</v>
      </c>
      <c r="J407" s="5">
        <v>2019</v>
      </c>
      <c r="K407" s="10">
        <f t="shared" si="13"/>
        <v>1941.5560055999999</v>
      </c>
      <c r="L407" s="10">
        <f t="shared" si="14"/>
        <v>3.8126508884550603E-4</v>
      </c>
    </row>
    <row r="408" spans="5:12">
      <c r="E408" s="4">
        <v>44887</v>
      </c>
      <c r="F408" s="5">
        <v>2715.1499020000001</v>
      </c>
      <c r="G408" s="5">
        <v>2367.5402829999998</v>
      </c>
      <c r="H408" s="5">
        <v>1600</v>
      </c>
      <c r="I408" s="5">
        <v>1010.099976</v>
      </c>
      <c r="J408" s="5">
        <v>2021.5500489999999</v>
      </c>
      <c r="K408" s="10">
        <f t="shared" si="13"/>
        <v>1942.8680420000001</v>
      </c>
      <c r="L408" s="10">
        <f t="shared" si="14"/>
        <v>6.7576541506708665E-4</v>
      </c>
    </row>
    <row r="409" spans="5:12">
      <c r="E409" s="4">
        <v>44888</v>
      </c>
      <c r="F409" s="5">
        <v>2701.8999020000001</v>
      </c>
      <c r="G409" s="5">
        <v>2360.15625</v>
      </c>
      <c r="H409" s="5">
        <v>1605</v>
      </c>
      <c r="I409" s="5">
        <v>1017.650024</v>
      </c>
      <c r="J409" s="5">
        <v>2038.9499510000001</v>
      </c>
      <c r="K409" s="10">
        <f t="shared" si="13"/>
        <v>1944.7312253999999</v>
      </c>
      <c r="L409" s="10">
        <f t="shared" si="14"/>
        <v>9.5898607611144548E-4</v>
      </c>
    </row>
    <row r="410" spans="5:12">
      <c r="E410" s="4">
        <v>44889</v>
      </c>
      <c r="F410" s="5">
        <v>2663.0500489999999</v>
      </c>
      <c r="G410" s="5">
        <v>2380.5085450000001</v>
      </c>
      <c r="H410" s="5">
        <v>1605.9499510000001</v>
      </c>
      <c r="I410" s="5">
        <v>1035.099976</v>
      </c>
      <c r="J410" s="5">
        <v>2030.5</v>
      </c>
      <c r="K410" s="10">
        <f t="shared" si="13"/>
        <v>1943.0217042000004</v>
      </c>
      <c r="L410" s="10">
        <f t="shared" si="14"/>
        <v>-8.7905268227894684E-4</v>
      </c>
    </row>
    <row r="411" spans="5:12">
      <c r="E411" s="4">
        <v>44890</v>
      </c>
      <c r="F411" s="5">
        <v>2658.6000979999999</v>
      </c>
      <c r="G411" s="5">
        <v>2416.0439449999999</v>
      </c>
      <c r="H411" s="5">
        <v>1629.6999510000001</v>
      </c>
      <c r="I411" s="5">
        <v>1033.849976</v>
      </c>
      <c r="J411" s="5">
        <v>2061</v>
      </c>
      <c r="K411" s="10">
        <f t="shared" si="13"/>
        <v>1959.8387940000002</v>
      </c>
      <c r="L411" s="10">
        <f t="shared" si="14"/>
        <v>8.6551219493062881E-3</v>
      </c>
    </row>
    <row r="412" spans="5:12">
      <c r="E412" s="4">
        <v>44893</v>
      </c>
      <c r="F412" s="5">
        <v>2639.9499510000001</v>
      </c>
      <c r="G412" s="5">
        <v>2499.0678710000002</v>
      </c>
      <c r="H412" s="5">
        <v>1602.900024</v>
      </c>
      <c r="I412" s="5">
        <v>1034.75</v>
      </c>
      <c r="J412" s="5">
        <v>2064.3500979999999</v>
      </c>
      <c r="K412" s="10">
        <f t="shared" si="13"/>
        <v>1968.2035888000003</v>
      </c>
      <c r="L412" s="10">
        <f t="shared" si="14"/>
        <v>4.2681034917813054E-3</v>
      </c>
    </row>
    <row r="413" spans="5:12">
      <c r="E413" s="4">
        <v>44894</v>
      </c>
      <c r="F413" s="5">
        <v>2623.4499510000001</v>
      </c>
      <c r="G413" s="5">
        <v>2503.3596189999998</v>
      </c>
      <c r="H413" s="5">
        <v>1597.25</v>
      </c>
      <c r="I413" s="5">
        <v>1049.849976</v>
      </c>
      <c r="J413" s="5">
        <v>2070</v>
      </c>
      <c r="K413" s="10">
        <f t="shared" si="13"/>
        <v>1968.7819092000002</v>
      </c>
      <c r="L413" s="10">
        <f t="shared" si="14"/>
        <v>2.9383159511087165E-4</v>
      </c>
    </row>
    <row r="414" spans="5:12">
      <c r="E414" s="4">
        <v>44895</v>
      </c>
      <c r="F414" s="5">
        <v>2661.25</v>
      </c>
      <c r="G414" s="5">
        <v>2521.0351559999999</v>
      </c>
      <c r="H414" s="5">
        <v>1597.099976</v>
      </c>
      <c r="I414" s="5">
        <v>1046.0500489999999</v>
      </c>
      <c r="J414" s="5">
        <v>2053</v>
      </c>
      <c r="K414" s="10">
        <f t="shared" si="13"/>
        <v>1975.6870362</v>
      </c>
      <c r="L414" s="10">
        <f t="shared" si="14"/>
        <v>3.5073092493040914E-3</v>
      </c>
    </row>
    <row r="415" spans="5:12">
      <c r="E415" s="4">
        <v>44896</v>
      </c>
      <c r="F415" s="5">
        <v>2666.4499510000001</v>
      </c>
      <c r="G415" s="5">
        <v>2513.6049800000001</v>
      </c>
      <c r="H415" s="5">
        <v>1622</v>
      </c>
      <c r="I415" s="5">
        <v>1046.4499510000001</v>
      </c>
      <c r="J415" s="5">
        <v>2085.25</v>
      </c>
      <c r="K415" s="10">
        <f t="shared" si="13"/>
        <v>1986.7509763999999</v>
      </c>
      <c r="L415" s="10">
        <f t="shared" si="14"/>
        <v>5.6000469696253496E-3</v>
      </c>
    </row>
    <row r="416" spans="5:12">
      <c r="E416" s="4">
        <v>44897</v>
      </c>
      <c r="F416" s="5">
        <v>2664</v>
      </c>
      <c r="G416" s="5">
        <v>2512.5434570000002</v>
      </c>
      <c r="H416" s="5">
        <v>1610</v>
      </c>
      <c r="I416" s="5">
        <v>1040</v>
      </c>
      <c r="J416" s="5">
        <v>2096.1000979999999</v>
      </c>
      <c r="K416" s="10">
        <f t="shared" si="13"/>
        <v>1984.5287109999999</v>
      </c>
      <c r="L416" s="10">
        <f t="shared" si="14"/>
        <v>-1.1185424979766045E-3</v>
      </c>
    </row>
    <row r="417" spans="5:12">
      <c r="E417" s="4">
        <v>44900</v>
      </c>
      <c r="F417" s="5">
        <v>2651.75</v>
      </c>
      <c r="G417" s="5">
        <v>2475.9003910000001</v>
      </c>
      <c r="H417" s="5">
        <v>1609.9499510000001</v>
      </c>
      <c r="I417" s="5">
        <v>1039.400024</v>
      </c>
      <c r="J417" s="5">
        <v>2095.9499510000001</v>
      </c>
      <c r="K417" s="10">
        <f t="shared" si="13"/>
        <v>1974.5900634</v>
      </c>
      <c r="L417" s="10">
        <f t="shared" si="14"/>
        <v>-5.0080644058769774E-3</v>
      </c>
    </row>
    <row r="418" spans="5:12">
      <c r="E418" s="4">
        <v>44901</v>
      </c>
      <c r="F418" s="5">
        <v>2728.6999510000001</v>
      </c>
      <c r="G418" s="5">
        <v>2483.053711</v>
      </c>
      <c r="H418" s="5">
        <v>1601</v>
      </c>
      <c r="I418" s="5">
        <v>1033.5500489999999</v>
      </c>
      <c r="J418" s="5">
        <v>2081</v>
      </c>
      <c r="K418" s="10">
        <f t="shared" si="13"/>
        <v>1985.4607422000004</v>
      </c>
      <c r="L418" s="10">
        <f t="shared" si="14"/>
        <v>5.5052838568843132E-3</v>
      </c>
    </row>
    <row r="419" spans="5:12">
      <c r="E419" s="4">
        <v>44902</v>
      </c>
      <c r="F419" s="5">
        <v>2736</v>
      </c>
      <c r="G419" s="5">
        <v>2446.4106449999999</v>
      </c>
      <c r="H419" s="5">
        <v>1614.150024</v>
      </c>
      <c r="I419" s="5">
        <v>1017.75</v>
      </c>
      <c r="J419" s="5">
        <v>2096.3000489999999</v>
      </c>
      <c r="K419" s="10">
        <f t="shared" si="13"/>
        <v>1982.1221436000001</v>
      </c>
      <c r="L419" s="10">
        <f t="shared" si="14"/>
        <v>-1.6815233507467831E-3</v>
      </c>
    </row>
    <row r="420" spans="5:12">
      <c r="E420" s="4">
        <v>44903</v>
      </c>
      <c r="F420" s="5">
        <v>2717.3000489999999</v>
      </c>
      <c r="G420" s="5">
        <v>2445.256836</v>
      </c>
      <c r="H420" s="5">
        <v>1610</v>
      </c>
      <c r="I420" s="5">
        <v>980.79998799999998</v>
      </c>
      <c r="J420" s="5">
        <v>2120</v>
      </c>
      <c r="K420" s="10">
        <f t="shared" si="13"/>
        <v>1974.6713746</v>
      </c>
      <c r="L420" s="10">
        <f t="shared" si="14"/>
        <v>-3.7589858042086366E-3</v>
      </c>
    </row>
    <row r="421" spans="5:12">
      <c r="E421" s="4">
        <v>44904</v>
      </c>
      <c r="F421" s="5">
        <v>2670.75</v>
      </c>
      <c r="G421" s="5">
        <v>2408.1984859999998</v>
      </c>
      <c r="H421" s="5">
        <v>1626</v>
      </c>
      <c r="I421" s="5">
        <v>992.84997599999997</v>
      </c>
      <c r="J421" s="5">
        <v>2168</v>
      </c>
      <c r="K421" s="10">
        <f t="shared" si="13"/>
        <v>1973.1596924</v>
      </c>
      <c r="L421" s="10">
        <f t="shared" si="14"/>
        <v>-7.6553608840668197E-4</v>
      </c>
    </row>
    <row r="422" spans="5:12">
      <c r="E422" s="4">
        <v>44907</v>
      </c>
      <c r="F422" s="5">
        <v>2723.6999510000001</v>
      </c>
      <c r="G422" s="5">
        <v>2411.8903810000002</v>
      </c>
      <c r="H422" s="5">
        <v>1625</v>
      </c>
      <c r="I422" s="5">
        <v>987.40002400000003</v>
      </c>
      <c r="J422" s="5">
        <v>2148.8999020000001</v>
      </c>
      <c r="K422" s="10">
        <f t="shared" si="13"/>
        <v>1979.3780516000002</v>
      </c>
      <c r="L422" s="10">
        <f t="shared" si="14"/>
        <v>3.1514728503483358E-3</v>
      </c>
    </row>
    <row r="423" spans="5:12">
      <c r="E423" s="4">
        <v>44908</v>
      </c>
      <c r="F423" s="5">
        <v>2712.8000489999999</v>
      </c>
      <c r="G423" s="5">
        <v>2422.874268</v>
      </c>
      <c r="H423" s="5">
        <v>1650</v>
      </c>
      <c r="I423" s="5">
        <v>994.65002400000003</v>
      </c>
      <c r="J423" s="5">
        <v>2170</v>
      </c>
      <c r="K423" s="10">
        <f t="shared" si="13"/>
        <v>1990.0648682000001</v>
      </c>
      <c r="L423" s="10">
        <f t="shared" si="14"/>
        <v>5.399078054523887E-3</v>
      </c>
    </row>
    <row r="424" spans="5:12">
      <c r="E424" s="4">
        <v>44909</v>
      </c>
      <c r="F424" s="5">
        <v>2707.3000489999999</v>
      </c>
      <c r="G424" s="5">
        <v>2414.1057129999999</v>
      </c>
      <c r="H424" s="5">
        <v>1653</v>
      </c>
      <c r="I424" s="5">
        <v>1000.25</v>
      </c>
      <c r="J424" s="5">
        <v>2176.9499510000001</v>
      </c>
      <c r="K424" s="10">
        <f t="shared" si="13"/>
        <v>1990.3211425999998</v>
      </c>
      <c r="L424" s="10">
        <f t="shared" si="14"/>
        <v>1.2877690777557405E-4</v>
      </c>
    </row>
    <row r="425" spans="5:12">
      <c r="E425" s="4">
        <v>44910</v>
      </c>
      <c r="F425" s="5">
        <v>2692.75</v>
      </c>
      <c r="G425" s="5">
        <v>2379.8161620000001</v>
      </c>
      <c r="H425" s="5">
        <v>1657.0500489999999</v>
      </c>
      <c r="I425" s="5">
        <v>1002.200012</v>
      </c>
      <c r="J425" s="5">
        <v>2196.6999510000001</v>
      </c>
      <c r="K425" s="10">
        <f t="shared" si="13"/>
        <v>1985.7032348000002</v>
      </c>
      <c r="L425" s="10">
        <f t="shared" si="14"/>
        <v>-2.3201822566015773E-3</v>
      </c>
    </row>
    <row r="426" spans="5:12">
      <c r="E426" s="4">
        <v>44911</v>
      </c>
      <c r="F426" s="5">
        <v>2683.8000489999999</v>
      </c>
      <c r="G426" s="5">
        <v>2368.0478520000001</v>
      </c>
      <c r="H426" s="5">
        <v>1620.0500489999999</v>
      </c>
      <c r="I426" s="5">
        <v>993.65002400000003</v>
      </c>
      <c r="J426" s="5">
        <v>2161</v>
      </c>
      <c r="K426" s="10">
        <f t="shared" si="13"/>
        <v>1965.3095948</v>
      </c>
      <c r="L426" s="10">
        <f t="shared" si="14"/>
        <v>-1.0270235573270003E-2</v>
      </c>
    </row>
    <row r="427" spans="5:12">
      <c r="E427" s="4">
        <v>44914</v>
      </c>
      <c r="F427" s="5">
        <v>2680.9499510000001</v>
      </c>
      <c r="G427" s="5">
        <v>2399.1530760000001</v>
      </c>
      <c r="H427" s="5">
        <v>1644</v>
      </c>
      <c r="I427" s="5">
        <v>987.95001200000002</v>
      </c>
      <c r="J427" s="5">
        <v>2171</v>
      </c>
      <c r="K427" s="10">
        <f t="shared" si="13"/>
        <v>1976.6106078</v>
      </c>
      <c r="L427" s="10">
        <f t="shared" si="14"/>
        <v>5.750245676254373E-3</v>
      </c>
    </row>
    <row r="428" spans="5:12">
      <c r="E428" s="4">
        <v>44915</v>
      </c>
      <c r="F428" s="5">
        <v>2681.1000979999999</v>
      </c>
      <c r="G428" s="5">
        <v>2419.920654</v>
      </c>
      <c r="H428" s="5">
        <v>1620.1999510000001</v>
      </c>
      <c r="I428" s="5">
        <v>988.34997599999997</v>
      </c>
      <c r="J428" s="5">
        <v>2179.8999020000001</v>
      </c>
      <c r="K428" s="10">
        <f t="shared" si="13"/>
        <v>1977.8941162000001</v>
      </c>
      <c r="L428" s="10">
        <f t="shared" si="14"/>
        <v>6.4934812903216788E-4</v>
      </c>
    </row>
    <row r="429" spans="5:12">
      <c r="E429" s="4">
        <v>44916</v>
      </c>
      <c r="F429" s="5">
        <v>2702.1999510000001</v>
      </c>
      <c r="G429" s="5">
        <v>2385.4926759999998</v>
      </c>
      <c r="H429" s="5">
        <v>1641</v>
      </c>
      <c r="I429" s="5">
        <v>1005.599976</v>
      </c>
      <c r="J429" s="5">
        <v>2153.1000979999999</v>
      </c>
      <c r="K429" s="10">
        <f t="shared" si="13"/>
        <v>1977.4785402</v>
      </c>
      <c r="L429" s="10">
        <f t="shared" si="14"/>
        <v>-2.1011033735141016E-4</v>
      </c>
    </row>
    <row r="430" spans="5:12">
      <c r="E430" s="4">
        <v>44917</v>
      </c>
      <c r="F430" s="5">
        <v>2706.8500979999999</v>
      </c>
      <c r="G430" s="5">
        <v>2379.3085940000001</v>
      </c>
      <c r="H430" s="5">
        <v>1622.1999510000001</v>
      </c>
      <c r="I430" s="5">
        <v>1010.650024</v>
      </c>
      <c r="J430" s="5">
        <v>2144</v>
      </c>
      <c r="K430" s="10">
        <f t="shared" si="13"/>
        <v>1972.6017334000001</v>
      </c>
      <c r="L430" s="10">
        <f t="shared" si="14"/>
        <v>-2.4661743229368316E-3</v>
      </c>
    </row>
    <row r="431" spans="5:12">
      <c r="E431" s="4">
        <v>44918</v>
      </c>
      <c r="F431" s="5">
        <v>2693.75</v>
      </c>
      <c r="G431" s="5">
        <v>2309.5297850000002</v>
      </c>
      <c r="H431" s="5">
        <v>1587</v>
      </c>
      <c r="I431" s="5">
        <v>1001.549988</v>
      </c>
      <c r="J431" s="5">
        <v>2094.5</v>
      </c>
      <c r="K431" s="10">
        <f t="shared" si="13"/>
        <v>1937.2659546000002</v>
      </c>
      <c r="L431" s="10">
        <f t="shared" si="14"/>
        <v>-1.7913285891265396E-2</v>
      </c>
    </row>
    <row r="432" spans="5:12">
      <c r="E432" s="4">
        <v>44921</v>
      </c>
      <c r="F432" s="5">
        <v>2697.4499510000001</v>
      </c>
      <c r="G432" s="5">
        <v>2329.6972660000001</v>
      </c>
      <c r="H432" s="5">
        <v>1599.5</v>
      </c>
      <c r="I432" s="5">
        <v>1000.049988</v>
      </c>
      <c r="J432" s="5">
        <v>2052.75</v>
      </c>
      <c r="K432" s="10">
        <f t="shared" si="13"/>
        <v>1935.889441</v>
      </c>
      <c r="L432" s="10">
        <f t="shared" si="14"/>
        <v>-7.1054446434248852E-4</v>
      </c>
    </row>
    <row r="433" spans="5:12">
      <c r="E433" s="4">
        <v>44922</v>
      </c>
      <c r="F433" s="5">
        <v>2729.0500489999999</v>
      </c>
      <c r="G433" s="5">
        <v>2348.7573240000002</v>
      </c>
      <c r="H433" s="5">
        <v>1633</v>
      </c>
      <c r="I433" s="5">
        <v>1000.150024</v>
      </c>
      <c r="J433" s="5">
        <v>2101.5500489999999</v>
      </c>
      <c r="K433" s="10">
        <f t="shared" si="13"/>
        <v>1962.5014891999999</v>
      </c>
      <c r="L433" s="10">
        <f t="shared" si="14"/>
        <v>1.3746677695733123E-2</v>
      </c>
    </row>
    <row r="434" spans="5:12">
      <c r="E434" s="4">
        <v>44923</v>
      </c>
      <c r="F434" s="5">
        <v>2772.1000979999999</v>
      </c>
      <c r="G434" s="5">
        <v>2348.5266109999998</v>
      </c>
      <c r="H434" s="5">
        <v>1623.099976</v>
      </c>
      <c r="I434" s="5">
        <v>995</v>
      </c>
      <c r="J434" s="5">
        <v>2129</v>
      </c>
      <c r="K434" s="10">
        <f t="shared" si="13"/>
        <v>1973.545337</v>
      </c>
      <c r="L434" s="10">
        <f t="shared" si="14"/>
        <v>5.6274340991719907E-3</v>
      </c>
    </row>
    <row r="435" spans="5:12">
      <c r="E435" s="4">
        <v>44924</v>
      </c>
      <c r="F435" s="5">
        <v>2791.0500489999999</v>
      </c>
      <c r="G435" s="5">
        <v>2347.4650879999999</v>
      </c>
      <c r="H435" s="5">
        <v>1620.099976</v>
      </c>
      <c r="I435" s="5">
        <v>1000.549988</v>
      </c>
      <c r="J435" s="5">
        <v>2109.6499020000001</v>
      </c>
      <c r="K435" s="10">
        <f t="shared" si="13"/>
        <v>1973.7630005999999</v>
      </c>
      <c r="L435" s="10">
        <f t="shared" si="14"/>
        <v>1.1029065100220947E-4</v>
      </c>
    </row>
    <row r="436" spans="5:12">
      <c r="E436" s="4">
        <v>44925</v>
      </c>
      <c r="F436" s="5">
        <v>2819.6999510000001</v>
      </c>
      <c r="G436" s="5">
        <v>2351.0646969999998</v>
      </c>
      <c r="H436" s="5">
        <v>1645</v>
      </c>
      <c r="I436" s="5">
        <v>1001.400024</v>
      </c>
      <c r="J436" s="5">
        <v>2115</v>
      </c>
      <c r="K436" s="10">
        <f t="shared" si="13"/>
        <v>1986.4329343999998</v>
      </c>
      <c r="L436" s="10">
        <f t="shared" si="14"/>
        <v>6.41917686984117E-3</v>
      </c>
    </row>
    <row r="437" spans="5:12">
      <c r="E437" s="4">
        <v>44928</v>
      </c>
      <c r="F437" s="5">
        <v>2805.4499510000001</v>
      </c>
      <c r="G437" s="5">
        <v>2377.554932</v>
      </c>
      <c r="H437" s="5">
        <v>1627</v>
      </c>
      <c r="I437" s="5">
        <v>997</v>
      </c>
      <c r="J437" s="5">
        <v>2092.8999020000001</v>
      </c>
      <c r="K437" s="10">
        <f t="shared" si="13"/>
        <v>1979.9809570000002</v>
      </c>
      <c r="L437" s="10">
        <f t="shared" si="14"/>
        <v>-3.2480217621585483E-3</v>
      </c>
    </row>
    <row r="438" spans="5:12">
      <c r="E438" s="4">
        <v>44929</v>
      </c>
      <c r="F438" s="5">
        <v>2777.75</v>
      </c>
      <c r="G438" s="5">
        <v>2360.15625</v>
      </c>
      <c r="H438" s="5">
        <v>1622.1999510000001</v>
      </c>
      <c r="I438" s="5">
        <v>1009.099976</v>
      </c>
      <c r="J438" s="5">
        <v>2088</v>
      </c>
      <c r="K438" s="10">
        <f t="shared" si="13"/>
        <v>1971.4412354000001</v>
      </c>
      <c r="L438" s="10">
        <f t="shared" si="14"/>
        <v>-4.3130321884202738E-3</v>
      </c>
    </row>
    <row r="439" spans="5:12">
      <c r="E439" s="4">
        <v>44930</v>
      </c>
      <c r="F439" s="5">
        <v>2782.8000489999999</v>
      </c>
      <c r="G439" s="5">
        <v>2324.6208499999998</v>
      </c>
      <c r="H439" s="5">
        <v>1635</v>
      </c>
      <c r="I439" s="5">
        <v>1004.099976</v>
      </c>
      <c r="J439" s="5">
        <v>2090.9499510000001</v>
      </c>
      <c r="K439" s="10">
        <f t="shared" si="13"/>
        <v>1967.4941652</v>
      </c>
      <c r="L439" s="10">
        <f t="shared" si="14"/>
        <v>-2.0021241968185555E-3</v>
      </c>
    </row>
    <row r="440" spans="5:12">
      <c r="E440" s="4">
        <v>44931</v>
      </c>
      <c r="F440" s="5">
        <v>2791.3999020000001</v>
      </c>
      <c r="G440" s="5">
        <v>2320.4672850000002</v>
      </c>
      <c r="H440" s="5">
        <v>1615</v>
      </c>
      <c r="I440" s="5">
        <v>1016.200012</v>
      </c>
      <c r="J440" s="5">
        <v>2080</v>
      </c>
      <c r="K440" s="10">
        <f t="shared" si="13"/>
        <v>1964.6134398000002</v>
      </c>
      <c r="L440" s="10">
        <f t="shared" si="14"/>
        <v>-1.4641595644615535E-3</v>
      </c>
    </row>
    <row r="441" spans="5:12">
      <c r="E441" s="4">
        <v>44932</v>
      </c>
      <c r="F441" s="5">
        <v>2743.1000979999999</v>
      </c>
      <c r="G441" s="5">
        <v>2341.5578609999998</v>
      </c>
      <c r="H441" s="5">
        <v>1602</v>
      </c>
      <c r="I441" s="5">
        <v>1008.700012</v>
      </c>
      <c r="J441" s="5">
        <v>2090.1999510000001</v>
      </c>
      <c r="K441" s="10">
        <f t="shared" si="13"/>
        <v>1957.1115844000001</v>
      </c>
      <c r="L441" s="10">
        <f t="shared" si="14"/>
        <v>-3.8184893007572329E-3</v>
      </c>
    </row>
    <row r="442" spans="5:12">
      <c r="E442" s="4">
        <v>44935</v>
      </c>
      <c r="F442" s="5">
        <v>2747.8000489999999</v>
      </c>
      <c r="G442" s="5">
        <v>2396.8454590000001</v>
      </c>
      <c r="H442" s="5">
        <v>1596</v>
      </c>
      <c r="I442" s="5">
        <v>1016.849976</v>
      </c>
      <c r="J442" s="5">
        <v>2108</v>
      </c>
      <c r="K442" s="10">
        <f t="shared" si="13"/>
        <v>1973.0990968000001</v>
      </c>
      <c r="L442" s="10">
        <f t="shared" si="14"/>
        <v>8.168932485728142E-3</v>
      </c>
    </row>
    <row r="443" spans="5:12">
      <c r="E443" s="4">
        <v>44936</v>
      </c>
      <c r="F443" s="5">
        <v>2749.9499510000001</v>
      </c>
      <c r="G443" s="5">
        <v>2361.4023440000001</v>
      </c>
      <c r="H443" s="5">
        <v>1600</v>
      </c>
      <c r="I443" s="5">
        <v>1011.849976</v>
      </c>
      <c r="J443" s="5">
        <v>2131.8999020000001</v>
      </c>
      <c r="K443" s="10">
        <f t="shared" si="13"/>
        <v>1971.0204346</v>
      </c>
      <c r="L443" s="10">
        <f t="shared" si="14"/>
        <v>-1.0535011664498661E-3</v>
      </c>
    </row>
    <row r="444" spans="5:12">
      <c r="E444" s="4">
        <v>44937</v>
      </c>
      <c r="F444" s="5">
        <v>2754.5500489999999</v>
      </c>
      <c r="G444" s="5">
        <v>2331.6357419999999</v>
      </c>
      <c r="H444" s="5">
        <v>1567.9499510000001</v>
      </c>
      <c r="I444" s="5">
        <v>1028</v>
      </c>
      <c r="J444" s="5">
        <v>2106.1000979999999</v>
      </c>
      <c r="K444" s="10">
        <f t="shared" si="13"/>
        <v>1957.647168</v>
      </c>
      <c r="L444" s="10">
        <f t="shared" si="14"/>
        <v>-6.7849456886600601E-3</v>
      </c>
    </row>
    <row r="445" spans="5:12">
      <c r="E445" s="4">
        <v>44938</v>
      </c>
      <c r="F445" s="5">
        <v>2749.3999020000001</v>
      </c>
      <c r="G445" s="5">
        <v>2281.2858890000002</v>
      </c>
      <c r="H445" s="5">
        <v>1587.8000489999999</v>
      </c>
      <c r="I445" s="5">
        <v>1032.849976</v>
      </c>
      <c r="J445" s="5">
        <v>2118.1000979999999</v>
      </c>
      <c r="K445" s="10">
        <f t="shared" si="13"/>
        <v>1953.8871828000001</v>
      </c>
      <c r="L445" s="10">
        <f t="shared" si="14"/>
        <v>-1.9206654097128073E-3</v>
      </c>
    </row>
    <row r="446" spans="5:12">
      <c r="E446" s="4">
        <v>44939</v>
      </c>
      <c r="F446" s="5">
        <v>2756.8500979999999</v>
      </c>
      <c r="G446" s="5">
        <v>2277.5939939999998</v>
      </c>
      <c r="H446" s="5">
        <v>1598.75</v>
      </c>
      <c r="I446" s="5">
        <v>1031.599976</v>
      </c>
      <c r="J446" s="5">
        <v>2161.8999020000001</v>
      </c>
      <c r="K446" s="10">
        <f t="shared" si="13"/>
        <v>1965.338794</v>
      </c>
      <c r="L446" s="10">
        <f t="shared" si="14"/>
        <v>5.8609377761460468E-3</v>
      </c>
    </row>
    <row r="447" spans="5:12">
      <c r="E447" s="4">
        <v>44942</v>
      </c>
      <c r="F447" s="5">
        <v>2748.25</v>
      </c>
      <c r="G447" s="5">
        <v>2255.9035640000002</v>
      </c>
      <c r="H447" s="5">
        <v>1615</v>
      </c>
      <c r="I447" s="5">
        <v>1035.4499510000001</v>
      </c>
      <c r="J447" s="5">
        <v>2147</v>
      </c>
      <c r="K447" s="10">
        <f t="shared" si="13"/>
        <v>1960.3207030000003</v>
      </c>
      <c r="L447" s="10">
        <f t="shared" si="14"/>
        <v>-2.5532956533089735E-3</v>
      </c>
    </row>
    <row r="448" spans="5:12">
      <c r="E448" s="4">
        <v>44943</v>
      </c>
      <c r="F448" s="5">
        <v>2713.6000979999999</v>
      </c>
      <c r="G448" s="5">
        <v>2287.9316410000001</v>
      </c>
      <c r="H448" s="5">
        <v>1589.8000489999999</v>
      </c>
      <c r="I448" s="5">
        <v>1032.6999510000001</v>
      </c>
      <c r="J448" s="5">
        <v>2139.8999020000001</v>
      </c>
      <c r="K448" s="10">
        <f t="shared" si="13"/>
        <v>1952.7863281999998</v>
      </c>
      <c r="L448" s="10">
        <f t="shared" si="14"/>
        <v>-3.8434398965792038E-3</v>
      </c>
    </row>
    <row r="449" spans="5:12">
      <c r="E449" s="4">
        <v>44944</v>
      </c>
      <c r="F449" s="5">
        <v>2665.3500979999999</v>
      </c>
      <c r="G449" s="5">
        <v>2284.1472170000002</v>
      </c>
      <c r="H449" s="5">
        <v>1605</v>
      </c>
      <c r="I449" s="5">
        <v>1040.099976</v>
      </c>
      <c r="J449" s="5">
        <v>2221</v>
      </c>
      <c r="K449" s="10">
        <f t="shared" si="13"/>
        <v>1963.1194582000003</v>
      </c>
      <c r="L449" s="10">
        <f t="shared" si="14"/>
        <v>5.2914801024468439E-3</v>
      </c>
    </row>
    <row r="450" spans="5:12">
      <c r="E450" s="4">
        <v>44945</v>
      </c>
      <c r="F450" s="5">
        <v>2632.25</v>
      </c>
      <c r="G450" s="5">
        <v>2281.7014159999999</v>
      </c>
      <c r="H450" s="5">
        <v>1637</v>
      </c>
      <c r="I450" s="5">
        <v>1040.5500489999999</v>
      </c>
      <c r="J450" s="5">
        <v>2259.8500979999999</v>
      </c>
      <c r="K450" s="10">
        <f t="shared" si="13"/>
        <v>1970.2703126000001</v>
      </c>
      <c r="L450" s="10">
        <f t="shared" si="14"/>
        <v>3.6425976881491184E-3</v>
      </c>
    </row>
    <row r="451" spans="5:12">
      <c r="E451" s="4">
        <v>44946</v>
      </c>
      <c r="F451" s="5">
        <v>2609.1999510000001</v>
      </c>
      <c r="G451" s="5">
        <v>2254.5651859999998</v>
      </c>
      <c r="H451" s="5">
        <v>1644.099976</v>
      </c>
      <c r="I451" s="5">
        <v>1030.349976</v>
      </c>
      <c r="J451" s="5">
        <v>2282.4499510000001</v>
      </c>
      <c r="K451" s="10">
        <f t="shared" ref="K451:K514" si="15">($B$22*$F451)+($B$23*$G451)+($B$24*$H451)+($B$25*$I451)+($B$26*$J451)</f>
        <v>1964.133008</v>
      </c>
      <c r="L451" s="10">
        <f t="shared" si="14"/>
        <v>-3.1149556285509084E-3</v>
      </c>
    </row>
    <row r="452" spans="5:12">
      <c r="E452" s="4">
        <v>44949</v>
      </c>
      <c r="F452" s="5">
        <v>2614.6999510000001</v>
      </c>
      <c r="G452" s="5">
        <v>2243.1660160000001</v>
      </c>
      <c r="H452" s="5">
        <v>1666.25</v>
      </c>
      <c r="I452" s="5">
        <v>1049.3000489999999</v>
      </c>
      <c r="J452" s="5">
        <v>2255</v>
      </c>
      <c r="K452" s="10">
        <f t="shared" si="15"/>
        <v>1965.6832032</v>
      </c>
      <c r="L452" s="10">
        <f t="shared" ref="L452:L515" si="16">(K452/K451)-1</f>
        <v>7.8925164114962421E-4</v>
      </c>
    </row>
    <row r="453" spans="5:12">
      <c r="E453" s="4">
        <v>44950</v>
      </c>
      <c r="F453" s="5">
        <v>2627.9499510000001</v>
      </c>
      <c r="G453" s="5">
        <v>2229.921143</v>
      </c>
      <c r="H453" s="5">
        <v>1675.0500489999999</v>
      </c>
      <c r="I453" s="5">
        <v>1040.6999510000001</v>
      </c>
      <c r="J453" s="5">
        <v>2244.6999510000001</v>
      </c>
      <c r="K453" s="10">
        <f t="shared" si="15"/>
        <v>1963.6642090000003</v>
      </c>
      <c r="L453" s="10">
        <f t="shared" si="16"/>
        <v>-1.0271208487272476E-3</v>
      </c>
    </row>
    <row r="454" spans="5:12">
      <c r="E454" s="4">
        <v>44951</v>
      </c>
      <c r="F454" s="5">
        <v>2606.25</v>
      </c>
      <c r="G454" s="5">
        <v>2199.0927729999999</v>
      </c>
      <c r="H454" s="5">
        <v>1691.400024</v>
      </c>
      <c r="I454" s="5">
        <v>1040.0500489999999</v>
      </c>
      <c r="J454" s="5">
        <v>2201</v>
      </c>
      <c r="K454" s="10">
        <f t="shared" si="15"/>
        <v>1947.5585692</v>
      </c>
      <c r="L454" s="10">
        <f t="shared" si="16"/>
        <v>-8.201829888319967E-3</v>
      </c>
    </row>
    <row r="455" spans="5:12">
      <c r="E455" s="4">
        <v>44953</v>
      </c>
      <c r="F455" s="5">
        <v>2584.8000489999999</v>
      </c>
      <c r="G455" s="5">
        <v>2157.3732909999999</v>
      </c>
      <c r="H455" s="5">
        <v>1632</v>
      </c>
      <c r="I455" s="5">
        <v>1043.400024</v>
      </c>
      <c r="J455" s="5">
        <v>2174.6999510000001</v>
      </c>
      <c r="K455" s="10">
        <f t="shared" si="15"/>
        <v>1918.454663</v>
      </c>
      <c r="L455" s="10">
        <f t="shared" si="16"/>
        <v>-1.4943789963633769E-2</v>
      </c>
    </row>
    <row r="456" spans="5:12">
      <c r="E456" s="4">
        <v>44956</v>
      </c>
      <c r="F456" s="5">
        <v>2601</v>
      </c>
      <c r="G456" s="5">
        <v>2178.0485840000001</v>
      </c>
      <c r="H456" s="5">
        <v>1595</v>
      </c>
      <c r="I456" s="5">
        <v>1051.6999510000001</v>
      </c>
      <c r="J456" s="5">
        <v>2129.3999020000001</v>
      </c>
      <c r="K456" s="10">
        <f t="shared" si="15"/>
        <v>1911.0296874000003</v>
      </c>
      <c r="L456" s="10">
        <f t="shared" si="16"/>
        <v>-3.8702898448425005E-3</v>
      </c>
    </row>
    <row r="457" spans="5:12">
      <c r="E457" s="4">
        <v>44957</v>
      </c>
      <c r="F457" s="5">
        <v>2439.3500979999999</v>
      </c>
      <c r="G457" s="5">
        <v>2172.6027829999998</v>
      </c>
      <c r="H457" s="5">
        <v>1619.6999510000001</v>
      </c>
      <c r="I457" s="5">
        <v>1034.5</v>
      </c>
      <c r="J457" s="5">
        <v>2119.9499510000001</v>
      </c>
      <c r="K457" s="10">
        <f t="shared" si="15"/>
        <v>1877.2205566</v>
      </c>
      <c r="L457" s="10">
        <f t="shared" si="16"/>
        <v>-1.7691578013106835E-2</v>
      </c>
    </row>
    <row r="458" spans="5:12">
      <c r="E458" s="4">
        <v>44958</v>
      </c>
      <c r="F458" s="5">
        <v>2453.4499510000001</v>
      </c>
      <c r="G458" s="5">
        <v>2159.7270509999998</v>
      </c>
      <c r="H458" s="5">
        <v>1624</v>
      </c>
      <c r="I458" s="5">
        <v>1014.900024</v>
      </c>
      <c r="J458" s="5">
        <v>2133</v>
      </c>
      <c r="K458" s="10">
        <f t="shared" si="15"/>
        <v>1877.0154051999998</v>
      </c>
      <c r="L458" s="10">
        <f t="shared" si="16"/>
        <v>-1.0928465452764158E-4</v>
      </c>
    </row>
    <row r="459" spans="5:12">
      <c r="E459" s="4">
        <v>44959</v>
      </c>
      <c r="F459" s="5">
        <v>2429.8500979999999</v>
      </c>
      <c r="G459" s="5">
        <v>2147.7741700000001</v>
      </c>
      <c r="H459" s="5">
        <v>1608.099976</v>
      </c>
      <c r="I459" s="5">
        <v>1007.599976</v>
      </c>
      <c r="J459" s="5">
        <v>2135.6000979999999</v>
      </c>
      <c r="K459" s="10">
        <f t="shared" si="15"/>
        <v>1865.7848636000001</v>
      </c>
      <c r="L459" s="10">
        <f t="shared" si="16"/>
        <v>-5.9831909577764408E-3</v>
      </c>
    </row>
    <row r="460" spans="5:12">
      <c r="E460" s="4">
        <v>44960</v>
      </c>
      <c r="F460" s="5">
        <v>2346.5</v>
      </c>
      <c r="G460" s="5">
        <v>2149.66626</v>
      </c>
      <c r="H460" s="5">
        <v>1611</v>
      </c>
      <c r="I460" s="5">
        <v>1028.150024</v>
      </c>
      <c r="J460" s="5">
        <v>2176.9499510000001</v>
      </c>
      <c r="K460" s="10">
        <f t="shared" si="15"/>
        <v>1862.4532470000001</v>
      </c>
      <c r="L460" s="10">
        <f t="shared" si="16"/>
        <v>-1.7856381327757687E-3</v>
      </c>
    </row>
    <row r="461" spans="5:12">
      <c r="E461" s="4">
        <v>44963</v>
      </c>
      <c r="F461" s="5">
        <v>2315.8500979999999</v>
      </c>
      <c r="G461" s="5">
        <v>2133.467529</v>
      </c>
      <c r="H461" s="5">
        <v>1660</v>
      </c>
      <c r="I461" s="5">
        <v>1023.349976</v>
      </c>
      <c r="J461" s="5">
        <v>2164.25</v>
      </c>
      <c r="K461" s="10">
        <f t="shared" si="15"/>
        <v>1859.3835205999999</v>
      </c>
      <c r="L461" s="10">
        <f t="shared" si="16"/>
        <v>-1.6482166223205086E-3</v>
      </c>
    </row>
    <row r="462" spans="5:12">
      <c r="E462" s="4">
        <v>44964</v>
      </c>
      <c r="F462" s="5">
        <v>2287.1000979999999</v>
      </c>
      <c r="G462" s="5">
        <v>2128.344971</v>
      </c>
      <c r="H462" s="5">
        <v>1659.400024</v>
      </c>
      <c r="I462" s="5">
        <v>1006.400024</v>
      </c>
      <c r="J462" s="5">
        <v>2162.25</v>
      </c>
      <c r="K462" s="10">
        <f t="shared" si="15"/>
        <v>1848.6990234000002</v>
      </c>
      <c r="L462" s="10">
        <f t="shared" si="16"/>
        <v>-5.7462578761330318E-3</v>
      </c>
    </row>
    <row r="463" spans="5:12">
      <c r="E463" s="4">
        <v>44965</v>
      </c>
      <c r="F463" s="5">
        <v>2355</v>
      </c>
      <c r="G463" s="5">
        <v>2170.8491210000002</v>
      </c>
      <c r="H463" s="5">
        <v>1654.25</v>
      </c>
      <c r="I463" s="5">
        <v>1013</v>
      </c>
      <c r="J463" s="5">
        <v>2160.5500489999999</v>
      </c>
      <c r="K463" s="10">
        <f t="shared" si="15"/>
        <v>1870.729834</v>
      </c>
      <c r="L463" s="10">
        <f t="shared" si="16"/>
        <v>1.1916926617661305E-2</v>
      </c>
    </row>
    <row r="464" spans="5:12">
      <c r="E464" s="4">
        <v>44966</v>
      </c>
      <c r="F464" s="5">
        <v>2336.5500489999999</v>
      </c>
      <c r="G464" s="5">
        <v>2174.6333009999998</v>
      </c>
      <c r="H464" s="5">
        <v>1660</v>
      </c>
      <c r="I464" s="5">
        <v>1006.799988</v>
      </c>
      <c r="J464" s="5">
        <v>2150</v>
      </c>
      <c r="K464" s="10">
        <f t="shared" si="15"/>
        <v>1865.5966676</v>
      </c>
      <c r="L464" s="10">
        <f t="shared" si="16"/>
        <v>-2.7439378507286838E-3</v>
      </c>
    </row>
    <row r="465" spans="5:12">
      <c r="E465" s="4">
        <v>44967</v>
      </c>
      <c r="F465" s="5">
        <v>2318.8000489999999</v>
      </c>
      <c r="G465" s="5">
        <v>2156.7272950000001</v>
      </c>
      <c r="H465" s="5">
        <v>1648.8000489999999</v>
      </c>
      <c r="I465" s="5">
        <v>1006.599976</v>
      </c>
      <c r="J465" s="5">
        <v>2140.1999510000001</v>
      </c>
      <c r="K465" s="10">
        <f t="shared" si="15"/>
        <v>1854.2254640000001</v>
      </c>
      <c r="L465" s="10">
        <f t="shared" si="16"/>
        <v>-6.095210072726176E-3</v>
      </c>
    </row>
    <row r="466" spans="5:12">
      <c r="E466" s="4">
        <v>44970</v>
      </c>
      <c r="F466" s="5">
        <v>2300.1000979999999</v>
      </c>
      <c r="G466" s="5">
        <v>2144.4514159999999</v>
      </c>
      <c r="H466" s="5">
        <v>1655</v>
      </c>
      <c r="I466" s="5">
        <v>1015.25</v>
      </c>
      <c r="J466" s="5">
        <v>2173</v>
      </c>
      <c r="K466" s="10">
        <f t="shared" si="15"/>
        <v>1857.5603028</v>
      </c>
      <c r="L466" s="10">
        <f t="shared" si="16"/>
        <v>1.7985077137308014E-3</v>
      </c>
    </row>
    <row r="467" spans="5:12">
      <c r="E467" s="4">
        <v>44971</v>
      </c>
      <c r="F467" s="5">
        <v>2235.5</v>
      </c>
      <c r="G467" s="5">
        <v>2194.985596</v>
      </c>
      <c r="H467" s="5">
        <v>1665</v>
      </c>
      <c r="I467" s="5">
        <v>1006.75</v>
      </c>
      <c r="J467" s="5">
        <v>2215</v>
      </c>
      <c r="K467" s="10">
        <f t="shared" si="15"/>
        <v>1863.4471192000001</v>
      </c>
      <c r="L467" s="10">
        <f t="shared" si="16"/>
        <v>3.1691118673922158E-3</v>
      </c>
    </row>
    <row r="468" spans="5:12">
      <c r="E468" s="4">
        <v>44972</v>
      </c>
      <c r="F468" s="5">
        <v>2212.5500489999999</v>
      </c>
      <c r="G468" s="5">
        <v>2244.6889649999998</v>
      </c>
      <c r="H468" s="5">
        <v>1678</v>
      </c>
      <c r="I468" s="5">
        <v>995.40002400000003</v>
      </c>
      <c r="J468" s="5">
        <v>2186</v>
      </c>
      <c r="K468" s="10">
        <f t="shared" si="15"/>
        <v>1863.3278076000004</v>
      </c>
      <c r="L468" s="10">
        <f t="shared" si="16"/>
        <v>-6.4027360245688669E-5</v>
      </c>
    </row>
    <row r="469" spans="5:12">
      <c r="E469" s="4">
        <v>44973</v>
      </c>
      <c r="F469" s="5">
        <v>2287.8000489999999</v>
      </c>
      <c r="G469" s="5">
        <v>2242.9353030000002</v>
      </c>
      <c r="H469" s="5">
        <v>1673.1999510000001</v>
      </c>
      <c r="I469" s="5">
        <v>995.15002400000003</v>
      </c>
      <c r="J469" s="5">
        <v>2186.8000489999999</v>
      </c>
      <c r="K469" s="10">
        <f t="shared" si="15"/>
        <v>1877.1770752</v>
      </c>
      <c r="L469" s="10">
        <f t="shared" si="16"/>
        <v>7.4325449035388402E-3</v>
      </c>
    </row>
    <row r="470" spans="5:12">
      <c r="E470" s="4">
        <v>44974</v>
      </c>
      <c r="F470" s="5">
        <v>2374.75</v>
      </c>
      <c r="G470" s="5">
        <v>2252.303711</v>
      </c>
      <c r="H470" s="5">
        <v>1661</v>
      </c>
      <c r="I470" s="5">
        <v>984.5</v>
      </c>
      <c r="J470" s="5">
        <v>2169.8000489999999</v>
      </c>
      <c r="K470" s="10">
        <f t="shared" si="15"/>
        <v>1888.4707520000002</v>
      </c>
      <c r="L470" s="10">
        <f t="shared" si="16"/>
        <v>6.0163087165321372E-3</v>
      </c>
    </row>
    <row r="471" spans="5:12">
      <c r="E471" s="4">
        <v>44977</v>
      </c>
      <c r="F471" s="5">
        <v>2356.8500979999999</v>
      </c>
      <c r="G471" s="5">
        <v>2228.4904790000001</v>
      </c>
      <c r="H471" s="5">
        <v>1660</v>
      </c>
      <c r="I471" s="5">
        <v>984.40002400000003</v>
      </c>
      <c r="J471" s="5">
        <v>2233.6999510000001</v>
      </c>
      <c r="K471" s="10">
        <f t="shared" si="15"/>
        <v>1892.6881103999999</v>
      </c>
      <c r="L471" s="10">
        <f t="shared" si="16"/>
        <v>2.2332135117968388E-3</v>
      </c>
    </row>
    <row r="472" spans="5:12">
      <c r="E472" s="4">
        <v>44978</v>
      </c>
      <c r="F472" s="5">
        <v>2358.6000979999999</v>
      </c>
      <c r="G472" s="5">
        <v>2246.6735840000001</v>
      </c>
      <c r="H472" s="5">
        <v>1640</v>
      </c>
      <c r="I472" s="5">
        <v>971.59997599999997</v>
      </c>
      <c r="J472" s="5">
        <v>2239</v>
      </c>
      <c r="K472" s="10">
        <f t="shared" si="15"/>
        <v>1891.1747315999999</v>
      </c>
      <c r="L472" s="10">
        <f t="shared" si="16"/>
        <v>-7.9959227919501608E-4</v>
      </c>
    </row>
    <row r="473" spans="5:12">
      <c r="E473" s="4">
        <v>44979</v>
      </c>
      <c r="F473" s="5">
        <v>2331.8999020000001</v>
      </c>
      <c r="G473" s="5">
        <v>2195.7238769999999</v>
      </c>
      <c r="H473" s="5">
        <v>1639</v>
      </c>
      <c r="I473" s="5">
        <v>968.54998799999998</v>
      </c>
      <c r="J473" s="5">
        <v>2229</v>
      </c>
      <c r="K473" s="10">
        <f t="shared" si="15"/>
        <v>1872.8347534</v>
      </c>
      <c r="L473" s="10">
        <f t="shared" si="16"/>
        <v>-9.697664575120224E-3</v>
      </c>
    </row>
    <row r="474" spans="5:12">
      <c r="E474" s="4">
        <v>44980</v>
      </c>
      <c r="F474" s="5">
        <v>2325.6499020000001</v>
      </c>
      <c r="G474" s="5">
        <v>2185.2016600000002</v>
      </c>
      <c r="H474" s="5">
        <v>1613</v>
      </c>
      <c r="I474" s="5">
        <v>972.5</v>
      </c>
      <c r="J474" s="5">
        <v>2204</v>
      </c>
      <c r="K474" s="10">
        <f t="shared" si="15"/>
        <v>1860.0703123999999</v>
      </c>
      <c r="L474" s="10">
        <f t="shared" si="16"/>
        <v>-6.8155724774047188E-3</v>
      </c>
    </row>
    <row r="475" spans="5:12">
      <c r="E475" s="4">
        <v>44981</v>
      </c>
      <c r="F475" s="5">
        <v>2341.1999510000001</v>
      </c>
      <c r="G475" s="5">
        <v>2200.154297</v>
      </c>
      <c r="H475" s="5">
        <v>1617.900024</v>
      </c>
      <c r="I475" s="5">
        <v>970.5</v>
      </c>
      <c r="J475" s="5">
        <v>2160</v>
      </c>
      <c r="K475" s="10">
        <f t="shared" si="15"/>
        <v>1857.9508544</v>
      </c>
      <c r="L475" s="10">
        <f t="shared" si="16"/>
        <v>-1.1394504744636214E-3</v>
      </c>
    </row>
    <row r="476" spans="5:12">
      <c r="E476" s="4">
        <v>44984</v>
      </c>
      <c r="F476" s="5">
        <v>2305.3000489999999</v>
      </c>
      <c r="G476" s="5">
        <v>2185.5246579999998</v>
      </c>
      <c r="H476" s="5">
        <v>1585.900024</v>
      </c>
      <c r="I476" s="5">
        <v>965.04998799999998</v>
      </c>
      <c r="J476" s="5">
        <v>2134.0500489999999</v>
      </c>
      <c r="K476" s="10">
        <f t="shared" si="15"/>
        <v>1835.1649536</v>
      </c>
      <c r="L476" s="10">
        <f t="shared" si="16"/>
        <v>-1.2263995436713748E-2</v>
      </c>
    </row>
    <row r="477" spans="5:12">
      <c r="E477" s="4">
        <v>44985</v>
      </c>
      <c r="F477" s="5">
        <v>2301.0500489999999</v>
      </c>
      <c r="G477" s="5">
        <v>2143.7128910000001</v>
      </c>
      <c r="H477" s="5">
        <v>1592</v>
      </c>
      <c r="I477" s="5">
        <v>956.59997599999997</v>
      </c>
      <c r="J477" s="5">
        <v>2115</v>
      </c>
      <c r="K477" s="10">
        <f t="shared" si="15"/>
        <v>1821.6725832000002</v>
      </c>
      <c r="L477" s="10">
        <f t="shared" si="16"/>
        <v>-7.3521295039621348E-3</v>
      </c>
    </row>
    <row r="478" spans="5:12">
      <c r="E478" s="4">
        <v>44986</v>
      </c>
      <c r="F478" s="5">
        <v>2320.1999510000001</v>
      </c>
      <c r="G478" s="5">
        <v>2163.4189449999999</v>
      </c>
      <c r="H478" s="5">
        <v>1612</v>
      </c>
      <c r="I478" s="5">
        <v>959.29998799999998</v>
      </c>
      <c r="J478" s="5">
        <v>2100</v>
      </c>
      <c r="K478" s="10">
        <f t="shared" si="15"/>
        <v>1830.9837768000002</v>
      </c>
      <c r="L478" s="10">
        <f t="shared" si="16"/>
        <v>5.1113431062588255E-3</v>
      </c>
    </row>
    <row r="479" spans="5:12">
      <c r="E479" s="4">
        <v>44987</v>
      </c>
      <c r="F479" s="5">
        <v>2301.0500489999999</v>
      </c>
      <c r="G479" s="5">
        <v>2146.9433589999999</v>
      </c>
      <c r="H479" s="5">
        <v>1594</v>
      </c>
      <c r="I479" s="5">
        <v>965.29998799999998</v>
      </c>
      <c r="J479" s="5">
        <v>2129.9499510000001</v>
      </c>
      <c r="K479" s="10">
        <f t="shared" si="15"/>
        <v>1827.4486694</v>
      </c>
      <c r="L479" s="10">
        <f t="shared" si="16"/>
        <v>-1.9307147582587891E-3</v>
      </c>
    </row>
    <row r="480" spans="5:12">
      <c r="E480" s="4">
        <v>44988</v>
      </c>
      <c r="F480" s="5">
        <v>2295.6499020000001</v>
      </c>
      <c r="G480" s="5">
        <v>2201.7233890000002</v>
      </c>
      <c r="H480" s="5">
        <v>1596</v>
      </c>
      <c r="I480" s="5">
        <v>966.90002400000003</v>
      </c>
      <c r="J480" s="5">
        <v>2140</v>
      </c>
      <c r="K480" s="10">
        <f t="shared" si="15"/>
        <v>1840.0546630000001</v>
      </c>
      <c r="L480" s="10">
        <f t="shared" si="16"/>
        <v>6.8981382684412118E-3</v>
      </c>
    </row>
    <row r="481" spans="5:12">
      <c r="E481" s="4">
        <v>44991</v>
      </c>
      <c r="F481" s="5">
        <v>2424.0500489999999</v>
      </c>
      <c r="G481" s="5">
        <v>2223.2292480000001</v>
      </c>
      <c r="H481" s="5">
        <v>1620</v>
      </c>
      <c r="I481" s="5">
        <v>965.25</v>
      </c>
      <c r="J481" s="5">
        <v>2158.25</v>
      </c>
      <c r="K481" s="10">
        <f t="shared" si="15"/>
        <v>1878.1558594000001</v>
      </c>
      <c r="L481" s="10">
        <f t="shared" si="16"/>
        <v>2.0706556802981169E-2</v>
      </c>
    </row>
    <row r="482" spans="5:12">
      <c r="E482" s="4">
        <v>44993</v>
      </c>
      <c r="F482" s="5">
        <v>2410.8500979999999</v>
      </c>
      <c r="G482" s="5">
        <v>2231.2133789999998</v>
      </c>
      <c r="H482" s="5">
        <v>1620</v>
      </c>
      <c r="I482" s="5">
        <v>957.5</v>
      </c>
      <c r="J482" s="5">
        <v>2152</v>
      </c>
      <c r="K482" s="10">
        <f t="shared" si="15"/>
        <v>1874.3126953999999</v>
      </c>
      <c r="L482" s="10">
        <f t="shared" si="16"/>
        <v>-2.0462433832449944E-3</v>
      </c>
    </row>
    <row r="483" spans="5:12">
      <c r="E483" s="4">
        <v>44994</v>
      </c>
      <c r="F483" s="5">
        <v>2410.3999020000001</v>
      </c>
      <c r="G483" s="5">
        <v>2177.586914</v>
      </c>
      <c r="H483" s="5">
        <v>1629.9499510000001</v>
      </c>
      <c r="I483" s="5">
        <v>952.70001200000002</v>
      </c>
      <c r="J483" s="5">
        <v>2174.9499510000001</v>
      </c>
      <c r="K483" s="10">
        <f t="shared" si="15"/>
        <v>1869.117346</v>
      </c>
      <c r="L483" s="10">
        <f t="shared" si="16"/>
        <v>-2.7718690764623188E-3</v>
      </c>
    </row>
    <row r="484" spans="5:12">
      <c r="E484" s="4">
        <v>44995</v>
      </c>
      <c r="F484" s="5">
        <v>2340.8999020000001</v>
      </c>
      <c r="G484" s="5">
        <v>2143.851318</v>
      </c>
      <c r="H484" s="5">
        <v>1610.4499510000001</v>
      </c>
      <c r="I484" s="5">
        <v>955.54998799999998</v>
      </c>
      <c r="J484" s="5">
        <v>2171.5</v>
      </c>
      <c r="K484" s="10">
        <f t="shared" si="15"/>
        <v>1844.4502318000002</v>
      </c>
      <c r="L484" s="10">
        <f t="shared" si="16"/>
        <v>-1.3197199337317445E-2</v>
      </c>
    </row>
    <row r="485" spans="5:12">
      <c r="E485" s="4">
        <v>44998</v>
      </c>
      <c r="F485" s="5">
        <v>2306.0500489999999</v>
      </c>
      <c r="G485" s="5">
        <v>2108.5927729999999</v>
      </c>
      <c r="H485" s="5">
        <v>1587.900024</v>
      </c>
      <c r="I485" s="5">
        <v>954.09997599999997</v>
      </c>
      <c r="J485" s="5">
        <v>2164.0500489999999</v>
      </c>
      <c r="K485" s="10">
        <f t="shared" si="15"/>
        <v>1824.1385742</v>
      </c>
      <c r="L485" s="10">
        <f t="shared" si="16"/>
        <v>-1.1012309928350894E-2</v>
      </c>
    </row>
    <row r="486" spans="5:12">
      <c r="E486" s="4">
        <v>44999</v>
      </c>
      <c r="F486" s="5">
        <v>2292.1999510000001</v>
      </c>
      <c r="G486" s="5">
        <v>2100.701172</v>
      </c>
      <c r="H486" s="5">
        <v>1570.25</v>
      </c>
      <c r="I486" s="5">
        <v>957.20001200000002</v>
      </c>
      <c r="J486" s="5">
        <v>2144.3500979999999</v>
      </c>
      <c r="K486" s="10">
        <f t="shared" si="15"/>
        <v>1812.9402466000001</v>
      </c>
      <c r="L486" s="10">
        <f t="shared" si="16"/>
        <v>-6.138967597300593E-3</v>
      </c>
    </row>
    <row r="487" spans="5:12">
      <c r="E487" s="4">
        <v>45000</v>
      </c>
      <c r="F487" s="5">
        <v>2276.1000979999999</v>
      </c>
      <c r="G487" s="5">
        <v>2064.7963869999999</v>
      </c>
      <c r="H487" s="5">
        <v>1578</v>
      </c>
      <c r="I487" s="5">
        <v>951.40002400000003</v>
      </c>
      <c r="J487" s="5">
        <v>2164.1999510000001</v>
      </c>
      <c r="K487" s="10">
        <f t="shared" si="15"/>
        <v>1806.8992920000001</v>
      </c>
      <c r="L487" s="10">
        <f t="shared" si="16"/>
        <v>-3.3321311120592112E-3</v>
      </c>
    </row>
    <row r="488" spans="5:12">
      <c r="E488" s="4">
        <v>45001</v>
      </c>
      <c r="F488" s="5">
        <v>2282.1000979999999</v>
      </c>
      <c r="G488" s="5">
        <v>2054.5048830000001</v>
      </c>
      <c r="H488" s="5">
        <v>1539</v>
      </c>
      <c r="I488" s="5">
        <v>967.40002400000003</v>
      </c>
      <c r="J488" s="5">
        <v>2184.8999020000001</v>
      </c>
      <c r="K488" s="10">
        <f t="shared" si="15"/>
        <v>1805.5809813999999</v>
      </c>
      <c r="L488" s="10">
        <f t="shared" si="16"/>
        <v>-7.2959827137952793E-4</v>
      </c>
    </row>
    <row r="489" spans="5:12">
      <c r="E489" s="4">
        <v>45002</v>
      </c>
      <c r="F489" s="5">
        <v>2256.5</v>
      </c>
      <c r="G489" s="5">
        <v>2051.920654</v>
      </c>
      <c r="H489" s="5">
        <v>1557.5</v>
      </c>
      <c r="I489" s="5">
        <v>957.70001200000002</v>
      </c>
      <c r="J489" s="5">
        <v>2186.6999510000001</v>
      </c>
      <c r="K489" s="10">
        <f t="shared" si="15"/>
        <v>1802.0641234000002</v>
      </c>
      <c r="L489" s="10">
        <f t="shared" si="16"/>
        <v>-1.9477708484018086E-3</v>
      </c>
    </row>
    <row r="490" spans="5:12">
      <c r="E490" s="4">
        <v>45005</v>
      </c>
      <c r="F490" s="5">
        <v>2251.3999020000001</v>
      </c>
      <c r="G490" s="5">
        <v>2031.753052</v>
      </c>
      <c r="H490" s="5">
        <v>1567.9499510000001</v>
      </c>
      <c r="I490" s="5">
        <v>961.20001200000002</v>
      </c>
      <c r="J490" s="5">
        <v>2191.1000979999999</v>
      </c>
      <c r="K490" s="10">
        <f t="shared" si="15"/>
        <v>1800.6806030000002</v>
      </c>
      <c r="L490" s="10">
        <f t="shared" si="16"/>
        <v>-7.6774204759688658E-4</v>
      </c>
    </row>
    <row r="491" spans="5:12">
      <c r="E491" s="4">
        <v>45006</v>
      </c>
      <c r="F491" s="5">
        <v>2369.9499510000001</v>
      </c>
      <c r="G491" s="5">
        <v>2094.9323730000001</v>
      </c>
      <c r="H491" s="5">
        <v>1571.9499510000001</v>
      </c>
      <c r="I491" s="5">
        <v>956.20001200000002</v>
      </c>
      <c r="J491" s="5">
        <v>2182.6999510000001</v>
      </c>
      <c r="K491" s="10">
        <f t="shared" si="15"/>
        <v>1835.1464476000001</v>
      </c>
      <c r="L491" s="10">
        <f t="shared" si="16"/>
        <v>1.9140454194141121E-2</v>
      </c>
    </row>
    <row r="492" spans="5:12">
      <c r="E492" s="4">
        <v>45007</v>
      </c>
      <c r="F492" s="5">
        <v>2337.6999510000001</v>
      </c>
      <c r="G492" s="5">
        <v>2101.3010250000002</v>
      </c>
      <c r="H492" s="5">
        <v>1584</v>
      </c>
      <c r="I492" s="5">
        <v>972.04998799999998</v>
      </c>
      <c r="J492" s="5">
        <v>2219.5</v>
      </c>
      <c r="K492" s="10">
        <f t="shared" si="15"/>
        <v>1842.9101928000002</v>
      </c>
      <c r="L492" s="10">
        <f t="shared" si="16"/>
        <v>4.2305861802764966E-3</v>
      </c>
    </row>
    <row r="493" spans="5:12">
      <c r="E493" s="4">
        <v>45008</v>
      </c>
      <c r="F493" s="5">
        <v>2321.3999020000001</v>
      </c>
      <c r="G493" s="5">
        <v>2074.71875</v>
      </c>
      <c r="H493" s="5">
        <v>1567.75</v>
      </c>
      <c r="I493" s="5">
        <v>977.65002400000003</v>
      </c>
      <c r="J493" s="5">
        <v>2214</v>
      </c>
      <c r="K493" s="10">
        <f t="shared" si="15"/>
        <v>1831.1037352000001</v>
      </c>
      <c r="L493" s="10">
        <f t="shared" si="16"/>
        <v>-6.4064204789394674E-3</v>
      </c>
    </row>
    <row r="494" spans="5:12">
      <c r="E494" s="4">
        <v>45009</v>
      </c>
      <c r="F494" s="5">
        <v>2283.8999020000001</v>
      </c>
      <c r="G494" s="5">
        <v>2033.6451420000001</v>
      </c>
      <c r="H494" s="5">
        <v>1560</v>
      </c>
      <c r="I494" s="5">
        <v>972.84997599999997</v>
      </c>
      <c r="J494" s="5">
        <v>2206</v>
      </c>
      <c r="K494" s="10">
        <f t="shared" si="15"/>
        <v>1811.2790040000002</v>
      </c>
      <c r="L494" s="10">
        <f t="shared" si="16"/>
        <v>-1.0826656523549971E-2</v>
      </c>
    </row>
    <row r="495" spans="5:12">
      <c r="E495" s="4">
        <v>45012</v>
      </c>
      <c r="F495" s="5">
        <v>2265.4499510000001</v>
      </c>
      <c r="G495" s="5">
        <v>2065.2578130000002</v>
      </c>
      <c r="H495" s="5">
        <v>1562.1999510000001</v>
      </c>
      <c r="I495" s="5">
        <v>983.45001200000002</v>
      </c>
      <c r="J495" s="5">
        <v>2175.0500489999999</v>
      </c>
      <c r="K495" s="10">
        <f t="shared" si="15"/>
        <v>1810.2815552000004</v>
      </c>
      <c r="L495" s="10">
        <f t="shared" si="16"/>
        <v>-5.5068755161247207E-4</v>
      </c>
    </row>
    <row r="496" spans="5:12">
      <c r="E496" s="4">
        <v>45013</v>
      </c>
      <c r="F496" s="5">
        <v>2244.1499020000001</v>
      </c>
      <c r="G496" s="5">
        <v>2074.9033199999999</v>
      </c>
      <c r="H496" s="5">
        <v>1565.6999510000001</v>
      </c>
      <c r="I496" s="5">
        <v>984.20001200000002</v>
      </c>
      <c r="J496" s="5">
        <v>2167.75</v>
      </c>
      <c r="K496" s="10">
        <f t="shared" si="15"/>
        <v>1807.340637</v>
      </c>
      <c r="L496" s="10">
        <f t="shared" si="16"/>
        <v>-1.6245639754505214E-3</v>
      </c>
    </row>
    <row r="497" spans="5:12">
      <c r="E497" s="4">
        <v>45014</v>
      </c>
      <c r="F497" s="5">
        <v>2236.8500979999999</v>
      </c>
      <c r="G497" s="5">
        <v>2062.6274410000001</v>
      </c>
      <c r="H497" s="5">
        <v>1584</v>
      </c>
      <c r="I497" s="5">
        <v>991.90002400000003</v>
      </c>
      <c r="J497" s="5">
        <v>2137.6499020000001</v>
      </c>
      <c r="K497" s="10">
        <f t="shared" si="15"/>
        <v>1802.6054930000003</v>
      </c>
      <c r="L497" s="10">
        <f t="shared" si="16"/>
        <v>-2.619951050212399E-3</v>
      </c>
    </row>
    <row r="498" spans="5:12">
      <c r="E498" s="4">
        <v>45016</v>
      </c>
      <c r="F498" s="5">
        <v>2275.6000979999999</v>
      </c>
      <c r="G498" s="5">
        <v>2151.5583499999998</v>
      </c>
      <c r="H498" s="5">
        <v>1595.599976</v>
      </c>
      <c r="I498" s="5">
        <v>983.09997599999997</v>
      </c>
      <c r="J498" s="5">
        <v>2156.5</v>
      </c>
      <c r="K498" s="10">
        <f t="shared" si="15"/>
        <v>1832.4716799999999</v>
      </c>
      <c r="L498" s="10">
        <f t="shared" si="16"/>
        <v>1.6568343498329474E-2</v>
      </c>
    </row>
    <row r="499" spans="5:12">
      <c r="E499" s="4">
        <v>45019</v>
      </c>
      <c r="F499" s="5">
        <v>2274.3000489999999</v>
      </c>
      <c r="G499" s="5">
        <v>2151.92749</v>
      </c>
      <c r="H499" s="5">
        <v>1607.5500489999999</v>
      </c>
      <c r="I499" s="5">
        <v>979.04998799999998</v>
      </c>
      <c r="J499" s="5">
        <v>2180</v>
      </c>
      <c r="K499" s="10">
        <f t="shared" si="15"/>
        <v>1838.5655152000002</v>
      </c>
      <c r="L499" s="10">
        <f t="shared" si="16"/>
        <v>3.3254730572427338E-3</v>
      </c>
    </row>
    <row r="500" spans="5:12">
      <c r="E500" s="4">
        <v>45021</v>
      </c>
      <c r="F500" s="5">
        <v>2313.25</v>
      </c>
      <c r="G500" s="5">
        <v>2146.758789</v>
      </c>
      <c r="H500" s="5">
        <v>1618.599976</v>
      </c>
      <c r="I500" s="5">
        <v>997.15002400000003</v>
      </c>
      <c r="J500" s="5">
        <v>2170</v>
      </c>
      <c r="K500" s="10">
        <f t="shared" si="15"/>
        <v>1849.1517578</v>
      </c>
      <c r="L500" s="10">
        <f t="shared" si="16"/>
        <v>5.7578816269967525E-3</v>
      </c>
    </row>
    <row r="501" spans="5:12">
      <c r="E501" s="4">
        <v>45022</v>
      </c>
      <c r="F501" s="5">
        <v>2348.4499510000001</v>
      </c>
      <c r="G501" s="5">
        <v>2161.157471</v>
      </c>
      <c r="H501" s="5">
        <v>1648.5500489999999</v>
      </c>
      <c r="I501" s="5">
        <v>1012.099976</v>
      </c>
      <c r="J501" s="5">
        <v>2257.75</v>
      </c>
      <c r="K501" s="10">
        <f t="shared" si="15"/>
        <v>1885.6014894000002</v>
      </c>
      <c r="L501" s="10">
        <f t="shared" si="16"/>
        <v>1.9711595571455742E-2</v>
      </c>
    </row>
    <row r="502" spans="5:12">
      <c r="E502" s="4">
        <v>45026</v>
      </c>
      <c r="F502" s="5">
        <v>2323.5</v>
      </c>
      <c r="G502" s="5">
        <v>2145.835693</v>
      </c>
      <c r="H502" s="5">
        <v>1663.25</v>
      </c>
      <c r="I502" s="5">
        <v>1008.599976</v>
      </c>
      <c r="J502" s="5">
        <v>2284.8999020000001</v>
      </c>
      <c r="K502" s="10">
        <f t="shared" si="15"/>
        <v>1885.2171142000002</v>
      </c>
      <c r="L502" s="10">
        <f t="shared" si="16"/>
        <v>-2.0384752672331086E-4</v>
      </c>
    </row>
    <row r="503" spans="5:12">
      <c r="E503" s="4">
        <v>45027</v>
      </c>
      <c r="F503" s="5">
        <v>2318.8000489999999</v>
      </c>
      <c r="G503" s="5">
        <v>2156.4501949999999</v>
      </c>
      <c r="H503" s="5">
        <v>1659</v>
      </c>
      <c r="I503" s="5">
        <v>1009.25</v>
      </c>
      <c r="J503" s="5">
        <v>2320</v>
      </c>
      <c r="K503" s="10">
        <f t="shared" si="15"/>
        <v>1892.7000487999999</v>
      </c>
      <c r="L503" s="10">
        <f t="shared" si="16"/>
        <v>3.9692693980104554E-3</v>
      </c>
    </row>
    <row r="504" spans="5:12">
      <c r="E504" s="4">
        <v>45028</v>
      </c>
      <c r="F504" s="5">
        <v>2337.6000979999999</v>
      </c>
      <c r="G504" s="5">
        <v>2165.9572750000002</v>
      </c>
      <c r="H504" s="5">
        <v>1668</v>
      </c>
      <c r="I504" s="5">
        <v>1016.700012</v>
      </c>
      <c r="J504" s="5">
        <v>2304</v>
      </c>
      <c r="K504" s="10">
        <f t="shared" si="15"/>
        <v>1898.4514770000001</v>
      </c>
      <c r="L504" s="10">
        <f t="shared" si="16"/>
        <v>3.0387425644367028E-3</v>
      </c>
    </row>
    <row r="505" spans="5:12">
      <c r="E505" s="4">
        <v>45029</v>
      </c>
      <c r="F505" s="5">
        <v>2394.9499510000001</v>
      </c>
      <c r="G505" s="5">
        <v>2174.125732</v>
      </c>
      <c r="H505" s="5">
        <v>1688.3000489999999</v>
      </c>
      <c r="I505" s="5">
        <v>1003.5</v>
      </c>
      <c r="J505" s="5">
        <v>2294.8000489999999</v>
      </c>
      <c r="K505" s="10">
        <f t="shared" si="15"/>
        <v>1911.1351562000002</v>
      </c>
      <c r="L505" s="10">
        <f t="shared" si="16"/>
        <v>6.6810657810667529E-3</v>
      </c>
    </row>
    <row r="506" spans="5:12">
      <c r="E506" s="4">
        <v>45033</v>
      </c>
      <c r="F506" s="5">
        <v>2393.9499510000001</v>
      </c>
      <c r="G506" s="5">
        <v>2185.155518</v>
      </c>
      <c r="H506" s="5">
        <v>1720</v>
      </c>
      <c r="I506" s="5">
        <v>998.70001200000002</v>
      </c>
      <c r="J506" s="5">
        <v>2258.75</v>
      </c>
      <c r="K506" s="10">
        <f t="shared" si="15"/>
        <v>1911.3110962000003</v>
      </c>
      <c r="L506" s="10">
        <f t="shared" si="16"/>
        <v>9.2060469626842334E-5</v>
      </c>
    </row>
    <row r="507" spans="5:12">
      <c r="E507" s="4">
        <v>45034</v>
      </c>
      <c r="F507" s="5">
        <v>2364.0500489999999</v>
      </c>
      <c r="G507" s="5">
        <v>2160.1423340000001</v>
      </c>
      <c r="H507" s="5">
        <v>1670</v>
      </c>
      <c r="I507" s="5">
        <v>1004.799988</v>
      </c>
      <c r="J507" s="5">
        <v>2220</v>
      </c>
      <c r="K507" s="10">
        <f t="shared" si="15"/>
        <v>1883.7984741999999</v>
      </c>
      <c r="L507" s="10">
        <f t="shared" si="16"/>
        <v>-1.4394633115823008E-2</v>
      </c>
    </row>
    <row r="508" spans="5:12">
      <c r="E508" s="4">
        <v>45035</v>
      </c>
      <c r="F508" s="5">
        <v>2363.9499510000001</v>
      </c>
      <c r="G508" s="5">
        <v>2170.8952640000002</v>
      </c>
      <c r="H508" s="5">
        <v>1665</v>
      </c>
      <c r="I508" s="5">
        <v>995.5</v>
      </c>
      <c r="J508" s="5">
        <v>2208.1000979999999</v>
      </c>
      <c r="K508" s="10">
        <f t="shared" si="15"/>
        <v>1880.6890625999999</v>
      </c>
      <c r="L508" s="10">
        <f t="shared" si="16"/>
        <v>-1.6506073460540449E-3</v>
      </c>
    </row>
    <row r="509" spans="5:12">
      <c r="E509" s="4">
        <v>45036</v>
      </c>
      <c r="F509" s="5">
        <v>2336.6000979999999</v>
      </c>
      <c r="G509" s="5">
        <v>2165.4033199999999</v>
      </c>
      <c r="H509" s="5">
        <v>1671.6999510000001</v>
      </c>
      <c r="I509" s="5">
        <v>987.75</v>
      </c>
      <c r="J509" s="5">
        <v>2225</v>
      </c>
      <c r="K509" s="10">
        <f t="shared" si="15"/>
        <v>1877.2906738000001</v>
      </c>
      <c r="L509" s="10">
        <f t="shared" si="16"/>
        <v>-1.8069913137590543E-3</v>
      </c>
    </row>
    <row r="510" spans="5:12">
      <c r="E510" s="4">
        <v>45037</v>
      </c>
      <c r="F510" s="5">
        <v>2345.6000979999999</v>
      </c>
      <c r="G510" s="5">
        <v>2168.126221</v>
      </c>
      <c r="H510" s="5">
        <v>1669</v>
      </c>
      <c r="I510" s="5">
        <v>989.45001200000002</v>
      </c>
      <c r="J510" s="5">
        <v>2240.1499020000001</v>
      </c>
      <c r="K510" s="10">
        <f t="shared" si="15"/>
        <v>1882.4652466</v>
      </c>
      <c r="L510" s="10">
        <f t="shared" si="16"/>
        <v>2.7564046805417242E-3</v>
      </c>
    </row>
    <row r="511" spans="5:12">
      <c r="E511" s="4">
        <v>45040</v>
      </c>
      <c r="F511" s="5">
        <v>2337.5</v>
      </c>
      <c r="G511" s="5">
        <v>2176.4333499999998</v>
      </c>
      <c r="H511" s="5">
        <v>1687</v>
      </c>
      <c r="I511" s="5">
        <v>979.15002400000003</v>
      </c>
      <c r="J511" s="5">
        <v>2220</v>
      </c>
      <c r="K511" s="10">
        <f t="shared" si="15"/>
        <v>1880.0166748000001</v>
      </c>
      <c r="L511" s="10">
        <f t="shared" si="16"/>
        <v>-1.3007261644921719E-3</v>
      </c>
    </row>
    <row r="512" spans="5:12">
      <c r="E512" s="4">
        <v>45041</v>
      </c>
      <c r="F512" s="5">
        <v>2343.1999510000001</v>
      </c>
      <c r="G512" s="5">
        <v>2193.0932619999999</v>
      </c>
      <c r="H512" s="5">
        <v>1687.6999510000001</v>
      </c>
      <c r="I512" s="5">
        <v>972.5</v>
      </c>
      <c r="J512" s="5">
        <v>2231.0500489999999</v>
      </c>
      <c r="K512" s="10">
        <f t="shared" si="15"/>
        <v>1885.5086426000003</v>
      </c>
      <c r="L512" s="10">
        <f t="shared" si="16"/>
        <v>2.9212335579866799E-3</v>
      </c>
    </row>
    <row r="513" spans="5:12">
      <c r="E513" s="4">
        <v>45042</v>
      </c>
      <c r="F513" s="5">
        <v>2334.6499020000001</v>
      </c>
      <c r="G513" s="5">
        <v>2180.217529</v>
      </c>
      <c r="H513" s="5">
        <v>1660</v>
      </c>
      <c r="I513" s="5">
        <v>971.25</v>
      </c>
      <c r="J513" s="5">
        <v>2247.8500979999999</v>
      </c>
      <c r="K513" s="10">
        <f t="shared" si="15"/>
        <v>1878.7935058</v>
      </c>
      <c r="L513" s="10">
        <f t="shared" si="16"/>
        <v>-3.5614457808798017E-3</v>
      </c>
    </row>
    <row r="514" spans="5:12">
      <c r="E514" s="4">
        <v>45043</v>
      </c>
      <c r="F514" s="5">
        <v>2351.0500489999999</v>
      </c>
      <c r="G514" s="5">
        <v>2194.016357</v>
      </c>
      <c r="H514" s="5">
        <v>1670.5</v>
      </c>
      <c r="I514" s="5">
        <v>978.70001200000002</v>
      </c>
      <c r="J514" s="5">
        <v>2275.75</v>
      </c>
      <c r="K514" s="10">
        <f t="shared" si="15"/>
        <v>1894.0032836000003</v>
      </c>
      <c r="L514" s="10">
        <f t="shared" si="16"/>
        <v>8.0955026473352731E-3</v>
      </c>
    </row>
    <row r="515" spans="5:12">
      <c r="E515" s="4">
        <v>45044</v>
      </c>
      <c r="F515" s="5">
        <v>2373.1499020000001</v>
      </c>
      <c r="G515" s="5">
        <v>2234.1206050000001</v>
      </c>
      <c r="H515" s="5">
        <v>1684.6999510000001</v>
      </c>
      <c r="I515" s="5">
        <v>987.65002400000003</v>
      </c>
      <c r="J515" s="5">
        <v>2312.3000489999999</v>
      </c>
      <c r="K515" s="10">
        <f t="shared" ref="K515:K578" si="17">($B$22*$F515)+($B$23*$G515)+($B$24*$H515)+($B$25*$I515)+($B$26*$J515)</f>
        <v>1918.3841062000001</v>
      </c>
      <c r="L515" s="10">
        <f t="shared" si="16"/>
        <v>1.2872640090495713E-2</v>
      </c>
    </row>
    <row r="516" spans="5:12">
      <c r="E516" s="4">
        <v>45048</v>
      </c>
      <c r="F516" s="5">
        <v>2394.6000979999999</v>
      </c>
      <c r="G516" s="5">
        <v>2253.0883789999998</v>
      </c>
      <c r="H516" s="5">
        <v>1688.6999510000001</v>
      </c>
      <c r="I516" s="5">
        <v>973.04998799999998</v>
      </c>
      <c r="J516" s="5">
        <v>2373.1999510000001</v>
      </c>
      <c r="K516" s="10">
        <f t="shared" si="17"/>
        <v>1936.5276734000001</v>
      </c>
      <c r="L516" s="10">
        <f t="shared" ref="L516:L579" si="18">(K516/K515)-1</f>
        <v>9.4577343199215846E-3</v>
      </c>
    </row>
    <row r="517" spans="5:12">
      <c r="E517" s="4">
        <v>45049</v>
      </c>
      <c r="F517" s="5">
        <v>2387.5</v>
      </c>
      <c r="G517" s="5">
        <v>2233.7514649999998</v>
      </c>
      <c r="H517" s="5">
        <v>1684.9499510000001</v>
      </c>
      <c r="I517" s="5">
        <v>963.59997599999997</v>
      </c>
      <c r="J517" s="5">
        <v>2384.1000979999999</v>
      </c>
      <c r="K517" s="10">
        <f t="shared" si="17"/>
        <v>1930.7802980000001</v>
      </c>
      <c r="L517" s="10">
        <f t="shared" si="18"/>
        <v>-2.9678767202481193E-3</v>
      </c>
    </row>
    <row r="518" spans="5:12">
      <c r="E518" s="4">
        <v>45050</v>
      </c>
      <c r="F518" s="5">
        <v>2390.0500489999999</v>
      </c>
      <c r="G518" s="5">
        <v>2259.5031739999999</v>
      </c>
      <c r="H518" s="5">
        <v>1687.099976</v>
      </c>
      <c r="I518" s="5">
        <v>974</v>
      </c>
      <c r="J518" s="5">
        <v>2361.8000489999999</v>
      </c>
      <c r="K518" s="10">
        <f t="shared" si="17"/>
        <v>1934.4906495999999</v>
      </c>
      <c r="L518" s="10">
        <f t="shared" si="18"/>
        <v>1.9216850326486679E-3</v>
      </c>
    </row>
    <row r="519" spans="5:12">
      <c r="E519" s="4">
        <v>45051</v>
      </c>
      <c r="F519" s="5">
        <v>2428.3500979999999</v>
      </c>
      <c r="G519" s="5">
        <v>2253.734375</v>
      </c>
      <c r="H519" s="5">
        <v>1639</v>
      </c>
      <c r="I519" s="5">
        <v>970.45001200000002</v>
      </c>
      <c r="J519" s="5">
        <v>2357</v>
      </c>
      <c r="K519" s="10">
        <f t="shared" si="17"/>
        <v>1929.706897</v>
      </c>
      <c r="L519" s="10">
        <f t="shared" si="18"/>
        <v>-2.4728745010935693E-3</v>
      </c>
    </row>
    <row r="520" spans="5:12">
      <c r="E520" s="4">
        <v>45054</v>
      </c>
      <c r="F520" s="5">
        <v>2415.8500979999999</v>
      </c>
      <c r="G520" s="5">
        <v>2281.5629880000001</v>
      </c>
      <c r="H520" s="5">
        <v>1635</v>
      </c>
      <c r="I520" s="5">
        <v>961.84997599999997</v>
      </c>
      <c r="J520" s="5">
        <v>2377.4499510000001</v>
      </c>
      <c r="K520" s="10">
        <f t="shared" si="17"/>
        <v>1934.3426026</v>
      </c>
      <c r="L520" s="10">
        <f t="shared" si="18"/>
        <v>2.4022848274038999E-3</v>
      </c>
    </row>
    <row r="521" spans="5:12">
      <c r="E521" s="4">
        <v>45055</v>
      </c>
      <c r="F521" s="5">
        <v>2425.1499020000001</v>
      </c>
      <c r="G521" s="5">
        <v>2288.623779</v>
      </c>
      <c r="H521" s="5">
        <v>1649.900024</v>
      </c>
      <c r="I521" s="5">
        <v>957.45001200000002</v>
      </c>
      <c r="J521" s="5">
        <v>2367.6499020000001</v>
      </c>
      <c r="K521" s="10">
        <f t="shared" si="17"/>
        <v>1937.7547238000002</v>
      </c>
      <c r="L521" s="10">
        <f t="shared" si="18"/>
        <v>1.7639694206259549E-3</v>
      </c>
    </row>
    <row r="522" spans="5:12">
      <c r="E522" s="4">
        <v>45056</v>
      </c>
      <c r="F522" s="5">
        <v>2396.5</v>
      </c>
      <c r="G522" s="5">
        <v>2304.3610840000001</v>
      </c>
      <c r="H522" s="5">
        <v>1644.5</v>
      </c>
      <c r="I522" s="5">
        <v>953.79998799999998</v>
      </c>
      <c r="J522" s="5">
        <v>2387</v>
      </c>
      <c r="K522" s="10">
        <f t="shared" si="17"/>
        <v>1937.2322144000004</v>
      </c>
      <c r="L522" s="10">
        <f t="shared" si="18"/>
        <v>-2.6964682040619969E-4</v>
      </c>
    </row>
    <row r="523" spans="5:12">
      <c r="E523" s="4">
        <v>45057</v>
      </c>
      <c r="F523" s="5">
        <v>2391.6000979999999</v>
      </c>
      <c r="G523" s="5">
        <v>2289.3161620000001</v>
      </c>
      <c r="H523" s="5">
        <v>1665.150024</v>
      </c>
      <c r="I523" s="5">
        <v>961.04998799999998</v>
      </c>
      <c r="J523" s="5">
        <v>2300</v>
      </c>
      <c r="K523" s="10">
        <f t="shared" si="17"/>
        <v>1921.4232544000001</v>
      </c>
      <c r="L523" s="10">
        <f t="shared" si="18"/>
        <v>-8.1605911167942358E-3</v>
      </c>
    </row>
    <row r="524" spans="5:12">
      <c r="E524" s="4">
        <v>45058</v>
      </c>
      <c r="F524" s="5">
        <v>2415.3500979999999</v>
      </c>
      <c r="G524" s="5">
        <v>2293.0541990000002</v>
      </c>
      <c r="H524" s="5">
        <v>1647</v>
      </c>
      <c r="I524" s="5">
        <v>956</v>
      </c>
      <c r="J524" s="5">
        <v>2222.6499020000001</v>
      </c>
      <c r="K524" s="10">
        <f t="shared" si="17"/>
        <v>1906.8108398000004</v>
      </c>
      <c r="L524" s="10">
        <f t="shared" si="18"/>
        <v>-7.6049951860099885E-3</v>
      </c>
    </row>
    <row r="525" spans="5:12">
      <c r="E525" s="4">
        <v>45061</v>
      </c>
      <c r="F525" s="5">
        <v>2421.25</v>
      </c>
      <c r="G525" s="5">
        <v>2297.576904</v>
      </c>
      <c r="H525" s="5">
        <v>1672</v>
      </c>
      <c r="I525" s="5">
        <v>953</v>
      </c>
      <c r="J525" s="5">
        <v>2220.8999020000001</v>
      </c>
      <c r="K525" s="10">
        <f t="shared" si="17"/>
        <v>1912.9453612</v>
      </c>
      <c r="L525" s="10">
        <f t="shared" si="18"/>
        <v>3.2171630619863834E-3</v>
      </c>
    </row>
    <row r="526" spans="5:12">
      <c r="E526" s="4">
        <v>45062</v>
      </c>
      <c r="F526" s="5">
        <v>2458.1999510000001</v>
      </c>
      <c r="G526" s="5">
        <v>2264.8566890000002</v>
      </c>
      <c r="H526" s="5">
        <v>1671.8000489999999</v>
      </c>
      <c r="I526" s="5">
        <v>940.95001200000002</v>
      </c>
      <c r="J526" s="5">
        <v>2254.6000979999999</v>
      </c>
      <c r="K526" s="10">
        <f t="shared" si="17"/>
        <v>1918.0813598000002</v>
      </c>
      <c r="L526" s="10">
        <f t="shared" si="18"/>
        <v>2.6848642434713632E-3</v>
      </c>
    </row>
    <row r="527" spans="5:12">
      <c r="E527" s="4">
        <v>45063</v>
      </c>
      <c r="F527" s="5">
        <v>2490.3999020000001</v>
      </c>
      <c r="G527" s="5">
        <v>2251.4731449999999</v>
      </c>
      <c r="H527" s="5">
        <v>1650</v>
      </c>
      <c r="I527" s="5">
        <v>935.95001200000002</v>
      </c>
      <c r="J527" s="5">
        <v>2224.3500979999999</v>
      </c>
      <c r="K527" s="10">
        <f t="shared" si="17"/>
        <v>1910.4346313999999</v>
      </c>
      <c r="L527" s="10">
        <f t="shared" si="18"/>
        <v>-3.986654873074591E-3</v>
      </c>
    </row>
    <row r="528" spans="5:12">
      <c r="E528" s="4">
        <v>45064</v>
      </c>
      <c r="F528" s="5">
        <v>2477.5</v>
      </c>
      <c r="G528" s="5">
        <v>2246.6274410000001</v>
      </c>
      <c r="H528" s="5">
        <v>1648</v>
      </c>
      <c r="I528" s="5">
        <v>929.65002400000003</v>
      </c>
      <c r="J528" s="5">
        <v>2230</v>
      </c>
      <c r="K528" s="10">
        <f t="shared" si="17"/>
        <v>1906.355493</v>
      </c>
      <c r="L528" s="10">
        <f t="shared" si="18"/>
        <v>-2.1351886806043607E-3</v>
      </c>
    </row>
    <row r="529" spans="5:12">
      <c r="E529" s="4">
        <v>45065</v>
      </c>
      <c r="F529" s="5">
        <v>2445.3000489999999</v>
      </c>
      <c r="G529" s="5">
        <v>2253.9189449999999</v>
      </c>
      <c r="H529" s="5">
        <v>1648</v>
      </c>
      <c r="I529" s="5">
        <v>925.84997599999997</v>
      </c>
      <c r="J529" s="5">
        <v>2192</v>
      </c>
      <c r="K529" s="10">
        <f t="shared" si="17"/>
        <v>1893.013794</v>
      </c>
      <c r="L529" s="10">
        <f t="shared" si="18"/>
        <v>-6.9985367624191275E-3</v>
      </c>
    </row>
    <row r="530" spans="5:12">
      <c r="E530" s="4">
        <v>45068</v>
      </c>
      <c r="F530" s="5">
        <v>2449.3999020000001</v>
      </c>
      <c r="G530" s="5">
        <v>2265.9641109999998</v>
      </c>
      <c r="H530" s="5">
        <v>1645</v>
      </c>
      <c r="I530" s="5">
        <v>937.45001200000002</v>
      </c>
      <c r="J530" s="5">
        <v>2190</v>
      </c>
      <c r="K530" s="10">
        <f t="shared" si="17"/>
        <v>1897.562805</v>
      </c>
      <c r="L530" s="10">
        <f t="shared" si="18"/>
        <v>2.4030522199143256E-3</v>
      </c>
    </row>
    <row r="531" spans="5:12">
      <c r="E531" s="4">
        <v>45069</v>
      </c>
      <c r="F531" s="5">
        <v>2461.6999510000001</v>
      </c>
      <c r="G531" s="5">
        <v>2265.548828</v>
      </c>
      <c r="H531" s="5">
        <v>1649</v>
      </c>
      <c r="I531" s="5">
        <v>931.59997599999997</v>
      </c>
      <c r="J531" s="5">
        <v>2225.6000979999999</v>
      </c>
      <c r="K531" s="10">
        <f t="shared" si="17"/>
        <v>1906.6897706</v>
      </c>
      <c r="L531" s="10">
        <f t="shared" si="18"/>
        <v>4.8098358462500546E-3</v>
      </c>
    </row>
    <row r="532" spans="5:12">
      <c r="E532" s="4">
        <v>45070</v>
      </c>
      <c r="F532" s="5">
        <v>2475.5500489999999</v>
      </c>
      <c r="G532" s="5">
        <v>2252.3498540000001</v>
      </c>
      <c r="H532" s="5">
        <v>1627.5500489999999</v>
      </c>
      <c r="I532" s="5">
        <v>952.15002400000003</v>
      </c>
      <c r="J532" s="5">
        <v>2200</v>
      </c>
      <c r="K532" s="10">
        <f t="shared" si="17"/>
        <v>1901.5199952</v>
      </c>
      <c r="L532" s="10">
        <f t="shared" si="18"/>
        <v>-2.7113878092360766E-3</v>
      </c>
    </row>
    <row r="533" spans="5:12">
      <c r="E533" s="4">
        <v>45071</v>
      </c>
      <c r="F533" s="5">
        <v>2486.6000979999999</v>
      </c>
      <c r="G533" s="5">
        <v>2252.0729980000001</v>
      </c>
      <c r="H533" s="5">
        <v>1615.6999510000001</v>
      </c>
      <c r="I533" s="5">
        <v>945</v>
      </c>
      <c r="J533" s="5">
        <v>2190</v>
      </c>
      <c r="K533" s="10">
        <f t="shared" si="17"/>
        <v>1897.8746094000001</v>
      </c>
      <c r="L533" s="10">
        <f t="shared" si="18"/>
        <v>-1.9170904377561193E-3</v>
      </c>
    </row>
    <row r="534" spans="5:12">
      <c r="E534" s="4">
        <v>45072</v>
      </c>
      <c r="F534" s="5">
        <v>2490.4499510000001</v>
      </c>
      <c r="G534" s="5">
        <v>2313.498779</v>
      </c>
      <c r="H534" s="5">
        <v>1619</v>
      </c>
      <c r="I534" s="5">
        <v>969.90002400000003</v>
      </c>
      <c r="J534" s="5">
        <v>2209</v>
      </c>
      <c r="K534" s="10">
        <f t="shared" si="17"/>
        <v>1920.3697508</v>
      </c>
      <c r="L534" s="10">
        <f t="shared" si="18"/>
        <v>1.1852806970799712E-2</v>
      </c>
    </row>
    <row r="535" spans="5:12">
      <c r="E535" s="4">
        <v>45075</v>
      </c>
      <c r="F535" s="5">
        <v>2502.6000979999999</v>
      </c>
      <c r="G535" s="5">
        <v>2326.5129390000002</v>
      </c>
      <c r="H535" s="5">
        <v>1628.5</v>
      </c>
      <c r="I535" s="5">
        <v>968.45001200000002</v>
      </c>
      <c r="J535" s="5">
        <v>2225</v>
      </c>
      <c r="K535" s="10">
        <f t="shared" si="17"/>
        <v>1930.2126098000003</v>
      </c>
      <c r="L535" s="10">
        <f t="shared" si="18"/>
        <v>5.1255020007996421E-3</v>
      </c>
    </row>
    <row r="536" spans="5:12">
      <c r="E536" s="4">
        <v>45076</v>
      </c>
      <c r="F536" s="5">
        <v>2538.8000489999999</v>
      </c>
      <c r="G536" s="5">
        <v>2325.913086</v>
      </c>
      <c r="H536" s="5">
        <v>1633.599976</v>
      </c>
      <c r="I536" s="5">
        <v>959.59997599999997</v>
      </c>
      <c r="J536" s="5">
        <v>2230</v>
      </c>
      <c r="K536" s="10">
        <f t="shared" si="17"/>
        <v>1937.5826174000003</v>
      </c>
      <c r="L536" s="10">
        <f t="shared" si="18"/>
        <v>3.8182361686900368E-3</v>
      </c>
    </row>
    <row r="537" spans="5:12">
      <c r="E537" s="4">
        <v>45077</v>
      </c>
      <c r="F537" s="5">
        <v>2531.5500489999999</v>
      </c>
      <c r="G537" s="5">
        <v>2279.716797</v>
      </c>
      <c r="H537" s="5">
        <v>1629.900024</v>
      </c>
      <c r="I537" s="5">
        <v>975.34997599999997</v>
      </c>
      <c r="J537" s="5">
        <v>2201.1000979999999</v>
      </c>
      <c r="K537" s="10">
        <f t="shared" si="17"/>
        <v>1923.5233887999998</v>
      </c>
      <c r="L537" s="10">
        <f t="shared" si="18"/>
        <v>-7.256066643943293E-3</v>
      </c>
    </row>
    <row r="538" spans="5:12">
      <c r="E538" s="4">
        <v>45078</v>
      </c>
      <c r="F538" s="5">
        <v>2513.8999020000001</v>
      </c>
      <c r="G538" s="5">
        <v>2273.578857</v>
      </c>
      <c r="H538" s="5">
        <v>1619.900024</v>
      </c>
      <c r="I538" s="5">
        <v>987.70001200000002</v>
      </c>
      <c r="J538" s="5">
        <v>2217</v>
      </c>
      <c r="K538" s="10">
        <f t="shared" si="17"/>
        <v>1922.4157590000002</v>
      </c>
      <c r="L538" s="10">
        <f t="shared" si="18"/>
        <v>-5.7583380916959026E-4</v>
      </c>
    </row>
    <row r="539" spans="5:12">
      <c r="E539" s="4">
        <v>45079</v>
      </c>
      <c r="F539" s="5">
        <v>2541.4499510000001</v>
      </c>
      <c r="G539" s="5">
        <v>2266.148682</v>
      </c>
      <c r="H539" s="5">
        <v>1612.4499510000001</v>
      </c>
      <c r="I539" s="5">
        <v>999.59997599999997</v>
      </c>
      <c r="J539" s="5">
        <v>2221</v>
      </c>
      <c r="K539" s="10">
        <f t="shared" si="17"/>
        <v>1928.1297120000002</v>
      </c>
      <c r="L539" s="10">
        <f t="shared" si="18"/>
        <v>2.9722774447979994E-3</v>
      </c>
    </row>
    <row r="540" spans="5:12">
      <c r="E540" s="4">
        <v>45082</v>
      </c>
      <c r="F540" s="5">
        <v>2519.4499510000001</v>
      </c>
      <c r="G540" s="5">
        <v>2286.5009770000001</v>
      </c>
      <c r="H540" s="5">
        <v>1614.5</v>
      </c>
      <c r="I540" s="5">
        <v>1008.75</v>
      </c>
      <c r="J540" s="5">
        <v>2245</v>
      </c>
      <c r="K540" s="10">
        <f t="shared" si="17"/>
        <v>1934.8401856000003</v>
      </c>
      <c r="L540" s="10">
        <f t="shared" si="18"/>
        <v>3.4803019518014899E-3</v>
      </c>
    </row>
    <row r="541" spans="5:12">
      <c r="E541" s="4">
        <v>45083</v>
      </c>
      <c r="F541" s="5">
        <v>2515.8500979999999</v>
      </c>
      <c r="G541" s="5">
        <v>2288.4392090000001</v>
      </c>
      <c r="H541" s="5">
        <v>1607.650024</v>
      </c>
      <c r="I541" s="5">
        <v>1013.799988</v>
      </c>
      <c r="J541" s="5">
        <v>2269</v>
      </c>
      <c r="K541" s="10">
        <f t="shared" si="17"/>
        <v>1938.9478638000003</v>
      </c>
      <c r="L541" s="10">
        <f t="shared" si="18"/>
        <v>2.1230064532313797E-3</v>
      </c>
    </row>
    <row r="542" spans="5:12">
      <c r="E542" s="4">
        <v>45084</v>
      </c>
      <c r="F542" s="5">
        <v>2549.75</v>
      </c>
      <c r="G542" s="5">
        <v>2305.7917480000001</v>
      </c>
      <c r="H542" s="5">
        <v>1603.4499510000001</v>
      </c>
      <c r="I542" s="5">
        <v>1014.599976</v>
      </c>
      <c r="J542" s="5">
        <v>2278</v>
      </c>
      <c r="K542" s="10">
        <f t="shared" si="17"/>
        <v>1950.3183349999999</v>
      </c>
      <c r="L542" s="10">
        <f t="shared" si="18"/>
        <v>5.8642480348674031E-3</v>
      </c>
    </row>
    <row r="543" spans="5:12">
      <c r="E543" s="4">
        <v>45085</v>
      </c>
      <c r="F543" s="5">
        <v>2573.3999020000001</v>
      </c>
      <c r="G543" s="5">
        <v>2307.1760250000002</v>
      </c>
      <c r="H543" s="5">
        <v>1603.25</v>
      </c>
      <c r="I543" s="5">
        <v>987</v>
      </c>
      <c r="J543" s="5">
        <v>2316.9499510000001</v>
      </c>
      <c r="K543" s="10">
        <f t="shared" si="17"/>
        <v>1957.5551756000004</v>
      </c>
      <c r="L543" s="10">
        <f t="shared" si="18"/>
        <v>3.7105945578881361E-3</v>
      </c>
    </row>
    <row r="544" spans="5:12">
      <c r="E544" s="4">
        <v>45086</v>
      </c>
      <c r="F544" s="5">
        <v>2558.6000979999999</v>
      </c>
      <c r="G544" s="5">
        <v>2290.8391109999998</v>
      </c>
      <c r="H544" s="5">
        <v>1615.900024</v>
      </c>
      <c r="I544" s="5">
        <v>983.95001200000002</v>
      </c>
      <c r="J544" s="5">
        <v>2345</v>
      </c>
      <c r="K544" s="10">
        <f t="shared" si="17"/>
        <v>1958.857849</v>
      </c>
      <c r="L544" s="10">
        <f t="shared" si="18"/>
        <v>6.6545935268469414E-4</v>
      </c>
    </row>
    <row r="545" spans="5:12">
      <c r="E545" s="4">
        <v>45089</v>
      </c>
      <c r="F545" s="5">
        <v>2582.8500979999999</v>
      </c>
      <c r="G545" s="5">
        <v>2292.8696289999998</v>
      </c>
      <c r="H545" s="5">
        <v>1612.5500489999999</v>
      </c>
      <c r="I545" s="5">
        <v>985.45001200000002</v>
      </c>
      <c r="J545" s="5">
        <v>2365</v>
      </c>
      <c r="K545" s="10">
        <f t="shared" si="17"/>
        <v>1967.7439575999999</v>
      </c>
      <c r="L545" s="10">
        <f t="shared" si="18"/>
        <v>4.5363723582783066E-3</v>
      </c>
    </row>
    <row r="546" spans="5:12">
      <c r="E546" s="4">
        <v>45090</v>
      </c>
      <c r="F546" s="5">
        <v>2584.0500489999999</v>
      </c>
      <c r="G546" s="5">
        <v>2326.7436520000001</v>
      </c>
      <c r="H546" s="5">
        <v>1590.099976</v>
      </c>
      <c r="I546" s="5">
        <v>988.09997599999997</v>
      </c>
      <c r="J546" s="5">
        <v>2345.8500979999999</v>
      </c>
      <c r="K546" s="10">
        <f t="shared" si="17"/>
        <v>1966.9687501999999</v>
      </c>
      <c r="L546" s="10">
        <f t="shared" si="18"/>
        <v>-3.9395745417281081E-4</v>
      </c>
    </row>
    <row r="547" spans="5:12">
      <c r="E547" s="4">
        <v>45091</v>
      </c>
      <c r="F547" s="5">
        <v>2574.5</v>
      </c>
      <c r="G547" s="5">
        <v>2355.3566890000002</v>
      </c>
      <c r="H547" s="5">
        <v>1610.4499510000001</v>
      </c>
      <c r="I547" s="5">
        <v>986.70001200000002</v>
      </c>
      <c r="J547" s="5">
        <v>2352.8999020000001</v>
      </c>
      <c r="K547" s="10">
        <f t="shared" si="17"/>
        <v>1975.9813108000001</v>
      </c>
      <c r="L547" s="10">
        <f t="shared" si="18"/>
        <v>4.5819541358163018E-3</v>
      </c>
    </row>
    <row r="548" spans="5:12">
      <c r="E548" s="4">
        <v>45092</v>
      </c>
      <c r="F548" s="5">
        <v>2569.8999020000001</v>
      </c>
      <c r="G548" s="5">
        <v>2356.0029300000001</v>
      </c>
      <c r="H548" s="5">
        <v>1604</v>
      </c>
      <c r="I548" s="5">
        <v>988.40002400000003</v>
      </c>
      <c r="J548" s="5">
        <v>2355</v>
      </c>
      <c r="K548" s="10">
        <f t="shared" si="17"/>
        <v>1974.6605712</v>
      </c>
      <c r="L548" s="10">
        <f t="shared" si="18"/>
        <v>-6.6839680759189779E-4</v>
      </c>
    </row>
    <row r="549" spans="5:12">
      <c r="E549" s="4">
        <v>45093</v>
      </c>
      <c r="F549" s="5">
        <v>2577.3000489999999</v>
      </c>
      <c r="G549" s="5">
        <v>2378.939453</v>
      </c>
      <c r="H549" s="5">
        <v>1587.150024</v>
      </c>
      <c r="I549" s="5">
        <v>992</v>
      </c>
      <c r="J549" s="5">
        <v>2363.75</v>
      </c>
      <c r="K549" s="10">
        <f t="shared" si="17"/>
        <v>1979.8279052</v>
      </c>
      <c r="L549" s="10">
        <f t="shared" si="18"/>
        <v>2.6168213795143558E-3</v>
      </c>
    </row>
    <row r="550" spans="5:12">
      <c r="E550" s="4">
        <v>45096</v>
      </c>
      <c r="F550" s="5">
        <v>2562.3000489999999</v>
      </c>
      <c r="G550" s="5">
        <v>2355.310547</v>
      </c>
      <c r="H550" s="5">
        <v>1611</v>
      </c>
      <c r="I550" s="5">
        <v>1001.799988</v>
      </c>
      <c r="J550" s="5">
        <v>2379</v>
      </c>
      <c r="K550" s="10">
        <f t="shared" si="17"/>
        <v>1981.8821168000002</v>
      </c>
      <c r="L550" s="10">
        <f t="shared" si="18"/>
        <v>1.0375707881502549E-3</v>
      </c>
    </row>
    <row r="551" spans="5:12">
      <c r="E551" s="4">
        <v>45097</v>
      </c>
      <c r="F551" s="5">
        <v>2599.6499020000001</v>
      </c>
      <c r="G551" s="5">
        <v>2360.202393</v>
      </c>
      <c r="H551" s="5">
        <v>1604.150024</v>
      </c>
      <c r="I551" s="5">
        <v>991.95001200000002</v>
      </c>
      <c r="J551" s="5">
        <v>2364.9499510000001</v>
      </c>
      <c r="K551" s="10">
        <f t="shared" si="17"/>
        <v>1984.1804564000001</v>
      </c>
      <c r="L551" s="10">
        <f t="shared" si="18"/>
        <v>1.1596752301852309E-3</v>
      </c>
    </row>
    <row r="552" spans="5:12">
      <c r="E552" s="4">
        <v>45098</v>
      </c>
      <c r="F552" s="5">
        <v>2604.6499020000001</v>
      </c>
      <c r="G552" s="5">
        <v>2366.8481449999999</v>
      </c>
      <c r="H552" s="5">
        <v>1616</v>
      </c>
      <c r="I552" s="5">
        <v>991.90002400000003</v>
      </c>
      <c r="J552" s="5">
        <v>2382</v>
      </c>
      <c r="K552" s="10">
        <f t="shared" si="17"/>
        <v>1992.2796142000004</v>
      </c>
      <c r="L552" s="10">
        <f t="shared" si="18"/>
        <v>4.0818655248198166E-3</v>
      </c>
    </row>
    <row r="553" spans="5:12">
      <c r="E553" s="4">
        <v>45099</v>
      </c>
      <c r="F553" s="5">
        <v>2581.6999510000001</v>
      </c>
      <c r="G553" s="5">
        <v>2340.265625</v>
      </c>
      <c r="H553" s="5">
        <v>1640</v>
      </c>
      <c r="I553" s="5">
        <v>990.29998799999998</v>
      </c>
      <c r="J553" s="5">
        <v>2394.6000979999999</v>
      </c>
      <c r="K553" s="10">
        <f t="shared" si="17"/>
        <v>1989.3731324</v>
      </c>
      <c r="L553" s="10">
        <f t="shared" si="18"/>
        <v>-1.4588724289925636E-3</v>
      </c>
    </row>
    <row r="554" spans="5:12">
      <c r="E554" s="4">
        <v>45100</v>
      </c>
      <c r="F554" s="5">
        <v>2570.25</v>
      </c>
      <c r="G554" s="5">
        <v>2321.1135250000002</v>
      </c>
      <c r="H554" s="5">
        <v>1637.5500489999999</v>
      </c>
      <c r="I554" s="5">
        <v>991.45001200000002</v>
      </c>
      <c r="J554" s="5">
        <v>2418.9499510000001</v>
      </c>
      <c r="K554" s="10">
        <f t="shared" si="17"/>
        <v>1987.8627074000001</v>
      </c>
      <c r="L554" s="10">
        <f t="shared" si="18"/>
        <v>-7.5924670711613462E-4</v>
      </c>
    </row>
    <row r="555" spans="5:12">
      <c r="E555" s="4">
        <v>45103</v>
      </c>
      <c r="F555" s="5">
        <v>2571.8999020000001</v>
      </c>
      <c r="G555" s="5">
        <v>2303.391846</v>
      </c>
      <c r="H555" s="5">
        <v>1645</v>
      </c>
      <c r="I555" s="5">
        <v>994.95001200000002</v>
      </c>
      <c r="J555" s="5">
        <v>2398.1000979999999</v>
      </c>
      <c r="K555" s="10">
        <f t="shared" si="17"/>
        <v>1982.6683716</v>
      </c>
      <c r="L555" s="10">
        <f t="shared" si="18"/>
        <v>-2.6130254270899655E-3</v>
      </c>
    </row>
    <row r="556" spans="5:12">
      <c r="E556" s="4">
        <v>45104</v>
      </c>
      <c r="F556" s="5">
        <v>2595.6499020000001</v>
      </c>
      <c r="G556" s="5">
        <v>2304.2226559999999</v>
      </c>
      <c r="H556" s="5">
        <v>1642.9499510000001</v>
      </c>
      <c r="I556" s="5">
        <v>1001.799988</v>
      </c>
      <c r="J556" s="5">
        <v>2387.4499510000001</v>
      </c>
      <c r="K556" s="10">
        <f t="shared" si="17"/>
        <v>1986.4144896</v>
      </c>
      <c r="L556" s="10">
        <f t="shared" si="18"/>
        <v>1.8894324707348087E-3</v>
      </c>
    </row>
    <row r="557" spans="5:12">
      <c r="E557" s="4">
        <v>45105</v>
      </c>
      <c r="F557" s="5">
        <v>2619.5</v>
      </c>
      <c r="G557" s="5">
        <v>2334.7277829999998</v>
      </c>
      <c r="H557" s="5">
        <v>1670</v>
      </c>
      <c r="I557" s="5">
        <v>1021.799988</v>
      </c>
      <c r="J557" s="5">
        <v>2400</v>
      </c>
      <c r="K557" s="10">
        <f t="shared" si="17"/>
        <v>2009.2055542000001</v>
      </c>
      <c r="L557" s="10">
        <f t="shared" si="18"/>
        <v>1.1473468764612971E-2</v>
      </c>
    </row>
    <row r="558" spans="5:12">
      <c r="E558" s="4">
        <v>45107</v>
      </c>
      <c r="F558" s="5">
        <v>2623.3999020000001</v>
      </c>
      <c r="G558" s="5">
        <v>2353.8798830000001</v>
      </c>
      <c r="H558" s="5">
        <v>1704</v>
      </c>
      <c r="I558" s="5">
        <v>1051.599976</v>
      </c>
      <c r="J558" s="5">
        <v>2420</v>
      </c>
      <c r="K558" s="10">
        <f t="shared" si="17"/>
        <v>2030.5759522000001</v>
      </c>
      <c r="L558" s="10">
        <f t="shared" si="18"/>
        <v>1.0636242745461155E-2</v>
      </c>
    </row>
    <row r="559" spans="5:12">
      <c r="E559" s="4">
        <v>45110</v>
      </c>
      <c r="F559" s="5">
        <v>2621.9499510000001</v>
      </c>
      <c r="G559" s="5">
        <v>2414.2902829999998</v>
      </c>
      <c r="H559" s="5">
        <v>1712.5</v>
      </c>
      <c r="I559" s="5">
        <v>1032.6999510000001</v>
      </c>
      <c r="J559" s="5">
        <v>2478.1999510000001</v>
      </c>
      <c r="K559" s="10">
        <f t="shared" si="17"/>
        <v>2051.9280272000005</v>
      </c>
      <c r="L559" s="10">
        <f t="shared" si="18"/>
        <v>1.0515280148406525E-2</v>
      </c>
    </row>
    <row r="560" spans="5:12">
      <c r="E560" s="4">
        <v>45111</v>
      </c>
      <c r="F560" s="5">
        <v>2624.8999020000001</v>
      </c>
      <c r="G560" s="5">
        <v>2389.4155270000001</v>
      </c>
      <c r="H560" s="5">
        <v>1723.4499510000001</v>
      </c>
      <c r="I560" s="5">
        <v>1048.8000489999999</v>
      </c>
      <c r="J560" s="5">
        <v>2458.1999510000001</v>
      </c>
      <c r="K560" s="10">
        <f t="shared" si="17"/>
        <v>2048.9530760000002</v>
      </c>
      <c r="L560" s="10">
        <f t="shared" si="18"/>
        <v>-1.4498321386349211E-3</v>
      </c>
    </row>
    <row r="561" spans="5:12">
      <c r="E561" s="4">
        <v>45112</v>
      </c>
      <c r="F561" s="5">
        <v>2593.0500489999999</v>
      </c>
      <c r="G561" s="5">
        <v>2385.4926759999998</v>
      </c>
      <c r="H561" s="5">
        <v>1716.25</v>
      </c>
      <c r="I561" s="5">
        <v>1044.6999510000001</v>
      </c>
      <c r="J561" s="5">
        <v>2461</v>
      </c>
      <c r="K561" s="10">
        <f t="shared" si="17"/>
        <v>2040.0985352</v>
      </c>
      <c r="L561" s="10">
        <f t="shared" si="18"/>
        <v>-4.3214951595115236E-3</v>
      </c>
    </row>
    <row r="562" spans="5:12">
      <c r="E562" s="4">
        <v>45113</v>
      </c>
      <c r="F562" s="5">
        <v>2600.6999510000001</v>
      </c>
      <c r="G562" s="5">
        <v>2435.5654300000001</v>
      </c>
      <c r="H562" s="5">
        <v>1673</v>
      </c>
      <c r="I562" s="5">
        <v>1042.5</v>
      </c>
      <c r="J562" s="5">
        <v>2468.1000979999999</v>
      </c>
      <c r="K562" s="10">
        <f t="shared" si="17"/>
        <v>2043.9730958</v>
      </c>
      <c r="L562" s="10">
        <f t="shared" si="18"/>
        <v>1.8992026772961523E-3</v>
      </c>
    </row>
    <row r="563" spans="5:12">
      <c r="E563" s="4">
        <v>45114</v>
      </c>
      <c r="F563" s="5">
        <v>2587.25</v>
      </c>
      <c r="G563" s="5">
        <v>2430.8120119999999</v>
      </c>
      <c r="H563" s="5">
        <v>1665</v>
      </c>
      <c r="I563" s="5">
        <v>1035.6999510000001</v>
      </c>
      <c r="J563" s="5">
        <v>2482.75</v>
      </c>
      <c r="K563" s="10">
        <f t="shared" si="17"/>
        <v>2040.3023926000001</v>
      </c>
      <c r="L563" s="10">
        <f t="shared" si="18"/>
        <v>-1.7958666909767551E-3</v>
      </c>
    </row>
    <row r="564" spans="5:12">
      <c r="E564" s="4">
        <v>45117</v>
      </c>
      <c r="F564" s="5">
        <v>2620.3000489999999</v>
      </c>
      <c r="G564" s="5">
        <v>2524.4501949999999</v>
      </c>
      <c r="H564" s="5">
        <v>1661</v>
      </c>
      <c r="I564" s="5">
        <v>1045</v>
      </c>
      <c r="J564" s="5">
        <v>2450</v>
      </c>
      <c r="K564" s="10">
        <f t="shared" si="17"/>
        <v>2060.1500488000001</v>
      </c>
      <c r="L564" s="10">
        <f t="shared" si="18"/>
        <v>9.7278012670993785E-3</v>
      </c>
    </row>
    <row r="565" spans="5:12">
      <c r="E565" s="4">
        <v>45118</v>
      </c>
      <c r="F565" s="5">
        <v>2592.1499020000001</v>
      </c>
      <c r="G565" s="5">
        <v>2551.8171390000002</v>
      </c>
      <c r="H565" s="5">
        <v>1663</v>
      </c>
      <c r="I565" s="5">
        <v>1072.25</v>
      </c>
      <c r="J565" s="5">
        <v>2447.1999510000001</v>
      </c>
      <c r="K565" s="10">
        <f t="shared" si="17"/>
        <v>2065.2833983999999</v>
      </c>
      <c r="L565" s="10">
        <f t="shared" si="18"/>
        <v>2.491735785453919E-3</v>
      </c>
    </row>
    <row r="566" spans="5:12">
      <c r="E566" s="4">
        <v>45119</v>
      </c>
      <c r="F566" s="5">
        <v>2573.9499510000001</v>
      </c>
      <c r="G566" s="5">
        <v>2554.6323240000002</v>
      </c>
      <c r="H566" s="5">
        <v>1655.349976</v>
      </c>
      <c r="I566" s="5">
        <v>1078.75</v>
      </c>
      <c r="J566" s="5">
        <v>2480.3000489999999</v>
      </c>
      <c r="K566" s="10">
        <f t="shared" si="17"/>
        <v>2068.5964600000002</v>
      </c>
      <c r="L566" s="10">
        <f t="shared" si="18"/>
        <v>1.6041680297080863E-3</v>
      </c>
    </row>
    <row r="567" spans="5:12">
      <c r="E567" s="4">
        <v>45120</v>
      </c>
      <c r="F567" s="5">
        <v>2584.6999510000001</v>
      </c>
      <c r="G567" s="5">
        <v>2531.788086</v>
      </c>
      <c r="H567" s="5">
        <v>1656.6999510000001</v>
      </c>
      <c r="I567" s="5">
        <v>1075.650024</v>
      </c>
      <c r="J567" s="5">
        <v>2466</v>
      </c>
      <c r="K567" s="10">
        <f t="shared" si="17"/>
        <v>2062.9676024</v>
      </c>
      <c r="L567" s="10">
        <f t="shared" si="18"/>
        <v>-2.72109989011593E-3</v>
      </c>
    </row>
    <row r="568" spans="5:12">
      <c r="E568" s="4">
        <v>45121</v>
      </c>
      <c r="F568" s="5">
        <v>2565.0500489999999</v>
      </c>
      <c r="G568" s="5">
        <v>2529.6652829999998</v>
      </c>
      <c r="H568" s="5">
        <v>1653.599976</v>
      </c>
      <c r="I568" s="5">
        <v>1072.9499510000001</v>
      </c>
      <c r="J568" s="5">
        <v>2450.25</v>
      </c>
      <c r="K568" s="10">
        <f t="shared" si="17"/>
        <v>2054.3030518</v>
      </c>
      <c r="L568" s="10">
        <f t="shared" si="18"/>
        <v>-4.2000420122545457E-3</v>
      </c>
    </row>
    <row r="569" spans="5:12">
      <c r="E569" s="4">
        <v>45124</v>
      </c>
      <c r="F569" s="5">
        <v>2601.1499020000001</v>
      </c>
      <c r="G569" s="5">
        <v>2581.3532709999999</v>
      </c>
      <c r="H569" s="5">
        <v>1650</v>
      </c>
      <c r="I569" s="5">
        <v>1077.599976</v>
      </c>
      <c r="J569" s="5">
        <v>2475</v>
      </c>
      <c r="K569" s="10">
        <f t="shared" si="17"/>
        <v>2077.0206298000003</v>
      </c>
      <c r="L569" s="10">
        <f t="shared" si="18"/>
        <v>1.1058532956028433E-2</v>
      </c>
    </row>
    <row r="570" spans="5:12">
      <c r="E570" s="4">
        <v>45125</v>
      </c>
      <c r="F570" s="5">
        <v>2601.1499020000001</v>
      </c>
      <c r="G570" s="5">
        <v>2603.274414</v>
      </c>
      <c r="H570" s="5">
        <v>1698</v>
      </c>
      <c r="I570" s="5">
        <v>1067.150024</v>
      </c>
      <c r="J570" s="5">
        <v>2469</v>
      </c>
      <c r="K570" s="10">
        <f t="shared" si="17"/>
        <v>2087.714868</v>
      </c>
      <c r="L570" s="10">
        <f t="shared" si="18"/>
        <v>5.148835811529473E-3</v>
      </c>
    </row>
    <row r="571" spans="5:12">
      <c r="E571" s="4">
        <v>45126</v>
      </c>
      <c r="F571" s="5">
        <v>2637.9499510000001</v>
      </c>
      <c r="G571" s="5">
        <v>2623.0266109999998</v>
      </c>
      <c r="H571" s="5">
        <v>1681.099976</v>
      </c>
      <c r="I571" s="5">
        <v>1081.849976</v>
      </c>
      <c r="J571" s="5">
        <v>2474.6000979999999</v>
      </c>
      <c r="K571" s="10">
        <f t="shared" si="17"/>
        <v>2099.7053224000001</v>
      </c>
      <c r="L571" s="10">
        <f t="shared" si="18"/>
        <v>5.743339085134247E-3</v>
      </c>
    </row>
    <row r="572" spans="5:12">
      <c r="E572" s="4">
        <v>45127</v>
      </c>
      <c r="F572" s="5">
        <v>2645.6999510000001</v>
      </c>
      <c r="G572" s="5">
        <v>2619.8500979999999</v>
      </c>
      <c r="H572" s="5">
        <v>1681.150024</v>
      </c>
      <c r="I572" s="5">
        <v>1097.650024</v>
      </c>
      <c r="J572" s="5">
        <v>2494</v>
      </c>
      <c r="K572" s="10">
        <f t="shared" si="17"/>
        <v>2107.6700194000005</v>
      </c>
      <c r="L572" s="10">
        <f t="shared" si="18"/>
        <v>3.7932451354156793E-3</v>
      </c>
    </row>
    <row r="573" spans="5:12">
      <c r="E573" s="4">
        <v>45128</v>
      </c>
      <c r="F573" s="5">
        <v>2610.9499510000001</v>
      </c>
      <c r="G573" s="5">
        <v>2538.75</v>
      </c>
      <c r="H573" s="5">
        <v>1680</v>
      </c>
      <c r="I573" s="5">
        <v>1097.150024</v>
      </c>
      <c r="J573" s="5">
        <v>2522</v>
      </c>
      <c r="K573" s="10">
        <f t="shared" si="17"/>
        <v>2089.7699950000001</v>
      </c>
      <c r="L573" s="10">
        <f t="shared" si="18"/>
        <v>-8.4928021157202327E-3</v>
      </c>
    </row>
    <row r="574" spans="5:12">
      <c r="E574" s="4">
        <v>45131</v>
      </c>
      <c r="F574" s="5">
        <v>2664.3000489999999</v>
      </c>
      <c r="G574" s="5">
        <v>2487.3999020000001</v>
      </c>
      <c r="H574" s="5">
        <v>1678.5</v>
      </c>
      <c r="I574" s="5">
        <v>1100.400024</v>
      </c>
      <c r="J574" s="5">
        <v>2637.6499020000001</v>
      </c>
      <c r="K574" s="10">
        <f t="shared" si="17"/>
        <v>2113.6499754000001</v>
      </c>
      <c r="L574" s="10">
        <f t="shared" si="18"/>
        <v>1.1427085496076295E-2</v>
      </c>
    </row>
    <row r="575" spans="5:12">
      <c r="E575" s="4">
        <v>45132</v>
      </c>
      <c r="F575" s="5">
        <v>2652.1499020000001</v>
      </c>
      <c r="G575" s="5">
        <v>2485.8000489999999</v>
      </c>
      <c r="H575" s="5">
        <v>1684.650024</v>
      </c>
      <c r="I575" s="5">
        <v>1095.0500489999999</v>
      </c>
      <c r="J575" s="5">
        <v>2616</v>
      </c>
      <c r="K575" s="10">
        <f t="shared" si="17"/>
        <v>2106.7300048000002</v>
      </c>
      <c r="L575" s="10">
        <f t="shared" si="18"/>
        <v>-3.2739435008345419E-3</v>
      </c>
    </row>
    <row r="576" spans="5:12">
      <c r="E576" s="4">
        <v>45133</v>
      </c>
      <c r="F576" s="5">
        <v>2651.25</v>
      </c>
      <c r="G576" s="5">
        <v>2526.1999510000001</v>
      </c>
      <c r="H576" s="5">
        <v>1699.599976</v>
      </c>
      <c r="I576" s="5">
        <v>1112</v>
      </c>
      <c r="J576" s="5">
        <v>2591</v>
      </c>
      <c r="K576" s="10">
        <f t="shared" si="17"/>
        <v>2116.0099854</v>
      </c>
      <c r="L576" s="10">
        <f t="shared" si="18"/>
        <v>4.4049216457999751E-3</v>
      </c>
    </row>
    <row r="577" spans="5:12">
      <c r="E577" s="4">
        <v>45134</v>
      </c>
      <c r="F577" s="5">
        <v>2677.25</v>
      </c>
      <c r="G577" s="5">
        <v>2502.6999510000001</v>
      </c>
      <c r="H577" s="5">
        <v>1699.900024</v>
      </c>
      <c r="I577" s="5">
        <v>1134.9499510000001</v>
      </c>
      <c r="J577" s="5">
        <v>2668.9499510000001</v>
      </c>
      <c r="K577" s="10">
        <f t="shared" si="17"/>
        <v>2136.7499754</v>
      </c>
      <c r="L577" s="10">
        <f t="shared" si="18"/>
        <v>9.8014613083592383E-3</v>
      </c>
    </row>
    <row r="578" spans="5:12">
      <c r="E578" s="4">
        <v>45135</v>
      </c>
      <c r="F578" s="5">
        <v>2740.0500489999999</v>
      </c>
      <c r="G578" s="5">
        <v>2527.8500979999999</v>
      </c>
      <c r="H578" s="5">
        <v>1661.5</v>
      </c>
      <c r="I578" s="5">
        <v>1138.5500489999999</v>
      </c>
      <c r="J578" s="5">
        <v>2660.1499020000001</v>
      </c>
      <c r="K578" s="10">
        <f t="shared" si="17"/>
        <v>2145.6200196</v>
      </c>
      <c r="L578" s="10">
        <f t="shared" si="18"/>
        <v>4.1511848845765531E-3</v>
      </c>
    </row>
    <row r="579" spans="5:12">
      <c r="E579" s="4">
        <v>45138</v>
      </c>
      <c r="F579" s="5">
        <v>2740</v>
      </c>
      <c r="G579" s="5">
        <v>2549.25</v>
      </c>
      <c r="H579" s="5">
        <v>1650.0500489999999</v>
      </c>
      <c r="I579" s="5">
        <v>1143.400024</v>
      </c>
      <c r="J579" s="5">
        <v>2655</v>
      </c>
      <c r="K579" s="10">
        <f t="shared" ref="K579:K642" si="19">($B$22*$F579)+($B$23*$G579)+($B$24*$H579)+($B$25*$I579)+($B$26*$J579)</f>
        <v>2147.5400146000002</v>
      </c>
      <c r="L579" s="10">
        <f t="shared" si="18"/>
        <v>8.9484390640515166E-4</v>
      </c>
    </row>
    <row r="580" spans="5:12">
      <c r="E580" s="4">
        <v>45139</v>
      </c>
      <c r="F580" s="5">
        <v>2763.8999020000001</v>
      </c>
      <c r="G580" s="5">
        <v>2513.1999510000001</v>
      </c>
      <c r="H580" s="5">
        <v>1654.4499510000001</v>
      </c>
      <c r="I580" s="5">
        <v>1143.4499510000001</v>
      </c>
      <c r="J580" s="5">
        <v>2681.3500979999999</v>
      </c>
      <c r="K580" s="10">
        <f t="shared" si="19"/>
        <v>2151.2699705999999</v>
      </c>
      <c r="L580" s="10">
        <f t="shared" ref="L580:L643" si="20">(K580/K579)-1</f>
        <v>1.7368505241539545E-3</v>
      </c>
    </row>
    <row r="581" spans="5:12">
      <c r="E581" s="4">
        <v>45140</v>
      </c>
      <c r="F581" s="5">
        <v>2695</v>
      </c>
      <c r="G581" s="5">
        <v>2486.3500979999999</v>
      </c>
      <c r="H581" s="5">
        <v>1642</v>
      </c>
      <c r="I581" s="5">
        <v>1135.25</v>
      </c>
      <c r="J581" s="5">
        <v>2638</v>
      </c>
      <c r="K581" s="10">
        <f t="shared" si="19"/>
        <v>2119.3200196000003</v>
      </c>
      <c r="L581" s="10">
        <f t="shared" si="20"/>
        <v>-1.485166968192686E-2</v>
      </c>
    </row>
    <row r="582" spans="5:12">
      <c r="E582" s="4">
        <v>45141</v>
      </c>
      <c r="F582" s="5">
        <v>2646.9499510000001</v>
      </c>
      <c r="G582" s="5">
        <v>2475.8999020000001</v>
      </c>
      <c r="H582" s="5">
        <v>1640</v>
      </c>
      <c r="I582" s="5">
        <v>1141</v>
      </c>
      <c r="J582" s="5">
        <v>2615</v>
      </c>
      <c r="K582" s="10">
        <f t="shared" si="19"/>
        <v>2103.7699706000003</v>
      </c>
      <c r="L582" s="10">
        <f t="shared" si="20"/>
        <v>-7.3372821736166216E-3</v>
      </c>
    </row>
    <row r="583" spans="5:12">
      <c r="E583" s="4">
        <v>45142</v>
      </c>
      <c r="F583" s="5">
        <v>2619.3999020000001</v>
      </c>
      <c r="G583" s="5">
        <v>2509.5500489999999</v>
      </c>
      <c r="H583" s="5">
        <v>1635.150024</v>
      </c>
      <c r="I583" s="5">
        <v>1138.9499510000001</v>
      </c>
      <c r="J583" s="5">
        <v>2605</v>
      </c>
      <c r="K583" s="10">
        <f t="shared" si="19"/>
        <v>2101.6099851999998</v>
      </c>
      <c r="L583" s="10">
        <f t="shared" si="20"/>
        <v>-1.0267212814072391E-3</v>
      </c>
    </row>
    <row r="584" spans="5:12">
      <c r="E584" s="4">
        <v>45145</v>
      </c>
      <c r="F584" s="5">
        <v>2611</v>
      </c>
      <c r="G584" s="5">
        <v>2523.8500979999999</v>
      </c>
      <c r="H584" s="5">
        <v>1663.099976</v>
      </c>
      <c r="I584" s="5">
        <v>1160.8000489999999</v>
      </c>
      <c r="J584" s="5">
        <v>2628</v>
      </c>
      <c r="K584" s="10">
        <f t="shared" si="19"/>
        <v>2117.3500245999999</v>
      </c>
      <c r="L584" s="10">
        <f t="shared" si="20"/>
        <v>7.4895149484657253E-3</v>
      </c>
    </row>
    <row r="585" spans="5:12">
      <c r="E585" s="4">
        <v>45146</v>
      </c>
      <c r="F585" s="5">
        <v>2601.5500489999999</v>
      </c>
      <c r="G585" s="5">
        <v>2508.6499020000001</v>
      </c>
      <c r="H585" s="5">
        <v>1651.6999510000001</v>
      </c>
      <c r="I585" s="5">
        <v>1148.650024</v>
      </c>
      <c r="J585" s="5">
        <v>2639.0500489999999</v>
      </c>
      <c r="K585" s="10">
        <f t="shared" si="19"/>
        <v>2109.9199950000002</v>
      </c>
      <c r="L585" s="10">
        <f t="shared" si="20"/>
        <v>-3.5091172993011455E-3</v>
      </c>
    </row>
    <row r="586" spans="5:12">
      <c r="E586" s="4">
        <v>45147</v>
      </c>
      <c r="F586" s="5">
        <v>2588.6999510000001</v>
      </c>
      <c r="G586" s="5">
        <v>2525.1999510000001</v>
      </c>
      <c r="H586" s="5">
        <v>1653</v>
      </c>
      <c r="I586" s="5">
        <v>1152.8000489999999</v>
      </c>
      <c r="J586" s="5">
        <v>2635</v>
      </c>
      <c r="K586" s="10">
        <f t="shared" si="19"/>
        <v>2110.9399902</v>
      </c>
      <c r="L586" s="10">
        <f t="shared" si="20"/>
        <v>4.8342837757675561E-4</v>
      </c>
    </row>
    <row r="587" spans="5:12">
      <c r="E587" s="4">
        <v>45148</v>
      </c>
      <c r="F587" s="5">
        <v>2551.3999020000001</v>
      </c>
      <c r="G587" s="5">
        <v>2536.4499510000001</v>
      </c>
      <c r="H587" s="5">
        <v>1647.0500489999999</v>
      </c>
      <c r="I587" s="5">
        <v>1150.3000489999999</v>
      </c>
      <c r="J587" s="5">
        <v>2640.1000979999999</v>
      </c>
      <c r="K587" s="10">
        <f t="shared" si="19"/>
        <v>2105.0600098</v>
      </c>
      <c r="L587" s="10">
        <f t="shared" si="20"/>
        <v>-2.7854796570710993E-3</v>
      </c>
    </row>
    <row r="588" spans="5:12">
      <c r="E588" s="4">
        <v>45149</v>
      </c>
      <c r="F588" s="5">
        <v>2547.6999510000001</v>
      </c>
      <c r="G588" s="5">
        <v>2547.1499020000001</v>
      </c>
      <c r="H588" s="5">
        <v>1638.400024</v>
      </c>
      <c r="I588" s="5">
        <v>1132.349976</v>
      </c>
      <c r="J588" s="5">
        <v>2642.0500489999999</v>
      </c>
      <c r="K588" s="10">
        <f t="shared" si="19"/>
        <v>2101.5299804000001</v>
      </c>
      <c r="L588" s="10">
        <f t="shared" si="20"/>
        <v>-1.6769257805316906E-3</v>
      </c>
    </row>
    <row r="589" spans="5:12">
      <c r="E589" s="4">
        <v>45152</v>
      </c>
      <c r="F589" s="5">
        <v>2494.25</v>
      </c>
      <c r="G589" s="5">
        <v>2577.25</v>
      </c>
      <c r="H589" s="5">
        <v>1611</v>
      </c>
      <c r="I589" s="5">
        <v>1134.25</v>
      </c>
      <c r="J589" s="5">
        <v>2637</v>
      </c>
      <c r="K589" s="10">
        <f t="shared" si="19"/>
        <v>2090.75</v>
      </c>
      <c r="L589" s="10">
        <f t="shared" si="20"/>
        <v>-5.1295867775097426E-3</v>
      </c>
    </row>
    <row r="590" spans="5:12">
      <c r="E590" s="4">
        <v>45154</v>
      </c>
      <c r="F590" s="5">
        <v>2494.0500489999999</v>
      </c>
      <c r="G590" s="5">
        <v>2575.1499020000001</v>
      </c>
      <c r="H590" s="5">
        <v>1583.099976</v>
      </c>
      <c r="I590" s="5">
        <v>1143.650024</v>
      </c>
      <c r="J590" s="5">
        <v>2669</v>
      </c>
      <c r="K590" s="10">
        <f t="shared" si="19"/>
        <v>2092.9899902000002</v>
      </c>
      <c r="L590" s="10">
        <f t="shared" si="20"/>
        <v>1.0713811790028505E-3</v>
      </c>
    </row>
    <row r="591" spans="5:12">
      <c r="E591" s="4">
        <v>45155</v>
      </c>
      <c r="F591" s="5">
        <v>2501.6499020000001</v>
      </c>
      <c r="G591" s="5">
        <v>2538</v>
      </c>
      <c r="H591" s="5">
        <v>1597.599976</v>
      </c>
      <c r="I591" s="5">
        <v>1144.8000489999999</v>
      </c>
      <c r="J591" s="5">
        <v>2691.0500489999999</v>
      </c>
      <c r="K591" s="10">
        <f t="shared" si="19"/>
        <v>2094.6199952000002</v>
      </c>
      <c r="L591" s="10">
        <f t="shared" si="20"/>
        <v>7.787925444613375E-4</v>
      </c>
    </row>
    <row r="592" spans="5:12">
      <c r="E592" s="4">
        <v>45156</v>
      </c>
      <c r="F592" s="5">
        <v>2528</v>
      </c>
      <c r="G592" s="5">
        <v>2556.8000489999999</v>
      </c>
      <c r="H592" s="5">
        <v>1587.5500489999999</v>
      </c>
      <c r="I592" s="5">
        <v>1134.900024</v>
      </c>
      <c r="J592" s="5">
        <v>2650</v>
      </c>
      <c r="K592" s="10">
        <f t="shared" si="19"/>
        <v>2091.4500244000001</v>
      </c>
      <c r="L592" s="10">
        <f t="shared" si="20"/>
        <v>-1.5133870617412004E-3</v>
      </c>
    </row>
    <row r="593" spans="5:12">
      <c r="E593" s="4">
        <v>45159</v>
      </c>
      <c r="F593" s="5">
        <v>2494.5</v>
      </c>
      <c r="G593" s="5">
        <v>2520</v>
      </c>
      <c r="H593" s="5">
        <v>1600.5</v>
      </c>
      <c r="I593" s="5">
        <v>1137.400024</v>
      </c>
      <c r="J593" s="5">
        <v>2641.8500979999999</v>
      </c>
      <c r="K593" s="10">
        <f t="shared" si="19"/>
        <v>2078.8500243999997</v>
      </c>
      <c r="L593" s="10">
        <f t="shared" si="20"/>
        <v>-6.024528366923354E-3</v>
      </c>
    </row>
    <row r="594" spans="5:12">
      <c r="E594" s="4">
        <v>45160</v>
      </c>
      <c r="F594" s="5">
        <v>2491.5</v>
      </c>
      <c r="G594" s="5">
        <v>2519.3999020000001</v>
      </c>
      <c r="H594" s="5">
        <v>1596.349976</v>
      </c>
      <c r="I594" s="5">
        <v>1137.5500489999999</v>
      </c>
      <c r="J594" s="5">
        <v>2668</v>
      </c>
      <c r="K594" s="10">
        <f t="shared" si="19"/>
        <v>2082.5599854000002</v>
      </c>
      <c r="L594" s="10">
        <f t="shared" si="20"/>
        <v>1.7846217651373841E-3</v>
      </c>
    </row>
    <row r="595" spans="5:12">
      <c r="E595" s="4">
        <v>45161</v>
      </c>
      <c r="F595" s="5">
        <v>2496.0500489999999</v>
      </c>
      <c r="G595" s="5">
        <v>2522.1999510000001</v>
      </c>
      <c r="H595" s="5">
        <v>1580</v>
      </c>
      <c r="I595" s="5">
        <v>1123.6999510000001</v>
      </c>
      <c r="J595" s="5">
        <v>2689.5500489999999</v>
      </c>
      <c r="K595" s="10">
        <f t="shared" si="19"/>
        <v>2082.3000000000002</v>
      </c>
      <c r="L595" s="10">
        <f t="shared" si="20"/>
        <v>-1.2483933323537144E-4</v>
      </c>
    </row>
    <row r="596" spans="5:12">
      <c r="E596" s="4">
        <v>45162</v>
      </c>
      <c r="F596" s="5">
        <v>2507.5500489999999</v>
      </c>
      <c r="G596" s="5">
        <v>2479.8000489999999</v>
      </c>
      <c r="H596" s="5">
        <v>1593.3000489999999</v>
      </c>
      <c r="I596" s="5">
        <v>1118.3000489999999</v>
      </c>
      <c r="J596" s="5">
        <v>2747.5</v>
      </c>
      <c r="K596" s="10">
        <f t="shared" si="19"/>
        <v>2089.2900392000001</v>
      </c>
      <c r="L596" s="10">
        <f t="shared" si="20"/>
        <v>3.3568838303799087E-3</v>
      </c>
    </row>
    <row r="597" spans="5:12">
      <c r="E597" s="4">
        <v>45163</v>
      </c>
      <c r="F597" s="5">
        <v>2495.1499020000001</v>
      </c>
      <c r="G597" s="5">
        <v>2468.3500979999999</v>
      </c>
      <c r="H597" s="5">
        <v>1574.5500489999999</v>
      </c>
      <c r="I597" s="5">
        <v>1106.3000489999999</v>
      </c>
      <c r="J597" s="5">
        <v>2677.4499510000001</v>
      </c>
      <c r="K597" s="10">
        <f t="shared" si="19"/>
        <v>2064.3600098000002</v>
      </c>
      <c r="L597" s="10">
        <f t="shared" si="20"/>
        <v>-1.1932297063717345E-2</v>
      </c>
    </row>
    <row r="598" spans="5:12">
      <c r="E598" s="4">
        <v>45166</v>
      </c>
      <c r="F598" s="5">
        <v>2517.6499020000001</v>
      </c>
      <c r="G598" s="5">
        <v>2443.75</v>
      </c>
      <c r="H598" s="5">
        <v>1561.5</v>
      </c>
      <c r="I598" s="5">
        <v>1117</v>
      </c>
      <c r="J598" s="5">
        <v>2653.5500489999999</v>
      </c>
      <c r="K598" s="10">
        <f t="shared" si="19"/>
        <v>2058.6899902</v>
      </c>
      <c r="L598" s="10">
        <f t="shared" si="20"/>
        <v>-2.7466234441101411E-3</v>
      </c>
    </row>
    <row r="599" spans="5:12">
      <c r="E599" s="4">
        <v>45167</v>
      </c>
      <c r="F599" s="5">
        <v>2570.3500979999999</v>
      </c>
      <c r="G599" s="5">
        <v>2420.3500979999999</v>
      </c>
      <c r="H599" s="5">
        <v>1589.6999510000001</v>
      </c>
      <c r="I599" s="5">
        <v>1111.599976</v>
      </c>
      <c r="J599" s="5">
        <v>2710</v>
      </c>
      <c r="K599" s="10">
        <f t="shared" si="19"/>
        <v>2080.4000246000001</v>
      </c>
      <c r="L599" s="10">
        <f t="shared" si="20"/>
        <v>1.0545557856377785E-2</v>
      </c>
    </row>
    <row r="600" spans="5:12">
      <c r="E600" s="4">
        <v>45168</v>
      </c>
      <c r="F600" s="5">
        <v>2610.6499020000001</v>
      </c>
      <c r="G600" s="5">
        <v>2418.0500489999999</v>
      </c>
      <c r="H600" s="5">
        <v>1603.9499510000001</v>
      </c>
      <c r="I600" s="5">
        <v>1114.900024</v>
      </c>
      <c r="J600" s="5">
        <v>2722.9499510000001</v>
      </c>
      <c r="K600" s="10">
        <f t="shared" si="19"/>
        <v>2094.0999753999999</v>
      </c>
      <c r="L600" s="10">
        <f t="shared" si="20"/>
        <v>6.5852483358983527E-3</v>
      </c>
    </row>
    <row r="601" spans="5:12">
      <c r="E601" s="4">
        <v>45169</v>
      </c>
      <c r="F601" s="5">
        <v>2632.1499020000001</v>
      </c>
      <c r="G601" s="5">
        <v>2407</v>
      </c>
      <c r="H601" s="5">
        <v>1579</v>
      </c>
      <c r="I601" s="5">
        <v>1111.599976</v>
      </c>
      <c r="J601" s="5">
        <v>2720</v>
      </c>
      <c r="K601" s="10">
        <f t="shared" si="19"/>
        <v>2089.9499756</v>
      </c>
      <c r="L601" s="10">
        <f t="shared" si="20"/>
        <v>-1.9817582010177581E-3</v>
      </c>
    </row>
    <row r="602" spans="5:12">
      <c r="E602" s="4">
        <v>45170</v>
      </c>
      <c r="F602" s="5">
        <v>2628.5500489999999</v>
      </c>
      <c r="G602" s="5">
        <v>2412.6499020000001</v>
      </c>
      <c r="H602" s="5">
        <v>1571</v>
      </c>
      <c r="I602" s="5">
        <v>1109</v>
      </c>
      <c r="J602" s="5">
        <v>2710</v>
      </c>
      <c r="K602" s="10">
        <f t="shared" si="19"/>
        <v>2086.2399901999997</v>
      </c>
      <c r="L602" s="10">
        <f t="shared" si="20"/>
        <v>-1.7751551201292681E-3</v>
      </c>
    </row>
    <row r="603" spans="5:12">
      <c r="E603" s="4">
        <v>45173</v>
      </c>
      <c r="F603" s="5">
        <v>2663.5</v>
      </c>
      <c r="G603" s="5">
        <v>2410.6999510000001</v>
      </c>
      <c r="H603" s="5">
        <v>1590</v>
      </c>
      <c r="I603" s="5">
        <v>1108.900024</v>
      </c>
      <c r="J603" s="5">
        <v>2733</v>
      </c>
      <c r="K603" s="10">
        <f t="shared" si="19"/>
        <v>2101.2199949999999</v>
      </c>
      <c r="L603" s="10">
        <f t="shared" si="20"/>
        <v>7.1803842656492645E-3</v>
      </c>
    </row>
    <row r="604" spans="5:12">
      <c r="E604" s="4">
        <v>45174</v>
      </c>
      <c r="F604" s="5">
        <v>2757.3999020000001</v>
      </c>
      <c r="G604" s="5">
        <v>2423.6000979999999</v>
      </c>
      <c r="H604" s="5">
        <v>1588.400024</v>
      </c>
      <c r="I604" s="5">
        <v>1131.900024</v>
      </c>
      <c r="J604" s="5">
        <v>2720.5</v>
      </c>
      <c r="K604" s="10">
        <f t="shared" si="19"/>
        <v>2124.3600096</v>
      </c>
      <c r="L604" s="10">
        <f t="shared" si="20"/>
        <v>1.1012656768478957E-2</v>
      </c>
    </row>
    <row r="605" spans="5:12">
      <c r="E605" s="4">
        <v>45175</v>
      </c>
      <c r="F605" s="5">
        <v>2819.1000979999999</v>
      </c>
      <c r="G605" s="5">
        <v>2428.6999510000001</v>
      </c>
      <c r="H605" s="5">
        <v>1576.8000489999999</v>
      </c>
      <c r="I605" s="5">
        <v>1142.349976</v>
      </c>
      <c r="J605" s="5">
        <v>2740</v>
      </c>
      <c r="K605" s="10">
        <f t="shared" si="19"/>
        <v>2141.3900148000002</v>
      </c>
      <c r="L605" s="10">
        <f t="shared" si="20"/>
        <v>8.0165344494538271E-3</v>
      </c>
    </row>
    <row r="606" spans="5:12">
      <c r="E606" s="4">
        <v>45176</v>
      </c>
      <c r="F606" s="5">
        <v>2811.5500489999999</v>
      </c>
      <c r="G606" s="5">
        <v>2432</v>
      </c>
      <c r="H606" s="5">
        <v>1595.5</v>
      </c>
      <c r="I606" s="5">
        <v>1133.0500489999999</v>
      </c>
      <c r="J606" s="5">
        <v>2733</v>
      </c>
      <c r="K606" s="10">
        <f t="shared" si="19"/>
        <v>2141.0200196000001</v>
      </c>
      <c r="L606" s="10">
        <f t="shared" si="20"/>
        <v>-1.727827240450841E-4</v>
      </c>
    </row>
    <row r="607" spans="5:12">
      <c r="E607" s="4">
        <v>45177</v>
      </c>
      <c r="F607" s="5">
        <v>2819.6000979999999</v>
      </c>
      <c r="G607" s="5">
        <v>2448.1999510000001</v>
      </c>
      <c r="H607" s="5">
        <v>1608.3000489999999</v>
      </c>
      <c r="I607" s="5">
        <v>1130.4499510000001</v>
      </c>
      <c r="J607" s="5">
        <v>2888</v>
      </c>
      <c r="K607" s="10">
        <f t="shared" si="19"/>
        <v>2178.9100097999999</v>
      </c>
      <c r="L607" s="10">
        <f t="shared" si="20"/>
        <v>1.7697167636516964E-2</v>
      </c>
    </row>
    <row r="608" spans="5:12">
      <c r="E608" s="4">
        <v>45180</v>
      </c>
      <c r="F608" s="5">
        <v>2804.8999020000001</v>
      </c>
      <c r="G608" s="5">
        <v>2474.6000979999999</v>
      </c>
      <c r="H608" s="5">
        <v>1628.900024</v>
      </c>
      <c r="I608" s="5">
        <v>1136.900024</v>
      </c>
      <c r="J608" s="5">
        <v>2905</v>
      </c>
      <c r="K608" s="10">
        <f t="shared" si="19"/>
        <v>2190.0600095999998</v>
      </c>
      <c r="L608" s="10">
        <f t="shared" si="20"/>
        <v>5.1172374030368228E-3</v>
      </c>
    </row>
    <row r="609" spans="5:12">
      <c r="E609" s="4">
        <v>45181</v>
      </c>
      <c r="F609" s="5">
        <v>2772.3500979999999</v>
      </c>
      <c r="G609" s="5">
        <v>2438.8500979999999</v>
      </c>
      <c r="H609" s="5">
        <v>1640</v>
      </c>
      <c r="I609" s="5">
        <v>1145.25</v>
      </c>
      <c r="J609" s="5">
        <v>2951.6000979999999</v>
      </c>
      <c r="K609" s="10">
        <f t="shared" si="19"/>
        <v>2189.6100587999999</v>
      </c>
      <c r="L609" s="10">
        <f t="shared" si="20"/>
        <v>-2.054513565964422E-4</v>
      </c>
    </row>
    <row r="610" spans="5:12">
      <c r="E610" s="4">
        <v>45182</v>
      </c>
      <c r="F610" s="5">
        <v>2753.1000979999999</v>
      </c>
      <c r="G610" s="5">
        <v>2451.0500489999999</v>
      </c>
      <c r="H610" s="5">
        <v>1631.3000489999999</v>
      </c>
      <c r="I610" s="5">
        <v>1148.75</v>
      </c>
      <c r="J610" s="5">
        <v>2943.5</v>
      </c>
      <c r="K610" s="10">
        <f t="shared" si="19"/>
        <v>2185.5400392000001</v>
      </c>
      <c r="L610" s="10">
        <f t="shared" si="20"/>
        <v>-1.8587874053841436E-3</v>
      </c>
    </row>
    <row r="611" spans="5:12">
      <c r="E611" s="4">
        <v>45183</v>
      </c>
      <c r="F611" s="5">
        <v>2776.3999020000001</v>
      </c>
      <c r="G611" s="5">
        <v>2453.3000489999999</v>
      </c>
      <c r="H611" s="5">
        <v>1644.25</v>
      </c>
      <c r="I611" s="5">
        <v>1143.8000489999999</v>
      </c>
      <c r="J611" s="5">
        <v>2924.8999020000001</v>
      </c>
      <c r="K611" s="10">
        <f t="shared" si="19"/>
        <v>2188.5299804000001</v>
      </c>
      <c r="L611" s="10">
        <f t="shared" si="20"/>
        <v>1.3680560165323374E-3</v>
      </c>
    </row>
    <row r="612" spans="5:12">
      <c r="E612" s="4">
        <v>45184</v>
      </c>
      <c r="F612" s="5">
        <v>2698.5</v>
      </c>
      <c r="G612" s="5">
        <v>2457.8500979999999</v>
      </c>
      <c r="H612" s="5">
        <v>1650</v>
      </c>
      <c r="I612" s="5">
        <v>1149.8000489999999</v>
      </c>
      <c r="J612" s="5">
        <v>2933</v>
      </c>
      <c r="K612" s="10">
        <f t="shared" si="19"/>
        <v>2177.8300294000001</v>
      </c>
      <c r="L612" s="10">
        <f t="shared" si="20"/>
        <v>-4.8891041456258222E-3</v>
      </c>
    </row>
    <row r="613" spans="5:12">
      <c r="E613" s="4">
        <v>45187</v>
      </c>
      <c r="F613" s="5">
        <v>2698.6999510000001</v>
      </c>
      <c r="G613" s="5">
        <v>2436.4499510000001</v>
      </c>
      <c r="H613" s="5">
        <v>1653.75</v>
      </c>
      <c r="I613" s="5">
        <v>1147.650024</v>
      </c>
      <c r="J613" s="5">
        <v>2910</v>
      </c>
      <c r="K613" s="10">
        <f t="shared" si="19"/>
        <v>2169.3099852</v>
      </c>
      <c r="L613" s="10">
        <f t="shared" si="20"/>
        <v>-3.9121713287916249E-3</v>
      </c>
    </row>
    <row r="614" spans="5:12">
      <c r="E614" s="4">
        <v>45189</v>
      </c>
      <c r="F614" s="5">
        <v>2674.1000979999999</v>
      </c>
      <c r="G614" s="5">
        <v>2382.1499020000001</v>
      </c>
      <c r="H614" s="5">
        <v>1599</v>
      </c>
      <c r="I614" s="5">
        <v>1153.150024</v>
      </c>
      <c r="J614" s="5">
        <v>2926.9499510000001</v>
      </c>
      <c r="K614" s="10">
        <f t="shared" si="19"/>
        <v>2147.0699949999998</v>
      </c>
      <c r="L614" s="10">
        <f t="shared" si="20"/>
        <v>-1.025210336546245E-2</v>
      </c>
    </row>
    <row r="615" spans="5:12">
      <c r="E615" s="4">
        <v>45190</v>
      </c>
      <c r="F615" s="5">
        <v>2622.5</v>
      </c>
      <c r="G615" s="5">
        <v>2364.8000489999999</v>
      </c>
      <c r="H615" s="5">
        <v>1553</v>
      </c>
      <c r="I615" s="5">
        <v>1146.150024</v>
      </c>
      <c r="J615" s="5">
        <v>2885.0500489999999</v>
      </c>
      <c r="K615" s="10">
        <f t="shared" si="19"/>
        <v>2114.3000244</v>
      </c>
      <c r="L615" s="10">
        <f t="shared" si="20"/>
        <v>-1.5262646619026432E-2</v>
      </c>
    </row>
    <row r="616" spans="5:12">
      <c r="E616" s="4">
        <v>45191</v>
      </c>
      <c r="F616" s="5">
        <v>2578.1000979999999</v>
      </c>
      <c r="G616" s="5">
        <v>2354.9499510000001</v>
      </c>
      <c r="H616" s="5">
        <v>1559</v>
      </c>
      <c r="I616" s="5">
        <v>1132.349976</v>
      </c>
      <c r="J616" s="5">
        <v>2908.6999510000001</v>
      </c>
      <c r="K616" s="10">
        <f t="shared" si="19"/>
        <v>2106.6199952000002</v>
      </c>
      <c r="L616" s="10">
        <f t="shared" si="20"/>
        <v>-3.6324216579334268E-3</v>
      </c>
    </row>
    <row r="617" spans="5:12">
      <c r="E617" s="4">
        <v>45194</v>
      </c>
      <c r="F617" s="5">
        <v>2564.3000489999999</v>
      </c>
      <c r="G617" s="5">
        <v>2340.4499510000001</v>
      </c>
      <c r="H617" s="5">
        <v>1525</v>
      </c>
      <c r="I617" s="5">
        <v>1124.0500489999999</v>
      </c>
      <c r="J617" s="5">
        <v>2917.9499510000001</v>
      </c>
      <c r="K617" s="10">
        <f t="shared" si="19"/>
        <v>2094.35</v>
      </c>
      <c r="L617" s="10">
        <f t="shared" si="20"/>
        <v>-5.8244938469955709E-3</v>
      </c>
    </row>
    <row r="618" spans="5:12">
      <c r="E618" s="4">
        <v>45195</v>
      </c>
      <c r="F618" s="5">
        <v>2565.6999510000001</v>
      </c>
      <c r="G618" s="5">
        <v>2342.5</v>
      </c>
      <c r="H618" s="5">
        <v>1525</v>
      </c>
      <c r="I618" s="5">
        <v>1125.849976</v>
      </c>
      <c r="J618" s="5">
        <v>2915</v>
      </c>
      <c r="K618" s="10">
        <f t="shared" si="19"/>
        <v>2094.8099854000002</v>
      </c>
      <c r="L618" s="10">
        <f t="shared" si="20"/>
        <v>2.1963158020410489E-4</v>
      </c>
    </row>
    <row r="619" spans="5:12">
      <c r="E619" s="4">
        <v>45196</v>
      </c>
      <c r="F619" s="5">
        <v>2537.6999510000001</v>
      </c>
      <c r="G619" s="5">
        <v>2368.8999020000001</v>
      </c>
      <c r="H619" s="5">
        <v>1523</v>
      </c>
      <c r="I619" s="5">
        <v>1139.9499510000001</v>
      </c>
      <c r="J619" s="5">
        <v>2922</v>
      </c>
      <c r="K619" s="10">
        <f t="shared" si="19"/>
        <v>2098.3099607999998</v>
      </c>
      <c r="L619" s="10">
        <f t="shared" si="20"/>
        <v>1.6707841877749985E-3</v>
      </c>
    </row>
    <row r="620" spans="5:12">
      <c r="E620" s="4">
        <v>45197</v>
      </c>
      <c r="F620" s="5">
        <v>2532.25</v>
      </c>
      <c r="G620" s="5">
        <v>2334.1000979999999</v>
      </c>
      <c r="H620" s="5">
        <v>1534</v>
      </c>
      <c r="I620" s="5">
        <v>1132.3000489999999</v>
      </c>
      <c r="J620" s="5">
        <v>2989</v>
      </c>
      <c r="K620" s="10">
        <f t="shared" si="19"/>
        <v>2104.3300294000001</v>
      </c>
      <c r="L620" s="10">
        <f t="shared" si="20"/>
        <v>2.8690082554367891E-3</v>
      </c>
    </row>
    <row r="621" spans="5:12">
      <c r="E621" s="4">
        <v>45198</v>
      </c>
      <c r="F621" s="5">
        <v>2554.6999510000001</v>
      </c>
      <c r="G621" s="5">
        <v>2345</v>
      </c>
      <c r="H621" s="5">
        <v>1523.6999510000001</v>
      </c>
      <c r="I621" s="5">
        <v>1158.650024</v>
      </c>
      <c r="J621" s="5">
        <v>3040</v>
      </c>
      <c r="K621" s="10">
        <f t="shared" si="19"/>
        <v>2124.4099851999999</v>
      </c>
      <c r="L621" s="10">
        <f t="shared" si="20"/>
        <v>9.5422084556409104E-3</v>
      </c>
    </row>
    <row r="622" spans="5:12">
      <c r="E622" s="4">
        <v>45202</v>
      </c>
      <c r="F622" s="5">
        <v>2585.1499020000001</v>
      </c>
      <c r="G622" s="5">
        <v>2318.1499020000001</v>
      </c>
      <c r="H622" s="5">
        <v>1527</v>
      </c>
      <c r="I622" s="5">
        <v>1141.4499510000001</v>
      </c>
      <c r="J622" s="5">
        <v>3040.5</v>
      </c>
      <c r="K622" s="10">
        <f t="shared" si="19"/>
        <v>2122.4499510000001</v>
      </c>
      <c r="L622" s="10">
        <f t="shared" si="20"/>
        <v>-9.2262520589470043E-4</v>
      </c>
    </row>
    <row r="623" spans="5:12">
      <c r="E623" s="4">
        <v>45203</v>
      </c>
      <c r="F623" s="5">
        <v>2542.25</v>
      </c>
      <c r="G623" s="5">
        <v>2314.1499020000001</v>
      </c>
      <c r="H623" s="5">
        <v>1495</v>
      </c>
      <c r="I623" s="5">
        <v>1123.8000489999999</v>
      </c>
      <c r="J623" s="5">
        <v>3064.1000979999999</v>
      </c>
      <c r="K623" s="10">
        <f t="shared" si="19"/>
        <v>2107.8600098000002</v>
      </c>
      <c r="L623" s="10">
        <f t="shared" si="20"/>
        <v>-6.8741037653801129E-3</v>
      </c>
    </row>
    <row r="624" spans="5:12">
      <c r="E624" s="4">
        <v>45204</v>
      </c>
      <c r="F624" s="5">
        <v>2546.0500489999999</v>
      </c>
      <c r="G624" s="5">
        <v>2314.1000979999999</v>
      </c>
      <c r="H624" s="5">
        <v>1535.0500489999999</v>
      </c>
      <c r="I624" s="5">
        <v>1119.099976</v>
      </c>
      <c r="J624" s="5">
        <v>3032.5500489999999</v>
      </c>
      <c r="K624" s="10">
        <f t="shared" si="19"/>
        <v>2109.3700441999999</v>
      </c>
      <c r="L624" s="10">
        <f t="shared" si="20"/>
        <v>7.1638267863094462E-4</v>
      </c>
    </row>
    <row r="625" spans="5:12">
      <c r="E625" s="4">
        <v>45205</v>
      </c>
      <c r="F625" s="5">
        <v>2506.75</v>
      </c>
      <c r="G625" s="5">
        <v>2318</v>
      </c>
      <c r="H625" s="5">
        <v>1544</v>
      </c>
      <c r="I625" s="5">
        <v>1127.3000489999999</v>
      </c>
      <c r="J625" s="5">
        <v>3114.9499510000001</v>
      </c>
      <c r="K625" s="10">
        <f t="shared" si="19"/>
        <v>2122.2000000000003</v>
      </c>
      <c r="L625" s="10">
        <f t="shared" si="20"/>
        <v>6.0823637063007752E-3</v>
      </c>
    </row>
    <row r="626" spans="5:12">
      <c r="E626" s="4">
        <v>45208</v>
      </c>
      <c r="F626" s="5">
        <v>2520.0500489999999</v>
      </c>
      <c r="G626" s="5">
        <v>2298.25</v>
      </c>
      <c r="H626" s="5">
        <v>1528</v>
      </c>
      <c r="I626" s="5">
        <v>1123.0500489999999</v>
      </c>
      <c r="J626" s="5">
        <v>3075</v>
      </c>
      <c r="K626" s="10">
        <f t="shared" si="19"/>
        <v>2108.8700196</v>
      </c>
      <c r="L626" s="10">
        <f t="shared" si="20"/>
        <v>-6.2812083686741849E-3</v>
      </c>
    </row>
    <row r="627" spans="5:12">
      <c r="E627" s="4">
        <v>45209</v>
      </c>
      <c r="F627" s="5">
        <v>2544.25</v>
      </c>
      <c r="G627" s="5">
        <v>2308.3999020000001</v>
      </c>
      <c r="H627" s="5">
        <v>1520.5500489999999</v>
      </c>
      <c r="I627" s="5">
        <v>1126.5</v>
      </c>
      <c r="J627" s="5">
        <v>3073.8500979999999</v>
      </c>
      <c r="K627" s="10">
        <f t="shared" si="19"/>
        <v>2114.7100098000001</v>
      </c>
      <c r="L627" s="10">
        <f t="shared" si="20"/>
        <v>2.7692509001135956E-3</v>
      </c>
    </row>
    <row r="628" spans="5:12">
      <c r="E628" s="4">
        <v>45210</v>
      </c>
      <c r="F628" s="5">
        <v>2558.9499510000001</v>
      </c>
      <c r="G628" s="5">
        <v>2345.0500489999999</v>
      </c>
      <c r="H628" s="5">
        <v>1530.099976</v>
      </c>
      <c r="I628" s="5">
        <v>1128.75</v>
      </c>
      <c r="J628" s="5">
        <v>3090</v>
      </c>
      <c r="K628" s="10">
        <f t="shared" si="19"/>
        <v>2130.5699952</v>
      </c>
      <c r="L628" s="10">
        <f t="shared" si="20"/>
        <v>7.4998393758489712E-3</v>
      </c>
    </row>
    <row r="629" spans="5:12">
      <c r="E629" s="4">
        <v>45211</v>
      </c>
      <c r="F629" s="5">
        <v>2586.8000489999999</v>
      </c>
      <c r="G629" s="5">
        <v>2349.3999020000001</v>
      </c>
      <c r="H629" s="5">
        <v>1536.099976</v>
      </c>
      <c r="I629" s="5">
        <v>1130.400024</v>
      </c>
      <c r="J629" s="5">
        <v>3094</v>
      </c>
      <c r="K629" s="10">
        <f t="shared" si="19"/>
        <v>2139.3399902000001</v>
      </c>
      <c r="L629" s="10">
        <f t="shared" si="20"/>
        <v>4.1162670176329019E-3</v>
      </c>
    </row>
    <row r="630" spans="5:12">
      <c r="E630" s="4">
        <v>45212</v>
      </c>
      <c r="F630" s="5">
        <v>2595.0500489999999</v>
      </c>
      <c r="G630" s="5">
        <v>2349.3000489999999</v>
      </c>
      <c r="H630" s="5">
        <v>1540</v>
      </c>
      <c r="I630" s="5">
        <v>1145.3000489999999</v>
      </c>
      <c r="J630" s="5">
        <v>3067.75</v>
      </c>
      <c r="K630" s="10">
        <f t="shared" si="19"/>
        <v>2139.4800294000001</v>
      </c>
      <c r="L630" s="10">
        <f t="shared" si="20"/>
        <v>6.5459067114970182E-5</v>
      </c>
    </row>
    <row r="631" spans="5:12">
      <c r="E631" s="4">
        <v>45215</v>
      </c>
      <c r="F631" s="5">
        <v>2593.25</v>
      </c>
      <c r="G631" s="5">
        <v>2344.0500489999999</v>
      </c>
      <c r="H631" s="5">
        <v>1531.5</v>
      </c>
      <c r="I631" s="5">
        <v>1135.3000489999999</v>
      </c>
      <c r="J631" s="5">
        <v>3098.9499510000001</v>
      </c>
      <c r="K631" s="10">
        <f t="shared" si="19"/>
        <v>2140.6100098000002</v>
      </c>
      <c r="L631" s="10">
        <f t="shared" si="20"/>
        <v>5.2815655414972795E-4</v>
      </c>
    </row>
    <row r="632" spans="5:12">
      <c r="E632" s="4">
        <v>45216</v>
      </c>
      <c r="F632" s="5">
        <v>2616.3000489999999</v>
      </c>
      <c r="G632" s="5">
        <v>2355.25</v>
      </c>
      <c r="H632" s="5">
        <v>1555.75</v>
      </c>
      <c r="I632" s="5">
        <v>1136.8000489999999</v>
      </c>
      <c r="J632" s="5">
        <v>3109.8999020000001</v>
      </c>
      <c r="K632" s="10">
        <f t="shared" si="19"/>
        <v>2154.8000000000002</v>
      </c>
      <c r="L632" s="10">
        <f t="shared" si="20"/>
        <v>6.6289469520539601E-3</v>
      </c>
    </row>
    <row r="633" spans="5:12">
      <c r="E633" s="4">
        <v>45217</v>
      </c>
      <c r="F633" s="5">
        <v>2595.3500979999999</v>
      </c>
      <c r="G633" s="5">
        <v>2324</v>
      </c>
      <c r="H633" s="5">
        <v>1541.1999510000001</v>
      </c>
      <c r="I633" s="5">
        <v>1153.400024</v>
      </c>
      <c r="J633" s="5">
        <v>3068.6499020000001</v>
      </c>
      <c r="K633" s="10">
        <f t="shared" si="19"/>
        <v>2136.5199950000001</v>
      </c>
      <c r="L633" s="10">
        <f t="shared" si="20"/>
        <v>-8.4833882494895763E-3</v>
      </c>
    </row>
    <row r="634" spans="5:12">
      <c r="E634" s="4">
        <v>45218</v>
      </c>
      <c r="F634" s="5">
        <v>2606</v>
      </c>
      <c r="G634" s="5">
        <v>2306.1499020000001</v>
      </c>
      <c r="H634" s="5">
        <v>1505.400024</v>
      </c>
      <c r="I634" s="5">
        <v>1141.5</v>
      </c>
      <c r="J634" s="5">
        <v>3025.6000979999999</v>
      </c>
      <c r="K634" s="10">
        <f t="shared" si="19"/>
        <v>2116.9300048</v>
      </c>
      <c r="L634" s="10">
        <f t="shared" si="20"/>
        <v>-9.1691115673364632E-3</v>
      </c>
    </row>
    <row r="635" spans="5:12">
      <c r="E635" s="4">
        <v>45219</v>
      </c>
      <c r="F635" s="5">
        <v>2561.8500979999999</v>
      </c>
      <c r="G635" s="5">
        <v>2299.1000979999999</v>
      </c>
      <c r="H635" s="5">
        <v>1505</v>
      </c>
      <c r="I635" s="5">
        <v>1142.1999510000001</v>
      </c>
      <c r="J635" s="5">
        <v>3039.9499510000001</v>
      </c>
      <c r="K635" s="10">
        <f t="shared" si="19"/>
        <v>2109.6200196</v>
      </c>
      <c r="L635" s="10">
        <f t="shared" si="20"/>
        <v>-3.4531067080276756E-3</v>
      </c>
    </row>
    <row r="636" spans="5:12">
      <c r="E636" s="4">
        <v>45222</v>
      </c>
      <c r="F636" s="5">
        <v>2483.6499020000001</v>
      </c>
      <c r="G636" s="5">
        <v>2263.1999510000001</v>
      </c>
      <c r="H636" s="5">
        <v>1523.5</v>
      </c>
      <c r="I636" s="5">
        <v>1122.4499510000001</v>
      </c>
      <c r="J636" s="5">
        <v>3003</v>
      </c>
      <c r="K636" s="10">
        <f t="shared" si="19"/>
        <v>2079.1599608000001</v>
      </c>
      <c r="L636" s="10">
        <f t="shared" si="20"/>
        <v>-1.4438647015577399E-2</v>
      </c>
    </row>
    <row r="637" spans="5:12">
      <c r="E637" s="4">
        <v>45224</v>
      </c>
      <c r="F637" s="5">
        <v>2508.8000489999999</v>
      </c>
      <c r="G637" s="5">
        <v>2257.9499510000001</v>
      </c>
      <c r="H637" s="5">
        <v>1521</v>
      </c>
      <c r="I637" s="5">
        <v>1120.3000489999999</v>
      </c>
      <c r="J637" s="5">
        <v>2959</v>
      </c>
      <c r="K637" s="10">
        <f t="shared" si="19"/>
        <v>2073.4100098000004</v>
      </c>
      <c r="L637" s="10">
        <f t="shared" si="20"/>
        <v>-2.7655164145173883E-3</v>
      </c>
    </row>
    <row r="638" spans="5:12">
      <c r="E638" s="4">
        <v>45225</v>
      </c>
      <c r="F638" s="5">
        <v>2499.4499510000001</v>
      </c>
      <c r="G638" s="5">
        <v>2226.5</v>
      </c>
      <c r="H638" s="5">
        <v>1491.25</v>
      </c>
      <c r="I638" s="5">
        <v>1103.6999510000001</v>
      </c>
      <c r="J638" s="5">
        <v>2906</v>
      </c>
      <c r="K638" s="10">
        <f t="shared" si="19"/>
        <v>2045.3799804</v>
      </c>
      <c r="L638" s="10">
        <f t="shared" si="20"/>
        <v>-1.3518806829096008E-2</v>
      </c>
    </row>
    <row r="639" spans="5:12">
      <c r="E639" s="4">
        <v>45226</v>
      </c>
      <c r="F639" s="5">
        <v>2507.4499510000001</v>
      </c>
      <c r="G639" s="5">
        <v>2265.8000489999999</v>
      </c>
      <c r="H639" s="5">
        <v>1469.5</v>
      </c>
      <c r="I639" s="5">
        <v>1111.3000489999999</v>
      </c>
      <c r="J639" s="5">
        <v>2864.6499020000001</v>
      </c>
      <c r="K639" s="10">
        <f t="shared" si="19"/>
        <v>2043.7399902000002</v>
      </c>
      <c r="L639" s="10">
        <f t="shared" si="20"/>
        <v>-8.0180221558590059E-4</v>
      </c>
    </row>
    <row r="640" spans="5:12">
      <c r="E640" s="4">
        <v>45229</v>
      </c>
      <c r="F640" s="5">
        <v>2510.4499510000001</v>
      </c>
      <c r="G640" s="5">
        <v>2312.5</v>
      </c>
      <c r="H640" s="5">
        <v>1463.25</v>
      </c>
      <c r="I640" s="5">
        <v>1115.1999510000001</v>
      </c>
      <c r="J640" s="5">
        <v>2899.1999510000001</v>
      </c>
      <c r="K640" s="10">
        <f t="shared" si="19"/>
        <v>2060.1199706000002</v>
      </c>
      <c r="L640" s="10">
        <f t="shared" si="20"/>
        <v>8.0147085629993509E-3</v>
      </c>
    </row>
    <row r="641" spans="5:12">
      <c r="E641" s="4">
        <v>45230</v>
      </c>
      <c r="F641" s="5">
        <v>2524</v>
      </c>
      <c r="G641" s="5">
        <v>2287.8999020000001</v>
      </c>
      <c r="H641" s="5">
        <v>1504</v>
      </c>
      <c r="I641" s="5">
        <v>1088.599976</v>
      </c>
      <c r="J641" s="5">
        <v>2929.9499510000001</v>
      </c>
      <c r="K641" s="10">
        <f t="shared" si="19"/>
        <v>2066.8899658</v>
      </c>
      <c r="L641" s="10">
        <f t="shared" si="20"/>
        <v>3.2862140538485463E-3</v>
      </c>
    </row>
    <row r="642" spans="5:12">
      <c r="E642" s="4">
        <v>45231</v>
      </c>
      <c r="F642" s="5">
        <v>2517.8000489999999</v>
      </c>
      <c r="G642" s="5">
        <v>2297.3999020000001</v>
      </c>
      <c r="H642" s="5">
        <v>1462.25</v>
      </c>
      <c r="I642" s="5">
        <v>1116.1999510000001</v>
      </c>
      <c r="J642" s="5">
        <v>2947.4499510000001</v>
      </c>
      <c r="K642" s="10">
        <f t="shared" si="19"/>
        <v>2068.2199706000001</v>
      </c>
      <c r="L642" s="10">
        <f t="shared" si="20"/>
        <v>6.4348118284329736E-4</v>
      </c>
    </row>
    <row r="643" spans="5:12">
      <c r="E643" s="4">
        <v>45232</v>
      </c>
      <c r="F643" s="5">
        <v>2537.5500489999999</v>
      </c>
      <c r="G643" s="5">
        <v>2320.1999510000001</v>
      </c>
      <c r="H643" s="5">
        <v>1485</v>
      </c>
      <c r="I643" s="5">
        <v>1132.849976</v>
      </c>
      <c r="J643" s="5">
        <v>2935</v>
      </c>
      <c r="K643" s="10">
        <f t="shared" ref="K643:K706" si="21">($B$22*$F643)+($B$23*$G643)+($B$24*$H643)+($B$25*$I643)+($B$26*$J643)</f>
        <v>2082.1199952000002</v>
      </c>
      <c r="L643" s="10">
        <f t="shared" si="20"/>
        <v>6.7207670352238402E-3</v>
      </c>
    </row>
    <row r="644" spans="5:12">
      <c r="E644" s="4">
        <v>45233</v>
      </c>
      <c r="F644" s="5">
        <v>2549.6999510000001</v>
      </c>
      <c r="G644" s="5">
        <v>2319.6999510000001</v>
      </c>
      <c r="H644" s="5">
        <v>1488</v>
      </c>
      <c r="I644" s="5">
        <v>1141.099976</v>
      </c>
      <c r="J644" s="5">
        <v>2934</v>
      </c>
      <c r="K644" s="10">
        <f t="shared" si="21"/>
        <v>2086.4999756000002</v>
      </c>
      <c r="L644" s="10">
        <f t="shared" ref="L644:L707" si="22">(K644/K643)-1</f>
        <v>2.1036157426552737E-3</v>
      </c>
    </row>
    <row r="645" spans="5:12">
      <c r="E645" s="4">
        <v>45236</v>
      </c>
      <c r="F645" s="5">
        <v>2582.8999020000001</v>
      </c>
      <c r="G645" s="5">
        <v>2339</v>
      </c>
      <c r="H645" s="5">
        <v>1498</v>
      </c>
      <c r="I645" s="5">
        <v>1150</v>
      </c>
      <c r="J645" s="5">
        <v>2933</v>
      </c>
      <c r="K645" s="10">
        <f t="shared" si="21"/>
        <v>2100.5799803999998</v>
      </c>
      <c r="L645" s="10">
        <f t="shared" si="22"/>
        <v>6.7481452023265831E-3</v>
      </c>
    </row>
    <row r="646" spans="5:12">
      <c r="E646" s="4">
        <v>45237</v>
      </c>
      <c r="F646" s="5">
        <v>2630.8500979999999</v>
      </c>
      <c r="G646" s="5">
        <v>2323.8000489999999</v>
      </c>
      <c r="H646" s="5">
        <v>1494</v>
      </c>
      <c r="I646" s="5">
        <v>1170.9499510000001</v>
      </c>
      <c r="J646" s="5">
        <v>2970</v>
      </c>
      <c r="K646" s="10">
        <f t="shared" si="21"/>
        <v>2117.9200196000002</v>
      </c>
      <c r="L646" s="10">
        <f t="shared" si="22"/>
        <v>8.254881681152737E-3</v>
      </c>
    </row>
    <row r="647" spans="5:12">
      <c r="E647" s="4">
        <v>45238</v>
      </c>
      <c r="F647" s="5">
        <v>2663.3999020000001</v>
      </c>
      <c r="G647" s="5">
        <v>2335.8999020000001</v>
      </c>
      <c r="H647" s="5">
        <v>1483.9499510000001</v>
      </c>
      <c r="I647" s="5">
        <v>1176.6999510000001</v>
      </c>
      <c r="J647" s="5">
        <v>2974.6999510000001</v>
      </c>
      <c r="K647" s="10">
        <f t="shared" si="21"/>
        <v>2126.9299314000004</v>
      </c>
      <c r="L647" s="10">
        <f t="shared" si="22"/>
        <v>4.2541322224727285E-3</v>
      </c>
    </row>
    <row r="648" spans="5:12">
      <c r="E648" s="4">
        <v>45239</v>
      </c>
      <c r="F648" s="5">
        <v>2846</v>
      </c>
      <c r="G648" s="5">
        <v>2310.5500489999999</v>
      </c>
      <c r="H648" s="5">
        <v>1486</v>
      </c>
      <c r="I648" s="5">
        <v>1176.1999510000001</v>
      </c>
      <c r="J648" s="5">
        <v>3003</v>
      </c>
      <c r="K648" s="10">
        <f t="shared" si="21"/>
        <v>2164.35</v>
      </c>
      <c r="L648" s="10">
        <f t="shared" si="22"/>
        <v>1.7593465608605419E-2</v>
      </c>
    </row>
    <row r="649" spans="5:12">
      <c r="E649" s="4">
        <v>45240</v>
      </c>
      <c r="F649" s="5">
        <v>2845.0500489999999</v>
      </c>
      <c r="G649" s="5">
        <v>2314.8999020000001</v>
      </c>
      <c r="H649" s="5">
        <v>1480.099976</v>
      </c>
      <c r="I649" s="5">
        <v>1179.349976</v>
      </c>
      <c r="J649" s="5">
        <v>3021.0500489999999</v>
      </c>
      <c r="K649" s="10">
        <f t="shared" si="21"/>
        <v>2168.0899904000003</v>
      </c>
      <c r="L649" s="10">
        <f t="shared" si="22"/>
        <v>1.727997042992202E-3</v>
      </c>
    </row>
    <row r="650" spans="5:12">
      <c r="E650" s="4">
        <v>45243</v>
      </c>
      <c r="F650" s="5">
        <v>2862.1000979999999</v>
      </c>
      <c r="G650" s="5">
        <v>2314.6000979999999</v>
      </c>
      <c r="H650" s="5">
        <v>1492.099976</v>
      </c>
      <c r="I650" s="5">
        <v>1177.8000489999999</v>
      </c>
      <c r="J650" s="5">
        <v>3050</v>
      </c>
      <c r="K650" s="10">
        <f t="shared" si="21"/>
        <v>2179.3200442000002</v>
      </c>
      <c r="L650" s="10">
        <f t="shared" si="22"/>
        <v>5.1796991129173797E-3</v>
      </c>
    </row>
    <row r="651" spans="5:12">
      <c r="E651" s="4">
        <v>45245</v>
      </c>
      <c r="F651" s="5">
        <v>2931.8000489999999</v>
      </c>
      <c r="G651" s="5">
        <v>2356.4499510000001</v>
      </c>
      <c r="H651" s="5">
        <v>1504.099976</v>
      </c>
      <c r="I651" s="5">
        <v>1180.900024</v>
      </c>
      <c r="J651" s="5">
        <v>3062.3500979999999</v>
      </c>
      <c r="K651" s="10">
        <f t="shared" si="21"/>
        <v>2207.1200196</v>
      </c>
      <c r="L651" s="10">
        <f t="shared" si="22"/>
        <v>1.2756261052150775E-2</v>
      </c>
    </row>
    <row r="652" spans="5:12">
      <c r="E652" s="4">
        <v>45246</v>
      </c>
      <c r="F652" s="5">
        <v>2934.6000979999999</v>
      </c>
      <c r="G652" s="5">
        <v>2360.6999510000001</v>
      </c>
      <c r="H652" s="5">
        <v>1509.6999510000001</v>
      </c>
      <c r="I652" s="5">
        <v>1189.5500489999999</v>
      </c>
      <c r="J652" s="5">
        <v>3057.9499510000001</v>
      </c>
      <c r="K652" s="10">
        <f t="shared" si="21"/>
        <v>2210.5</v>
      </c>
      <c r="L652" s="10">
        <f t="shared" si="22"/>
        <v>1.5313985510458927E-3</v>
      </c>
    </row>
    <row r="653" spans="5:12">
      <c r="E653" s="4">
        <v>45247</v>
      </c>
      <c r="F653" s="5">
        <v>2934.1999510000001</v>
      </c>
      <c r="G653" s="5">
        <v>2355.5500489999999</v>
      </c>
      <c r="H653" s="5">
        <v>1490</v>
      </c>
      <c r="I653" s="5">
        <v>1194.599976</v>
      </c>
      <c r="J653" s="5">
        <v>3050</v>
      </c>
      <c r="K653" s="10">
        <f t="shared" si="21"/>
        <v>2204.8699952000002</v>
      </c>
      <c r="L653" s="10">
        <f t="shared" si="22"/>
        <v>-2.5469372540148916E-3</v>
      </c>
    </row>
    <row r="654" spans="5:12">
      <c r="E654" s="4">
        <v>45250</v>
      </c>
      <c r="F654" s="5">
        <v>2941.5500489999999</v>
      </c>
      <c r="G654" s="5">
        <v>2349.3500979999999</v>
      </c>
      <c r="H654" s="5">
        <v>1513</v>
      </c>
      <c r="I654" s="5">
        <v>1188</v>
      </c>
      <c r="J654" s="5">
        <v>3095.1000979999999</v>
      </c>
      <c r="K654" s="10">
        <f t="shared" si="21"/>
        <v>2217.4000489999999</v>
      </c>
      <c r="L654" s="10">
        <f t="shared" si="22"/>
        <v>5.6828991402113616E-3</v>
      </c>
    </row>
    <row r="655" spans="5:12">
      <c r="E655" s="4">
        <v>45251</v>
      </c>
      <c r="F655" s="5">
        <v>3052.3999020000001</v>
      </c>
      <c r="G655" s="5">
        <v>2378.8999020000001</v>
      </c>
      <c r="H655" s="5">
        <v>1519</v>
      </c>
      <c r="I655" s="5">
        <v>1201.400024</v>
      </c>
      <c r="J655" s="5">
        <v>3088.5</v>
      </c>
      <c r="K655" s="10">
        <f t="shared" si="21"/>
        <v>2248.0399656</v>
      </c>
      <c r="L655" s="10">
        <f t="shared" si="22"/>
        <v>1.3817947110544182E-2</v>
      </c>
    </row>
    <row r="656" spans="5:12">
      <c r="E656" s="4">
        <v>45252</v>
      </c>
      <c r="F656" s="5">
        <v>2964.1499020000001</v>
      </c>
      <c r="G656" s="5">
        <v>2388.1999510000001</v>
      </c>
      <c r="H656" s="5">
        <v>1520</v>
      </c>
      <c r="I656" s="5">
        <v>1204.099976</v>
      </c>
      <c r="J656" s="5">
        <v>3074.8500979999999</v>
      </c>
      <c r="K656" s="10">
        <f t="shared" si="21"/>
        <v>2230.2599854</v>
      </c>
      <c r="L656" s="10">
        <f t="shared" si="22"/>
        <v>-7.9091032508643577E-3</v>
      </c>
    </row>
    <row r="657" spans="5:12">
      <c r="E657" s="4">
        <v>45253</v>
      </c>
      <c r="F657" s="5">
        <v>2981.1999510000001</v>
      </c>
      <c r="G657" s="5">
        <v>2395.5</v>
      </c>
      <c r="H657" s="5">
        <v>1508.5</v>
      </c>
      <c r="I657" s="5">
        <v>1198.8000489999999</v>
      </c>
      <c r="J657" s="5">
        <v>3080</v>
      </c>
      <c r="K657" s="10">
        <f t="shared" si="21"/>
        <v>2232.8000000000002</v>
      </c>
      <c r="L657" s="10">
        <f t="shared" si="22"/>
        <v>1.1388872223991875E-3</v>
      </c>
    </row>
    <row r="658" spans="5:12">
      <c r="E658" s="4">
        <v>45254</v>
      </c>
      <c r="F658" s="5">
        <v>2988.6000979999999</v>
      </c>
      <c r="G658" s="5">
        <v>2393.8999020000001</v>
      </c>
      <c r="H658" s="5">
        <v>1521.1999510000001</v>
      </c>
      <c r="I658" s="5">
        <v>1195.4499510000001</v>
      </c>
      <c r="J658" s="5">
        <v>3050</v>
      </c>
      <c r="K658" s="10">
        <f t="shared" si="21"/>
        <v>2229.8299803999998</v>
      </c>
      <c r="L658" s="10">
        <f t="shared" si="22"/>
        <v>-1.3301771766393022E-3</v>
      </c>
    </row>
    <row r="659" spans="5:12">
      <c r="E659" s="4">
        <v>45258</v>
      </c>
      <c r="F659" s="5">
        <v>2945.1000979999999</v>
      </c>
      <c r="G659" s="5">
        <v>2394.3999020000001</v>
      </c>
      <c r="H659" s="5">
        <v>1535.1999510000001</v>
      </c>
      <c r="I659" s="5">
        <v>1191.349976</v>
      </c>
      <c r="J659" s="5">
        <v>3054</v>
      </c>
      <c r="K659" s="10">
        <f t="shared" si="21"/>
        <v>2224.0099854</v>
      </c>
      <c r="L659" s="10">
        <f t="shared" si="22"/>
        <v>-2.6100622249933814E-3</v>
      </c>
    </row>
    <row r="660" spans="5:12">
      <c r="E660" s="4">
        <v>45259</v>
      </c>
      <c r="F660" s="5">
        <v>2949.1000979999999</v>
      </c>
      <c r="G660" s="5">
        <v>2400.6999510000001</v>
      </c>
      <c r="H660" s="5">
        <v>1533.900024</v>
      </c>
      <c r="I660" s="5">
        <v>1202.1999510000001</v>
      </c>
      <c r="J660" s="5">
        <v>3050</v>
      </c>
      <c r="K660" s="10">
        <f t="shared" si="21"/>
        <v>2227.1800048</v>
      </c>
      <c r="L660" s="10">
        <f t="shared" si="22"/>
        <v>1.4253620356070584E-3</v>
      </c>
    </row>
    <row r="661" spans="5:12">
      <c r="E661" s="4">
        <v>45260</v>
      </c>
      <c r="F661" s="5">
        <v>2935.6000979999999</v>
      </c>
      <c r="G661" s="5">
        <v>2377.4499510000001</v>
      </c>
      <c r="H661" s="5">
        <v>1569.150024</v>
      </c>
      <c r="I661" s="5">
        <v>1225.849976</v>
      </c>
      <c r="J661" s="5">
        <v>3076.3000489999999</v>
      </c>
      <c r="K661" s="10">
        <f t="shared" si="21"/>
        <v>2236.8700196</v>
      </c>
      <c r="L661" s="10">
        <f t="shared" si="22"/>
        <v>4.3508000157670423E-3</v>
      </c>
    </row>
    <row r="662" spans="5:12">
      <c r="E662" s="4">
        <v>45261</v>
      </c>
      <c r="F662" s="5">
        <v>2952.6499020000001</v>
      </c>
      <c r="G662" s="5">
        <v>2394.3000489999999</v>
      </c>
      <c r="H662" s="5">
        <v>1557.900024</v>
      </c>
      <c r="I662" s="5">
        <v>1231.25</v>
      </c>
      <c r="J662" s="5">
        <v>3129.9499510000001</v>
      </c>
      <c r="K662" s="10">
        <f t="shared" si="21"/>
        <v>2253.2099852000001</v>
      </c>
      <c r="L662" s="10">
        <f t="shared" si="22"/>
        <v>7.3048346380546469E-3</v>
      </c>
    </row>
    <row r="663" spans="5:12">
      <c r="E663" s="4">
        <v>45264</v>
      </c>
      <c r="F663" s="5">
        <v>2965.5500489999999</v>
      </c>
      <c r="G663" s="5">
        <v>2420.1999510000001</v>
      </c>
      <c r="H663" s="5">
        <v>1588</v>
      </c>
      <c r="I663" s="5">
        <v>1231.150024</v>
      </c>
      <c r="J663" s="5">
        <v>3285</v>
      </c>
      <c r="K663" s="10">
        <f t="shared" si="21"/>
        <v>2297.9800047999997</v>
      </c>
      <c r="L663" s="10">
        <f t="shared" si="22"/>
        <v>1.9869439552490542E-2</v>
      </c>
    </row>
    <row r="664" spans="5:12">
      <c r="E664" s="4">
        <v>45265</v>
      </c>
      <c r="F664" s="5">
        <v>3002.6499020000001</v>
      </c>
      <c r="G664" s="5">
        <v>2437.75</v>
      </c>
      <c r="H664" s="5">
        <v>1636.5</v>
      </c>
      <c r="I664" s="5">
        <v>1239.5500489999999</v>
      </c>
      <c r="J664" s="5">
        <v>3319.0500489999999</v>
      </c>
      <c r="K664" s="10">
        <f t="shared" si="21"/>
        <v>2327.1</v>
      </c>
      <c r="L664" s="10">
        <f t="shared" si="22"/>
        <v>1.2671996770718064E-2</v>
      </c>
    </row>
    <row r="665" spans="5:12">
      <c r="E665" s="4">
        <v>45266</v>
      </c>
      <c r="F665" s="5">
        <v>3006.0500489999999</v>
      </c>
      <c r="G665" s="5">
        <v>2461.1000979999999</v>
      </c>
      <c r="H665" s="5">
        <v>1638.4499510000001</v>
      </c>
      <c r="I665" s="5">
        <v>1240.349976</v>
      </c>
      <c r="J665" s="5">
        <v>3330</v>
      </c>
      <c r="K665" s="10">
        <f t="shared" si="21"/>
        <v>2335.1900148</v>
      </c>
      <c r="L665" s="10">
        <f t="shared" si="22"/>
        <v>3.4764362511281455E-3</v>
      </c>
    </row>
    <row r="666" spans="5:12">
      <c r="E666" s="4">
        <v>45267</v>
      </c>
      <c r="F666" s="5">
        <v>3010.3500979999999</v>
      </c>
      <c r="G666" s="5">
        <v>2457.0500489999999</v>
      </c>
      <c r="H666" s="5">
        <v>1625</v>
      </c>
      <c r="I666" s="5">
        <v>1239.3000489999999</v>
      </c>
      <c r="J666" s="5">
        <v>3392.3000489999999</v>
      </c>
      <c r="K666" s="10">
        <f t="shared" si="21"/>
        <v>2344.8000490000004</v>
      </c>
      <c r="L666" s="10">
        <f t="shared" si="22"/>
        <v>4.1153114475027675E-3</v>
      </c>
    </row>
    <row r="667" spans="5:12">
      <c r="E667" s="4">
        <v>45268</v>
      </c>
      <c r="F667" s="5">
        <v>3014.4499510000001</v>
      </c>
      <c r="G667" s="5">
        <v>2455.75</v>
      </c>
      <c r="H667" s="5">
        <v>1630.4499510000001</v>
      </c>
      <c r="I667" s="5">
        <v>1235.8000489999999</v>
      </c>
      <c r="J667" s="5">
        <v>3377</v>
      </c>
      <c r="K667" s="10">
        <f t="shared" si="21"/>
        <v>2342.6899902000005</v>
      </c>
      <c r="L667" s="10">
        <f t="shared" si="22"/>
        <v>-8.9988858576650621E-4</v>
      </c>
    </row>
    <row r="668" spans="5:12">
      <c r="E668" s="4">
        <v>45271</v>
      </c>
      <c r="F668" s="5">
        <v>2997.8000489999999</v>
      </c>
      <c r="G668" s="5">
        <v>2459.3500979999999</v>
      </c>
      <c r="H668" s="5">
        <v>1650.0500489999999</v>
      </c>
      <c r="I668" s="5">
        <v>1241.400024</v>
      </c>
      <c r="J668" s="5">
        <v>3377.9499510000001</v>
      </c>
      <c r="K668" s="10">
        <f t="shared" si="21"/>
        <v>2345.3100342000002</v>
      </c>
      <c r="L668" s="10">
        <f t="shared" si="22"/>
        <v>1.1183912557615194E-3</v>
      </c>
    </row>
    <row r="669" spans="5:12">
      <c r="E669" s="4">
        <v>45272</v>
      </c>
      <c r="F669" s="5">
        <v>2940.0500489999999</v>
      </c>
      <c r="G669" s="5">
        <v>2424.0500489999999</v>
      </c>
      <c r="H669" s="5">
        <v>1654.1999510000001</v>
      </c>
      <c r="I669" s="5">
        <v>1218</v>
      </c>
      <c r="J669" s="5">
        <v>3375</v>
      </c>
      <c r="K669" s="10">
        <f t="shared" si="21"/>
        <v>2322.2600098000003</v>
      </c>
      <c r="L669" s="10">
        <f t="shared" si="22"/>
        <v>-9.8281353270475158E-3</v>
      </c>
    </row>
    <row r="670" spans="5:12">
      <c r="E670" s="4">
        <v>45273</v>
      </c>
      <c r="F670" s="5">
        <v>2933.6999510000001</v>
      </c>
      <c r="G670" s="5">
        <v>2433.9499510000001</v>
      </c>
      <c r="H670" s="5">
        <v>1632.4499510000001</v>
      </c>
      <c r="I670" s="5">
        <v>1233.099976</v>
      </c>
      <c r="J670" s="5">
        <v>3352.9499510000001</v>
      </c>
      <c r="K670" s="10">
        <f t="shared" si="21"/>
        <v>2317.2299560000001</v>
      </c>
      <c r="L670" s="10">
        <f t="shared" si="22"/>
        <v>-2.1660166298231864E-3</v>
      </c>
    </row>
    <row r="671" spans="5:12">
      <c r="E671" s="4">
        <v>45274</v>
      </c>
      <c r="F671" s="5">
        <v>2956.6999510000001</v>
      </c>
      <c r="G671" s="5">
        <v>2464.1499020000001</v>
      </c>
      <c r="H671" s="5">
        <v>1646</v>
      </c>
      <c r="I671" s="5">
        <v>1231.3000489999999</v>
      </c>
      <c r="J671" s="5">
        <v>3425.9499510000001</v>
      </c>
      <c r="K671" s="10">
        <f t="shared" si="21"/>
        <v>2344.8199706</v>
      </c>
      <c r="L671" s="10">
        <f t="shared" si="22"/>
        <v>1.1906463805442025E-2</v>
      </c>
    </row>
    <row r="672" spans="5:12">
      <c r="E672" s="4">
        <v>45275</v>
      </c>
      <c r="F672" s="5">
        <v>3082.5</v>
      </c>
      <c r="G672" s="5">
        <v>2495.6000979999999</v>
      </c>
      <c r="H672" s="5">
        <v>1650</v>
      </c>
      <c r="I672" s="5">
        <v>1235.75</v>
      </c>
      <c r="J672" s="5">
        <v>3435.1499020000001</v>
      </c>
      <c r="K672" s="10">
        <f t="shared" si="21"/>
        <v>2379.8000000000002</v>
      </c>
      <c r="L672" s="10">
        <f t="shared" si="22"/>
        <v>1.4918002165876132E-2</v>
      </c>
    </row>
    <row r="673" spans="5:12">
      <c r="E673" s="4">
        <v>45278</v>
      </c>
      <c r="F673" s="5">
        <v>3053.5500489999999</v>
      </c>
      <c r="G673" s="5">
        <v>2521</v>
      </c>
      <c r="H673" s="5">
        <v>1660.6999510000001</v>
      </c>
      <c r="I673" s="5">
        <v>1252.75</v>
      </c>
      <c r="J673" s="5">
        <v>3496</v>
      </c>
      <c r="K673" s="10">
        <f t="shared" si="21"/>
        <v>2396.8000000000002</v>
      </c>
      <c r="L673" s="10">
        <f t="shared" si="22"/>
        <v>7.1434574333977263E-3</v>
      </c>
    </row>
    <row r="674" spans="5:12">
      <c r="E674" s="4">
        <v>45279</v>
      </c>
      <c r="F674" s="5">
        <v>3059.6499020000001</v>
      </c>
      <c r="G674" s="5">
        <v>2558.1000979999999</v>
      </c>
      <c r="H674" s="5">
        <v>1650</v>
      </c>
      <c r="I674" s="5">
        <v>1244.9499510000001</v>
      </c>
      <c r="J674" s="5">
        <v>3488.9499510000001</v>
      </c>
      <c r="K674" s="10">
        <f t="shared" si="21"/>
        <v>2400.3299804000003</v>
      </c>
      <c r="L674" s="10">
        <f t="shared" si="22"/>
        <v>1.4727888851802096E-3</v>
      </c>
    </row>
    <row r="675" spans="5:12">
      <c r="E675" s="4">
        <v>45280</v>
      </c>
      <c r="F675" s="5">
        <v>2988.1999510000001</v>
      </c>
      <c r="G675" s="5">
        <v>2527.1499020000001</v>
      </c>
      <c r="H675" s="5">
        <v>1658</v>
      </c>
      <c r="I675" s="5">
        <v>1232.150024</v>
      </c>
      <c r="J675" s="5">
        <v>3505</v>
      </c>
      <c r="K675" s="10">
        <f t="shared" si="21"/>
        <v>2382.0999753999999</v>
      </c>
      <c r="L675" s="10">
        <f t="shared" si="22"/>
        <v>-7.5947911949015845E-3</v>
      </c>
    </row>
    <row r="676" spans="5:12">
      <c r="E676" s="4">
        <v>45281</v>
      </c>
      <c r="F676" s="5">
        <v>3035.3000489999999</v>
      </c>
      <c r="G676" s="5">
        <v>2562.5500489999999</v>
      </c>
      <c r="H676" s="5">
        <v>1657</v>
      </c>
      <c r="I676" s="5">
        <v>1233.5</v>
      </c>
      <c r="J676" s="5">
        <v>3390.0500489999999</v>
      </c>
      <c r="K676" s="10">
        <f t="shared" si="21"/>
        <v>2375.6800294000004</v>
      </c>
      <c r="L676" s="10">
        <f t="shared" si="22"/>
        <v>-2.695078320095079E-3</v>
      </c>
    </row>
    <row r="677" spans="5:12">
      <c r="E677" s="4">
        <v>45282</v>
      </c>
      <c r="F677" s="5">
        <v>3027.5</v>
      </c>
      <c r="G677" s="5">
        <v>2565.0500489999999</v>
      </c>
      <c r="H677" s="5">
        <v>1683.599976</v>
      </c>
      <c r="I677" s="5">
        <v>1243.650024</v>
      </c>
      <c r="J677" s="5">
        <v>3424</v>
      </c>
      <c r="K677" s="10">
        <f t="shared" si="21"/>
        <v>2388.7600098000003</v>
      </c>
      <c r="L677" s="10">
        <f t="shared" si="22"/>
        <v>5.5057837074563576E-3</v>
      </c>
    </row>
    <row r="678" spans="5:12">
      <c r="E678" s="4">
        <v>45286</v>
      </c>
      <c r="F678" s="5">
        <v>3084.9499510000001</v>
      </c>
      <c r="G678" s="5">
        <v>2578.0500489999999</v>
      </c>
      <c r="H678" s="5">
        <v>1673.25</v>
      </c>
      <c r="I678" s="5">
        <v>1247.5</v>
      </c>
      <c r="J678" s="5">
        <v>3477.9499510000001</v>
      </c>
      <c r="K678" s="10">
        <f t="shared" si="21"/>
        <v>2412.3399902000001</v>
      </c>
      <c r="L678" s="10">
        <f t="shared" si="22"/>
        <v>9.871222016134773E-3</v>
      </c>
    </row>
    <row r="679" spans="5:12">
      <c r="E679" s="4">
        <v>45287</v>
      </c>
      <c r="F679" s="5">
        <v>3071.1999510000001</v>
      </c>
      <c r="G679" s="5">
        <v>2586.8500979999999</v>
      </c>
      <c r="H679" s="5">
        <v>1681.5</v>
      </c>
      <c r="I679" s="5">
        <v>1252.4499510000001</v>
      </c>
      <c r="J679" s="5">
        <v>3510</v>
      </c>
      <c r="K679" s="10">
        <f t="shared" si="21"/>
        <v>2420.4</v>
      </c>
      <c r="L679" s="10">
        <f t="shared" si="22"/>
        <v>3.3411583080094065E-3</v>
      </c>
    </row>
    <row r="680" spans="5:12">
      <c r="E680" s="4">
        <v>45288</v>
      </c>
      <c r="F680" s="5">
        <v>3073.5</v>
      </c>
      <c r="G680" s="5">
        <v>2605.5500489999999</v>
      </c>
      <c r="H680" s="5">
        <v>1709.3000489999999</v>
      </c>
      <c r="I680" s="5">
        <v>1262.150024</v>
      </c>
      <c r="J680" s="5">
        <v>3545</v>
      </c>
      <c r="K680" s="10">
        <f t="shared" si="21"/>
        <v>2439.1000243999997</v>
      </c>
      <c r="L680" s="10">
        <f t="shared" si="22"/>
        <v>7.726005784167711E-3</v>
      </c>
    </row>
    <row r="681" spans="5:12">
      <c r="E681" s="4">
        <v>45289</v>
      </c>
      <c r="F681" s="5">
        <v>3066.3500979999999</v>
      </c>
      <c r="G681" s="5">
        <v>2584.9499510000001</v>
      </c>
      <c r="H681" s="5">
        <v>1697</v>
      </c>
      <c r="I681" s="5">
        <v>1259.4499510000001</v>
      </c>
      <c r="J681" s="5">
        <v>3531</v>
      </c>
      <c r="K681" s="10">
        <f t="shared" si="21"/>
        <v>2427.75</v>
      </c>
      <c r="L681" s="10">
        <f t="shared" si="22"/>
        <v>-4.6533657031108122E-3</v>
      </c>
    </row>
    <row r="682" spans="5:12">
      <c r="E682" s="4">
        <v>45292</v>
      </c>
      <c r="F682" s="5">
        <v>3073.6000979999999</v>
      </c>
      <c r="G682" s="5">
        <v>2590.25</v>
      </c>
      <c r="H682" s="5">
        <v>1706</v>
      </c>
      <c r="I682" s="5">
        <v>1260.25</v>
      </c>
      <c r="J682" s="5">
        <v>3538</v>
      </c>
      <c r="K682" s="10">
        <f t="shared" si="21"/>
        <v>2433.6200196</v>
      </c>
      <c r="L682" s="10">
        <f t="shared" si="22"/>
        <v>2.4178847080629229E-3</v>
      </c>
    </row>
    <row r="683" spans="5:12">
      <c r="E683" s="4">
        <v>45293</v>
      </c>
      <c r="F683" s="5">
        <v>3065.4499510000001</v>
      </c>
      <c r="G683" s="5">
        <v>2611.6999510000001</v>
      </c>
      <c r="H683" s="5">
        <v>1698.8000489999999</v>
      </c>
      <c r="I683" s="5">
        <v>1296.1999510000001</v>
      </c>
      <c r="J683" s="5">
        <v>3525.0500489999999</v>
      </c>
      <c r="K683" s="10">
        <f t="shared" si="21"/>
        <v>2439.4399902</v>
      </c>
      <c r="L683" s="10">
        <f t="shared" si="22"/>
        <v>2.3914869836403341E-3</v>
      </c>
    </row>
    <row r="684" spans="5:12">
      <c r="E684" s="4">
        <v>45294</v>
      </c>
      <c r="F684" s="5">
        <v>3044.3999020000001</v>
      </c>
      <c r="G684" s="5">
        <v>2583.3000489999999</v>
      </c>
      <c r="H684" s="5">
        <v>1702</v>
      </c>
      <c r="I684" s="5">
        <v>1298.599976</v>
      </c>
      <c r="J684" s="5">
        <v>3433</v>
      </c>
      <c r="K684" s="10">
        <f t="shared" si="21"/>
        <v>2412.2599854</v>
      </c>
      <c r="L684" s="10">
        <f t="shared" si="22"/>
        <v>-1.1141903432423272E-2</v>
      </c>
    </row>
    <row r="685" spans="5:12">
      <c r="E685" s="4">
        <v>45295</v>
      </c>
      <c r="F685" s="5">
        <v>3064.6000979999999</v>
      </c>
      <c r="G685" s="5">
        <v>2596.6499020000001</v>
      </c>
      <c r="H685" s="5">
        <v>1678</v>
      </c>
      <c r="I685" s="5">
        <v>1312.9499510000001</v>
      </c>
      <c r="J685" s="5">
        <v>3441.0500489999999</v>
      </c>
      <c r="K685" s="10">
        <f t="shared" si="21"/>
        <v>2418.65</v>
      </c>
      <c r="L685" s="10">
        <f t="shared" si="22"/>
        <v>2.648974255957004E-3</v>
      </c>
    </row>
    <row r="686" spans="5:12">
      <c r="E686" s="4">
        <v>45296</v>
      </c>
      <c r="F686" s="5">
        <v>3048.1499020000001</v>
      </c>
      <c r="G686" s="5">
        <v>2607.6999510000001</v>
      </c>
      <c r="H686" s="5">
        <v>1687.150024</v>
      </c>
      <c r="I686" s="5">
        <v>1300.1999510000001</v>
      </c>
      <c r="J686" s="5">
        <v>3464.9499510000001</v>
      </c>
      <c r="K686" s="10">
        <f t="shared" si="21"/>
        <v>2421.6299558000001</v>
      </c>
      <c r="L686" s="10">
        <f t="shared" si="22"/>
        <v>1.2320740082276682E-3</v>
      </c>
    </row>
    <row r="687" spans="5:12">
      <c r="E687" s="4">
        <v>45299</v>
      </c>
      <c r="F687" s="5">
        <v>3051.25</v>
      </c>
      <c r="G687" s="5">
        <v>2587.3500979999999</v>
      </c>
      <c r="H687" s="5">
        <v>1678.5</v>
      </c>
      <c r="I687" s="5">
        <v>1305.3000489999999</v>
      </c>
      <c r="J687" s="5">
        <v>3540</v>
      </c>
      <c r="K687" s="10">
        <f t="shared" si="21"/>
        <v>2432.4800293999997</v>
      </c>
      <c r="L687" s="10">
        <f t="shared" si="22"/>
        <v>4.4804837229621697E-3</v>
      </c>
    </row>
    <row r="688" spans="5:12">
      <c r="E688" s="4">
        <v>45300</v>
      </c>
      <c r="F688" s="5">
        <v>3056.6000979999999</v>
      </c>
      <c r="G688" s="5">
        <v>2580.5</v>
      </c>
      <c r="H688" s="5">
        <v>1667.150024</v>
      </c>
      <c r="I688" s="5">
        <v>1324</v>
      </c>
      <c r="J688" s="5">
        <v>3527.4499510000001</v>
      </c>
      <c r="K688" s="10">
        <f t="shared" si="21"/>
        <v>2431.1400146000001</v>
      </c>
      <c r="L688" s="10">
        <f t="shared" si="22"/>
        <v>-5.5088419382831599E-4</v>
      </c>
    </row>
    <row r="689" spans="5:12">
      <c r="E689" s="4">
        <v>45301</v>
      </c>
      <c r="F689" s="5">
        <v>3053.9499510000001</v>
      </c>
      <c r="G689" s="5">
        <v>2650.1000979999999</v>
      </c>
      <c r="H689" s="5">
        <v>1643</v>
      </c>
      <c r="I689" s="5">
        <v>1324.849976</v>
      </c>
      <c r="J689" s="5">
        <v>3549.9499510000001</v>
      </c>
      <c r="K689" s="10">
        <f t="shared" si="21"/>
        <v>2444.3699952000002</v>
      </c>
      <c r="L689" s="10">
        <f t="shared" si="22"/>
        <v>5.4418834458520582E-3</v>
      </c>
    </row>
    <row r="690" spans="5:12">
      <c r="E690" s="4">
        <v>45302</v>
      </c>
      <c r="F690" s="5">
        <v>3043.3000489999999</v>
      </c>
      <c r="G690" s="5">
        <v>2719.8000489999999</v>
      </c>
      <c r="H690" s="5">
        <v>1660</v>
      </c>
      <c r="I690" s="5">
        <v>1316.25</v>
      </c>
      <c r="J690" s="5">
        <v>3545.5</v>
      </c>
      <c r="K690" s="10">
        <f t="shared" si="21"/>
        <v>2456.9700195999999</v>
      </c>
      <c r="L690" s="10">
        <f t="shared" si="22"/>
        <v>5.1547124309094805E-3</v>
      </c>
    </row>
    <row r="691" spans="5:12">
      <c r="E691" s="4">
        <v>45303</v>
      </c>
      <c r="F691" s="5">
        <v>2988.6999510000001</v>
      </c>
      <c r="G691" s="5">
        <v>2741.4499510000001</v>
      </c>
      <c r="H691" s="5">
        <v>1652</v>
      </c>
      <c r="I691" s="5">
        <v>1325.9499510000001</v>
      </c>
      <c r="J691" s="5">
        <v>3505.0500489999999</v>
      </c>
      <c r="K691" s="10">
        <f t="shared" si="21"/>
        <v>2442.6299804</v>
      </c>
      <c r="L691" s="10">
        <f t="shared" si="22"/>
        <v>-5.8364730076496674E-3</v>
      </c>
    </row>
    <row r="692" spans="5:12">
      <c r="E692" s="4">
        <v>45306</v>
      </c>
      <c r="F692" s="5">
        <v>3000.8999020000001</v>
      </c>
      <c r="G692" s="5">
        <v>2788.25</v>
      </c>
      <c r="H692" s="5">
        <v>1647.6999510000001</v>
      </c>
      <c r="I692" s="5">
        <v>1329.349976</v>
      </c>
      <c r="J692" s="5">
        <v>3576.1000979999999</v>
      </c>
      <c r="K692" s="10">
        <f t="shared" si="21"/>
        <v>2468.4599854000003</v>
      </c>
      <c r="L692" s="10">
        <f t="shared" si="22"/>
        <v>1.0574669600907027E-2</v>
      </c>
    </row>
    <row r="693" spans="5:12">
      <c r="E693" s="4">
        <v>45307</v>
      </c>
      <c r="F693" s="5">
        <v>2962.6999510000001</v>
      </c>
      <c r="G693" s="5">
        <v>2749.25</v>
      </c>
      <c r="H693" s="5">
        <v>1673</v>
      </c>
      <c r="I693" s="5">
        <v>1313.4499510000001</v>
      </c>
      <c r="J693" s="5">
        <v>3548</v>
      </c>
      <c r="K693" s="10">
        <f t="shared" si="21"/>
        <v>2449.2799804000001</v>
      </c>
      <c r="L693" s="10">
        <f t="shared" si="22"/>
        <v>-7.7700287278070768E-3</v>
      </c>
    </row>
    <row r="694" spans="5:12">
      <c r="E694" s="4">
        <v>45308</v>
      </c>
      <c r="F694" s="5">
        <v>2950</v>
      </c>
      <c r="G694" s="5">
        <v>2723.1499020000001</v>
      </c>
      <c r="H694" s="5">
        <v>1570</v>
      </c>
      <c r="I694" s="5">
        <v>1299</v>
      </c>
      <c r="J694" s="5">
        <v>3555</v>
      </c>
      <c r="K694" s="10">
        <f t="shared" si="21"/>
        <v>2419.4299804000002</v>
      </c>
      <c r="L694" s="10">
        <f t="shared" si="22"/>
        <v>-1.2187255127576346E-2</v>
      </c>
    </row>
    <row r="695" spans="5:12">
      <c r="E695" s="4">
        <v>45309</v>
      </c>
      <c r="F695" s="5">
        <v>2952.1999510000001</v>
      </c>
      <c r="G695" s="5">
        <v>2735.8999020000001</v>
      </c>
      <c r="H695" s="5">
        <v>1494</v>
      </c>
      <c r="I695" s="5">
        <v>1335.75</v>
      </c>
      <c r="J695" s="5">
        <v>3570.8000489999999</v>
      </c>
      <c r="K695" s="10">
        <f t="shared" si="21"/>
        <v>2417.7299804000004</v>
      </c>
      <c r="L695" s="10">
        <f t="shared" si="22"/>
        <v>-7.0264484352577927E-4</v>
      </c>
    </row>
    <row r="696" spans="5:12">
      <c r="E696" s="4">
        <v>45310</v>
      </c>
      <c r="F696" s="5">
        <v>3014.6000979999999</v>
      </c>
      <c r="G696" s="5">
        <v>2734.8999020000001</v>
      </c>
      <c r="H696" s="5">
        <v>1505.9499510000001</v>
      </c>
      <c r="I696" s="5">
        <v>1335.599976</v>
      </c>
      <c r="J696" s="5">
        <v>3603</v>
      </c>
      <c r="K696" s="10">
        <f t="shared" si="21"/>
        <v>2438.8099854000002</v>
      </c>
      <c r="L696" s="10">
        <f t="shared" si="22"/>
        <v>8.7189244336178806E-3</v>
      </c>
    </row>
    <row r="697" spans="5:12">
      <c r="E697" s="4">
        <v>45314</v>
      </c>
      <c r="F697" s="5">
        <v>2961.6000979999999</v>
      </c>
      <c r="G697" s="5">
        <v>2657.1499020000001</v>
      </c>
      <c r="H697" s="5">
        <v>1465</v>
      </c>
      <c r="I697" s="5">
        <v>1378.3000489999999</v>
      </c>
      <c r="J697" s="5">
        <v>3637.6000979999999</v>
      </c>
      <c r="K697" s="10">
        <f t="shared" si="21"/>
        <v>2419.9300294</v>
      </c>
      <c r="L697" s="10">
        <f t="shared" si="22"/>
        <v>-7.7414624808925803E-3</v>
      </c>
    </row>
    <row r="698" spans="5:12">
      <c r="E698" s="4">
        <v>45315</v>
      </c>
      <c r="F698" s="5">
        <v>2968</v>
      </c>
      <c r="G698" s="5">
        <v>2687.75</v>
      </c>
      <c r="H698" s="5">
        <v>1380.25</v>
      </c>
      <c r="I698" s="5">
        <v>1382.099976</v>
      </c>
      <c r="J698" s="5">
        <v>3570</v>
      </c>
      <c r="K698" s="10">
        <f t="shared" si="21"/>
        <v>2397.6199952000002</v>
      </c>
      <c r="L698" s="10">
        <f t="shared" si="22"/>
        <v>-9.2192889583387894E-3</v>
      </c>
    </row>
    <row r="699" spans="5:12">
      <c r="E699" s="4">
        <v>45316</v>
      </c>
      <c r="F699" s="5">
        <v>2968.8000489999999</v>
      </c>
      <c r="G699" s="5">
        <v>2706.1499020000001</v>
      </c>
      <c r="H699" s="5">
        <v>1452.5</v>
      </c>
      <c r="I699" s="5">
        <v>1368.3000489999999</v>
      </c>
      <c r="J699" s="5">
        <v>3599.8999020000001</v>
      </c>
      <c r="K699" s="10">
        <f t="shared" si="21"/>
        <v>2419.1299804</v>
      </c>
      <c r="L699" s="10">
        <f t="shared" si="22"/>
        <v>8.9713904801689281E-3</v>
      </c>
    </row>
    <row r="700" spans="5:12">
      <c r="E700" s="4">
        <v>45320</v>
      </c>
      <c r="F700" s="5">
        <v>2975.1499020000001</v>
      </c>
      <c r="G700" s="5">
        <v>2896.1000979999999</v>
      </c>
      <c r="H700" s="5">
        <v>1448.0500489999999</v>
      </c>
      <c r="I700" s="5">
        <v>1400.849976</v>
      </c>
      <c r="J700" s="5">
        <v>3604</v>
      </c>
      <c r="K700" s="10">
        <f t="shared" si="21"/>
        <v>2464.8300050000003</v>
      </c>
      <c r="L700" s="10">
        <f t="shared" si="22"/>
        <v>1.8891099267201783E-2</v>
      </c>
    </row>
    <row r="701" spans="5:12">
      <c r="E701" s="4">
        <v>45321</v>
      </c>
      <c r="F701" s="5">
        <v>2960.8500979999999</v>
      </c>
      <c r="G701" s="5">
        <v>2815.25</v>
      </c>
      <c r="H701" s="5">
        <v>1454.5500489999999</v>
      </c>
      <c r="I701" s="5">
        <v>1371.75</v>
      </c>
      <c r="J701" s="5">
        <v>3715.9499510000001</v>
      </c>
      <c r="K701" s="10">
        <f t="shared" si="21"/>
        <v>2463.6700196000002</v>
      </c>
      <c r="L701" s="10">
        <f t="shared" si="22"/>
        <v>-4.7061476760956733E-4</v>
      </c>
    </row>
    <row r="702" spans="5:12">
      <c r="E702" s="4">
        <v>45322</v>
      </c>
      <c r="F702" s="5">
        <v>3037.6999510000001</v>
      </c>
      <c r="G702" s="5">
        <v>2853.25</v>
      </c>
      <c r="H702" s="5">
        <v>1439.5</v>
      </c>
      <c r="I702" s="5">
        <v>1418.4499510000001</v>
      </c>
      <c r="J702" s="5">
        <v>3520</v>
      </c>
      <c r="K702" s="10">
        <f t="shared" si="21"/>
        <v>2453.7799804000001</v>
      </c>
      <c r="L702" s="10">
        <f t="shared" si="22"/>
        <v>-4.0143522149146404E-3</v>
      </c>
    </row>
    <row r="703" spans="5:12">
      <c r="E703" s="4">
        <v>45323</v>
      </c>
      <c r="F703" s="5">
        <v>3045.6999510000001</v>
      </c>
      <c r="G703" s="5">
        <v>2853.3000489999999</v>
      </c>
      <c r="H703" s="5">
        <v>1465.0500489999999</v>
      </c>
      <c r="I703" s="5">
        <v>1407.9499510000001</v>
      </c>
      <c r="J703" s="5">
        <v>3480</v>
      </c>
      <c r="K703" s="10">
        <f t="shared" si="21"/>
        <v>2450.4000000000005</v>
      </c>
      <c r="L703" s="10">
        <f t="shared" si="22"/>
        <v>-1.3774586258742394E-3</v>
      </c>
    </row>
    <row r="704" spans="5:12">
      <c r="E704" s="4">
        <v>45324</v>
      </c>
      <c r="F704" s="5">
        <v>3054.5500489999999</v>
      </c>
      <c r="G704" s="5">
        <v>2915.3999020000001</v>
      </c>
      <c r="H704" s="5">
        <v>1475</v>
      </c>
      <c r="I704" s="5">
        <v>1416.650024</v>
      </c>
      <c r="J704" s="5">
        <v>3402.6999510000001</v>
      </c>
      <c r="K704" s="10">
        <f t="shared" si="21"/>
        <v>2452.8599852000002</v>
      </c>
      <c r="L704" s="10">
        <f t="shared" si="22"/>
        <v>1.0039116878874932E-3</v>
      </c>
    </row>
    <row r="705" spans="5:12">
      <c r="E705" s="4">
        <v>45327</v>
      </c>
      <c r="F705" s="5">
        <v>3144.8500979999999</v>
      </c>
      <c r="G705" s="5">
        <v>2878.0500489999999</v>
      </c>
      <c r="H705" s="5">
        <v>1446</v>
      </c>
      <c r="I705" s="5">
        <v>1463.8000489999999</v>
      </c>
      <c r="J705" s="5">
        <v>3375.5</v>
      </c>
      <c r="K705" s="10">
        <f t="shared" si="21"/>
        <v>2461.6400392</v>
      </c>
      <c r="L705" s="10">
        <f t="shared" si="22"/>
        <v>3.5795169936223559E-3</v>
      </c>
    </row>
    <row r="706" spans="5:12">
      <c r="E706" s="4">
        <v>45328</v>
      </c>
      <c r="F706" s="5">
        <v>3174.75</v>
      </c>
      <c r="G706" s="5">
        <v>2855.6000979999999</v>
      </c>
      <c r="H706" s="5">
        <v>1445.5500489999999</v>
      </c>
      <c r="I706" s="5">
        <v>1475.099976</v>
      </c>
      <c r="J706" s="5">
        <v>3346</v>
      </c>
      <c r="K706" s="10">
        <f t="shared" si="21"/>
        <v>2459.4000246000001</v>
      </c>
      <c r="L706" s="10">
        <f t="shared" si="22"/>
        <v>-9.0996838056300877E-4</v>
      </c>
    </row>
    <row r="707" spans="5:12">
      <c r="E707" s="4">
        <v>45329</v>
      </c>
      <c r="F707" s="5">
        <v>3174.25</v>
      </c>
      <c r="G707" s="5">
        <v>2884.3000489999999</v>
      </c>
      <c r="H707" s="5">
        <v>1453</v>
      </c>
      <c r="I707" s="5">
        <v>1496.1999510000001</v>
      </c>
      <c r="J707" s="5">
        <v>3445</v>
      </c>
      <c r="K707" s="10">
        <f t="shared" ref="K707:K741" si="23">($B$22*$F707)+($B$23*$G707)+($B$24*$H707)+($B$25*$I707)+($B$26*$J707)</f>
        <v>2490.5500000000002</v>
      </c>
      <c r="L707" s="10">
        <f t="shared" si="22"/>
        <v>1.2665680689771586E-2</v>
      </c>
    </row>
    <row r="708" spans="5:12">
      <c r="E708" s="4">
        <v>45330</v>
      </c>
      <c r="F708" s="5">
        <v>3173.75</v>
      </c>
      <c r="G708" s="5">
        <v>2900.25</v>
      </c>
      <c r="H708" s="5">
        <v>1429.849976</v>
      </c>
      <c r="I708" s="5">
        <v>1499.599976</v>
      </c>
      <c r="J708" s="5">
        <v>3413</v>
      </c>
      <c r="K708" s="10">
        <f t="shared" si="23"/>
        <v>2483.2899904000001</v>
      </c>
      <c r="L708" s="10">
        <f t="shared" ref="L708:L741" si="24">(K708/K707)-1</f>
        <v>-2.9150226255245659E-3</v>
      </c>
    </row>
    <row r="709" spans="5:12">
      <c r="E709" s="4">
        <v>45331</v>
      </c>
      <c r="F709" s="5">
        <v>3213.1000979999999</v>
      </c>
      <c r="G709" s="5">
        <v>2921.5</v>
      </c>
      <c r="H709" s="5">
        <v>1392.150024</v>
      </c>
      <c r="I709" s="5">
        <v>1534.8000489999999</v>
      </c>
      <c r="J709" s="5">
        <v>3336.25</v>
      </c>
      <c r="K709" s="10">
        <f t="shared" si="23"/>
        <v>2479.5600342000002</v>
      </c>
      <c r="L709" s="10">
        <f t="shared" si="24"/>
        <v>-1.5020220008211682E-3</v>
      </c>
    </row>
    <row r="710" spans="5:12">
      <c r="E710" s="4">
        <v>45334</v>
      </c>
      <c r="F710" s="5">
        <v>3392.8500979999999</v>
      </c>
      <c r="G710" s="5">
        <v>2904.6999510000001</v>
      </c>
      <c r="H710" s="5">
        <v>1399.650024</v>
      </c>
      <c r="I710" s="5">
        <v>1534.4499510000001</v>
      </c>
      <c r="J710" s="5">
        <v>3330</v>
      </c>
      <c r="K710" s="10">
        <f t="shared" si="23"/>
        <v>2512.3300048000001</v>
      </c>
      <c r="L710" s="10">
        <f t="shared" si="24"/>
        <v>1.3216042422047103E-2</v>
      </c>
    </row>
    <row r="711" spans="5:12">
      <c r="E711" s="4">
        <v>45335</v>
      </c>
      <c r="F711" s="5">
        <v>3288.6999510000001</v>
      </c>
      <c r="G711" s="5">
        <v>2930.1999510000001</v>
      </c>
      <c r="H711" s="5">
        <v>1391.9499510000001</v>
      </c>
      <c r="I711" s="5">
        <v>1542.1999510000001</v>
      </c>
      <c r="J711" s="5">
        <v>3312</v>
      </c>
      <c r="K711" s="10">
        <f t="shared" si="23"/>
        <v>2493.0099608</v>
      </c>
      <c r="L711" s="10">
        <f t="shared" si="24"/>
        <v>-7.6900900610539225E-3</v>
      </c>
    </row>
    <row r="712" spans="5:12">
      <c r="E712" s="4">
        <v>45336</v>
      </c>
      <c r="F712" s="5">
        <v>3343.6999510000001</v>
      </c>
      <c r="G712" s="5">
        <v>2962.75</v>
      </c>
      <c r="H712" s="5">
        <v>1376</v>
      </c>
      <c r="I712" s="5">
        <v>1520.400024</v>
      </c>
      <c r="J712" s="5">
        <v>3290.0500489999999</v>
      </c>
      <c r="K712" s="10">
        <f t="shared" si="23"/>
        <v>2498.5800048000001</v>
      </c>
      <c r="L712" s="10">
        <f t="shared" si="24"/>
        <v>2.2342646389639231E-3</v>
      </c>
    </row>
    <row r="713" spans="5:12">
      <c r="E713" s="4">
        <v>45337</v>
      </c>
      <c r="F713" s="5">
        <v>3369.8000489999999</v>
      </c>
      <c r="G713" s="5">
        <v>2941.1999510000001</v>
      </c>
      <c r="H713" s="5">
        <v>1385</v>
      </c>
      <c r="I713" s="5">
        <v>1509.900024</v>
      </c>
      <c r="J713" s="5">
        <v>3309</v>
      </c>
      <c r="K713" s="10">
        <f t="shared" si="23"/>
        <v>2502.9800048000002</v>
      </c>
      <c r="L713" s="10">
        <f t="shared" si="24"/>
        <v>1.7610002447578932E-3</v>
      </c>
    </row>
    <row r="714" spans="5:12">
      <c r="E714" s="4">
        <v>45338</v>
      </c>
      <c r="F714" s="5">
        <v>3367.0500489999999</v>
      </c>
      <c r="G714" s="5">
        <v>2921.1499020000001</v>
      </c>
      <c r="H714" s="5">
        <v>1423.900024</v>
      </c>
      <c r="I714" s="5">
        <v>1509.9499510000001</v>
      </c>
      <c r="J714" s="5">
        <v>3304.9499510000001</v>
      </c>
      <c r="K714" s="10">
        <f t="shared" si="23"/>
        <v>2505.3999754000001</v>
      </c>
      <c r="L714" s="10">
        <f t="shared" si="24"/>
        <v>9.6683576990597153E-4</v>
      </c>
    </row>
    <row r="715" spans="5:12">
      <c r="E715" s="4">
        <v>45341</v>
      </c>
      <c r="F715" s="5">
        <v>3318.8500979999999</v>
      </c>
      <c r="G715" s="5">
        <v>2948</v>
      </c>
      <c r="H715" s="5">
        <v>1429</v>
      </c>
      <c r="I715" s="5">
        <v>1530.099976</v>
      </c>
      <c r="J715" s="5">
        <v>3400.5500489999999</v>
      </c>
      <c r="K715" s="10">
        <f t="shared" si="23"/>
        <v>2525.3000246000001</v>
      </c>
      <c r="L715" s="10">
        <f t="shared" si="24"/>
        <v>7.9428631737026301E-3</v>
      </c>
    </row>
    <row r="716" spans="5:12">
      <c r="E716" s="4">
        <v>45342</v>
      </c>
      <c r="F716" s="5">
        <v>3324.3000489999999</v>
      </c>
      <c r="G716" s="5">
        <v>2942.0500489999999</v>
      </c>
      <c r="H716" s="5">
        <v>1415</v>
      </c>
      <c r="I716" s="5">
        <v>1538.6999510000001</v>
      </c>
      <c r="J716" s="5">
        <v>3339.8500979999999</v>
      </c>
      <c r="K716" s="10">
        <f t="shared" si="23"/>
        <v>2511.9800294000001</v>
      </c>
      <c r="L716" s="10">
        <f t="shared" si="24"/>
        <v>-5.2746188849817077E-3</v>
      </c>
    </row>
    <row r="717" spans="5:12">
      <c r="E717" s="4">
        <v>45343</v>
      </c>
      <c r="F717" s="5">
        <v>3260.3999020000001</v>
      </c>
      <c r="G717" s="5">
        <v>2935.3999020000001</v>
      </c>
      <c r="H717" s="5">
        <v>1464</v>
      </c>
      <c r="I717" s="5">
        <v>1543.400024</v>
      </c>
      <c r="J717" s="5">
        <v>3356.8999020000001</v>
      </c>
      <c r="K717" s="10">
        <f t="shared" si="23"/>
        <v>2512.0199460000003</v>
      </c>
      <c r="L717" s="10">
        <f t="shared" si="24"/>
        <v>1.5890492572889769E-5</v>
      </c>
    </row>
    <row r="718" spans="5:12">
      <c r="E718" s="4">
        <v>45344</v>
      </c>
      <c r="F718" s="5">
        <v>3294.4499510000001</v>
      </c>
      <c r="G718" s="5">
        <v>2963.5</v>
      </c>
      <c r="H718" s="5">
        <v>1417.75</v>
      </c>
      <c r="I718" s="5">
        <v>1558.0500489999999</v>
      </c>
      <c r="J718" s="5">
        <v>3310</v>
      </c>
      <c r="K718" s="10">
        <f t="shared" si="23"/>
        <v>2508.75</v>
      </c>
      <c r="L718" s="10">
        <f t="shared" si="24"/>
        <v>-1.3017197595135421E-3</v>
      </c>
    </row>
    <row r="719" spans="5:12">
      <c r="E719" s="4">
        <v>45345</v>
      </c>
      <c r="F719" s="5">
        <v>3262.0500489999999</v>
      </c>
      <c r="G719" s="5">
        <v>2987.25</v>
      </c>
      <c r="H719" s="5">
        <v>1422.5500489999999</v>
      </c>
      <c r="I719" s="5">
        <v>1561.25</v>
      </c>
      <c r="J719" s="5">
        <v>3363.75</v>
      </c>
      <c r="K719" s="10">
        <f t="shared" si="23"/>
        <v>2519.3700196</v>
      </c>
      <c r="L719" s="10">
        <f t="shared" si="24"/>
        <v>4.2331916691580318E-3</v>
      </c>
    </row>
    <row r="720" spans="5:12">
      <c r="E720" s="4">
        <v>45348</v>
      </c>
      <c r="F720" s="5">
        <v>3319.5</v>
      </c>
      <c r="G720" s="5">
        <v>2974.6499020000001</v>
      </c>
      <c r="H720" s="5">
        <v>1413.5500489999999</v>
      </c>
      <c r="I720" s="5">
        <v>1556.9499510000001</v>
      </c>
      <c r="J720" s="5">
        <v>3400</v>
      </c>
      <c r="K720" s="10">
        <f t="shared" si="23"/>
        <v>2532.9299804000002</v>
      </c>
      <c r="L720" s="10">
        <f t="shared" si="24"/>
        <v>5.3822823541231912E-3</v>
      </c>
    </row>
    <row r="721" spans="5:12">
      <c r="E721" s="4">
        <v>45349</v>
      </c>
      <c r="F721" s="5">
        <v>3318</v>
      </c>
      <c r="G721" s="5">
        <v>2971.3000489999999</v>
      </c>
      <c r="H721" s="5">
        <v>1413.5500489999999</v>
      </c>
      <c r="I721" s="5">
        <v>1582.75</v>
      </c>
      <c r="J721" s="5">
        <v>3475</v>
      </c>
      <c r="K721" s="10">
        <f t="shared" si="23"/>
        <v>2552.1200196</v>
      </c>
      <c r="L721" s="10">
        <f t="shared" si="24"/>
        <v>7.5762217465518145E-3</v>
      </c>
    </row>
    <row r="722" spans="5:12">
      <c r="E722" s="4">
        <v>45350</v>
      </c>
      <c r="F722" s="5">
        <v>3305.5</v>
      </c>
      <c r="G722" s="5">
        <v>2911.25</v>
      </c>
      <c r="H722" s="5">
        <v>1420.150024</v>
      </c>
      <c r="I722" s="5">
        <v>1573.849976</v>
      </c>
      <c r="J722" s="5">
        <v>3505</v>
      </c>
      <c r="K722" s="10">
        <f t="shared" si="23"/>
        <v>2543.1499999999996</v>
      </c>
      <c r="L722" s="10">
        <f t="shared" si="24"/>
        <v>-3.5147326658274691E-3</v>
      </c>
    </row>
    <row r="723" spans="5:12">
      <c r="E723" s="4">
        <v>45351</v>
      </c>
      <c r="F723" s="5">
        <v>3299.3999020000001</v>
      </c>
      <c r="G723" s="5">
        <v>2921.6000979999999</v>
      </c>
      <c r="H723" s="5">
        <v>1402.099976</v>
      </c>
      <c r="I723" s="5">
        <v>1577.9499510000001</v>
      </c>
      <c r="J723" s="5">
        <v>3485</v>
      </c>
      <c r="K723" s="10">
        <f t="shared" si="23"/>
        <v>2537.2099854000003</v>
      </c>
      <c r="L723" s="10">
        <f t="shared" si="24"/>
        <v>-2.3356917995397408E-3</v>
      </c>
    </row>
    <row r="724" spans="5:12">
      <c r="E724" s="4">
        <v>45352</v>
      </c>
      <c r="F724" s="5">
        <v>3315.4499510000001</v>
      </c>
      <c r="G724" s="5">
        <v>2984.25</v>
      </c>
      <c r="H724" s="5">
        <v>1400</v>
      </c>
      <c r="I724" s="5">
        <v>1559.25</v>
      </c>
      <c r="J724" s="5">
        <v>3501.6499020000001</v>
      </c>
      <c r="K724" s="10">
        <f t="shared" si="23"/>
        <v>2552.1199705999998</v>
      </c>
      <c r="L724" s="10">
        <f t="shared" si="24"/>
        <v>5.8765278734502768E-3</v>
      </c>
    </row>
    <row r="725" spans="5:12">
      <c r="E725" s="4">
        <v>45355</v>
      </c>
      <c r="F725" s="5">
        <v>3263.1499020000001</v>
      </c>
      <c r="G725" s="5">
        <v>3014.8000489999999</v>
      </c>
      <c r="H725" s="5">
        <v>1430.9499510000001</v>
      </c>
      <c r="I725" s="5">
        <v>1552.099976</v>
      </c>
      <c r="J725" s="5">
        <v>3670</v>
      </c>
      <c r="K725" s="10">
        <f t="shared" si="23"/>
        <v>2586.1999756</v>
      </c>
      <c r="L725" s="10">
        <f t="shared" si="24"/>
        <v>1.335360617549175E-2</v>
      </c>
    </row>
    <row r="726" spans="5:12">
      <c r="E726" s="4">
        <v>45356</v>
      </c>
      <c r="F726" s="5">
        <v>3222.1999510000001</v>
      </c>
      <c r="G726" s="5">
        <v>3000.3999020000001</v>
      </c>
      <c r="H726" s="5">
        <v>1422</v>
      </c>
      <c r="I726" s="5">
        <v>1574.1999510000001</v>
      </c>
      <c r="J726" s="5">
        <v>3631.1999510000001</v>
      </c>
      <c r="K726" s="10">
        <f t="shared" si="23"/>
        <v>2569.9999510000002</v>
      </c>
      <c r="L726" s="10">
        <f t="shared" si="24"/>
        <v>-6.2640262751689768E-3</v>
      </c>
    </row>
    <row r="727" spans="5:12">
      <c r="E727" s="4">
        <v>45357</v>
      </c>
      <c r="F727" s="5">
        <v>3192.5500489999999</v>
      </c>
      <c r="G727" s="5">
        <v>3006</v>
      </c>
      <c r="H727" s="5">
        <v>1433.5500489999999</v>
      </c>
      <c r="I727" s="5">
        <v>1604</v>
      </c>
      <c r="J727" s="5">
        <v>3618</v>
      </c>
      <c r="K727" s="10">
        <f t="shared" si="23"/>
        <v>2570.8200196000003</v>
      </c>
      <c r="L727" s="10">
        <f t="shared" si="24"/>
        <v>3.1909284655085024E-4</v>
      </c>
    </row>
    <row r="728" spans="5:12">
      <c r="E728" s="4">
        <v>45358</v>
      </c>
      <c r="F728" s="5">
        <v>3222.9499510000001</v>
      </c>
      <c r="G728" s="5">
        <v>2957.8500979999999</v>
      </c>
      <c r="H728" s="5">
        <v>1445.5</v>
      </c>
      <c r="I728" s="5">
        <v>1605.6999510000001</v>
      </c>
      <c r="J728" s="5">
        <v>3660.75</v>
      </c>
      <c r="K728" s="10">
        <f t="shared" si="23"/>
        <v>2578.5500000000002</v>
      </c>
      <c r="L728" s="10">
        <f t="shared" si="24"/>
        <v>3.0068150788722381E-3</v>
      </c>
    </row>
    <row r="729" spans="5:12">
      <c r="E729" s="4">
        <v>45362</v>
      </c>
      <c r="F729" s="5">
        <v>3225.75</v>
      </c>
      <c r="G729" s="5">
        <v>2933.1999510000001</v>
      </c>
      <c r="H729" s="5">
        <v>1430</v>
      </c>
      <c r="I729" s="5">
        <v>1593.599976</v>
      </c>
      <c r="J729" s="5">
        <v>3700</v>
      </c>
      <c r="K729" s="10">
        <f t="shared" si="23"/>
        <v>2576.5099854</v>
      </c>
      <c r="L729" s="10">
        <f t="shared" si="24"/>
        <v>-7.9114797075885424E-4</v>
      </c>
    </row>
    <row r="730" spans="5:12">
      <c r="E730" s="4">
        <v>45363</v>
      </c>
      <c r="F730" s="5">
        <v>3262.3500979999999</v>
      </c>
      <c r="G730" s="5">
        <v>2950.8500979999999</v>
      </c>
      <c r="H730" s="5">
        <v>1434</v>
      </c>
      <c r="I730" s="5">
        <v>1584.3000489999999</v>
      </c>
      <c r="J730" s="5">
        <v>3639.0500489999999</v>
      </c>
      <c r="K730" s="10">
        <f t="shared" si="23"/>
        <v>2574.1100587999999</v>
      </c>
      <c r="L730" s="10">
        <f t="shared" si="24"/>
        <v>-9.3146411758515679E-4</v>
      </c>
    </row>
    <row r="731" spans="5:12">
      <c r="E731" s="4">
        <v>45364</v>
      </c>
      <c r="F731" s="5">
        <v>3163.5500489999999</v>
      </c>
      <c r="G731" s="5">
        <v>2864.3500979999999</v>
      </c>
      <c r="H731" s="5">
        <v>1465.5</v>
      </c>
      <c r="I731" s="5">
        <v>1558.599976</v>
      </c>
      <c r="J731" s="5">
        <v>3634.8999020000001</v>
      </c>
      <c r="K731" s="10">
        <f t="shared" si="23"/>
        <v>2537.380005</v>
      </c>
      <c r="L731" s="10">
        <f t="shared" si="24"/>
        <v>-1.4269030057371679E-2</v>
      </c>
    </row>
    <row r="732" spans="5:12">
      <c r="E732" s="4">
        <v>45365</v>
      </c>
      <c r="F732" s="5">
        <v>3215.75</v>
      </c>
      <c r="G732" s="5">
        <v>2862.9499510000001</v>
      </c>
      <c r="H732" s="5">
        <v>1462.099976</v>
      </c>
      <c r="I732" s="5">
        <v>1570.1999510000001</v>
      </c>
      <c r="J732" s="5">
        <v>3527.0500489999999</v>
      </c>
      <c r="K732" s="10">
        <f t="shared" si="23"/>
        <v>2527.6099853999999</v>
      </c>
      <c r="L732" s="10">
        <f t="shared" si="24"/>
        <v>-3.8504361115591079E-3</v>
      </c>
    </row>
    <row r="733" spans="5:12">
      <c r="E733" s="4">
        <v>45366</v>
      </c>
      <c r="F733" s="5">
        <v>3221.6999510000001</v>
      </c>
      <c r="G733" s="5">
        <v>2836.4499510000001</v>
      </c>
      <c r="H733" s="5">
        <v>1450</v>
      </c>
      <c r="I733" s="5">
        <v>1548.1999510000001</v>
      </c>
      <c r="J733" s="5">
        <v>3598</v>
      </c>
      <c r="K733" s="10">
        <f t="shared" si="23"/>
        <v>2530.8699706000002</v>
      </c>
      <c r="L733" s="10">
        <f t="shared" si="24"/>
        <v>1.2897500875652668E-3</v>
      </c>
    </row>
    <row r="734" spans="5:12">
      <c r="E734" s="4">
        <v>45369</v>
      </c>
      <c r="F734" s="5">
        <v>3305.6000979999999</v>
      </c>
      <c r="G734" s="5">
        <v>2878.9499510000001</v>
      </c>
      <c r="H734" s="5">
        <v>1447</v>
      </c>
      <c r="I734" s="5">
        <v>1571.25</v>
      </c>
      <c r="J734" s="5">
        <v>3537.1499020000001</v>
      </c>
      <c r="K734" s="10">
        <f t="shared" si="23"/>
        <v>2547.9899902000002</v>
      </c>
      <c r="L734" s="10">
        <f t="shared" si="24"/>
        <v>6.7644801190402948E-3</v>
      </c>
    </row>
    <row r="735" spans="5:12">
      <c r="E735" s="4">
        <v>45370</v>
      </c>
      <c r="F735" s="5">
        <v>3265.0500489999999</v>
      </c>
      <c r="G735" s="5">
        <v>2850.5</v>
      </c>
      <c r="H735" s="5">
        <v>1435.5</v>
      </c>
      <c r="I735" s="5">
        <v>1548.4499510000001</v>
      </c>
      <c r="J735" s="5">
        <v>3541</v>
      </c>
      <c r="K735" s="10">
        <f t="shared" si="23"/>
        <v>2528.1000000000004</v>
      </c>
      <c r="L735" s="10">
        <f t="shared" si="24"/>
        <v>-7.8061492692279577E-3</v>
      </c>
    </row>
    <row r="736" spans="5:12">
      <c r="E736" s="4">
        <v>45371</v>
      </c>
      <c r="F736" s="5">
        <v>3162.6999510000001</v>
      </c>
      <c r="G736" s="5">
        <v>2887.5</v>
      </c>
      <c r="H736" s="5">
        <v>1449.0500489999999</v>
      </c>
      <c r="I736" s="5">
        <v>1549.349976</v>
      </c>
      <c r="J736" s="5">
        <v>3502.75</v>
      </c>
      <c r="K736" s="10">
        <f t="shared" si="23"/>
        <v>2510.2699951999998</v>
      </c>
      <c r="L736" s="10">
        <f t="shared" si="24"/>
        <v>-7.0527292433054667E-3</v>
      </c>
    </row>
    <row r="737" spans="5:12">
      <c r="E737" s="4">
        <v>45372</v>
      </c>
      <c r="F737" s="5">
        <v>3203.1000979999999</v>
      </c>
      <c r="G737" s="5">
        <v>2901.9499510000001</v>
      </c>
      <c r="H737" s="5">
        <v>1442.599976</v>
      </c>
      <c r="I737" s="5">
        <v>1565.1999510000001</v>
      </c>
      <c r="J737" s="5">
        <v>3525.1499020000001</v>
      </c>
      <c r="K737" s="10">
        <f t="shared" si="23"/>
        <v>2527.5999756000001</v>
      </c>
      <c r="L737" s="10">
        <f t="shared" si="24"/>
        <v>6.9036320527822159E-3</v>
      </c>
    </row>
    <row r="738" spans="5:12">
      <c r="E738" s="4">
        <v>45373</v>
      </c>
      <c r="F738" s="5">
        <v>3228.75</v>
      </c>
      <c r="G738" s="5">
        <v>2910.0500489999999</v>
      </c>
      <c r="H738" s="5">
        <v>1441</v>
      </c>
      <c r="I738" s="5">
        <v>1608.900024</v>
      </c>
      <c r="J738" s="5">
        <v>3546.1999510000001</v>
      </c>
      <c r="K738" s="10">
        <f t="shared" si="23"/>
        <v>2546.9800048000002</v>
      </c>
      <c r="L738" s="10">
        <f t="shared" si="24"/>
        <v>7.6673640556590428E-3</v>
      </c>
    </row>
    <row r="739" spans="5:12">
      <c r="E739" s="4">
        <v>45377</v>
      </c>
      <c r="F739" s="5">
        <v>3200.75</v>
      </c>
      <c r="G739" s="5">
        <v>2883.1499020000001</v>
      </c>
      <c r="H739" s="5">
        <v>1427.1999510000001</v>
      </c>
      <c r="I739" s="5">
        <v>1598.099976</v>
      </c>
      <c r="J739" s="5">
        <v>3605</v>
      </c>
      <c r="K739" s="10">
        <f t="shared" si="23"/>
        <v>2542.8399657999998</v>
      </c>
      <c r="L739" s="10">
        <f t="shared" si="24"/>
        <v>-1.6254697689805919E-3</v>
      </c>
    </row>
    <row r="740" spans="5:12">
      <c r="E740" s="4">
        <v>45378</v>
      </c>
      <c r="F740" s="5">
        <v>3248.8000489999999</v>
      </c>
      <c r="G740" s="5">
        <v>2985.6999510000001</v>
      </c>
      <c r="H740" s="5">
        <v>1423.5500489999999</v>
      </c>
      <c r="I740" s="5">
        <v>1604.150024</v>
      </c>
      <c r="J740" s="5">
        <v>3683</v>
      </c>
      <c r="K740" s="10">
        <f t="shared" si="23"/>
        <v>2589.0400146000002</v>
      </c>
      <c r="L740" s="10">
        <f t="shared" si="24"/>
        <v>1.8168681246704121E-2</v>
      </c>
    </row>
    <row r="741" spans="5:12">
      <c r="E741" s="4">
        <v>45379</v>
      </c>
      <c r="F741" s="5">
        <v>3337.0500489999999</v>
      </c>
      <c r="G741" s="5">
        <v>2971.6999510000001</v>
      </c>
      <c r="H741" s="5">
        <v>1440.6999510000001</v>
      </c>
      <c r="I741" s="5">
        <v>1620.5500489999999</v>
      </c>
      <c r="J741" s="5">
        <v>3706.5500489999999</v>
      </c>
      <c r="K741" s="10">
        <f t="shared" si="23"/>
        <v>2615.3100098</v>
      </c>
      <c r="L741" s="10">
        <f t="shared" si="24"/>
        <v>1.0146616140290998E-2</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E0761-BAC9-4F41-830E-310DDD3B2A8B}">
  <dimension ref="A1:BU741"/>
  <sheetViews>
    <sheetView zoomScale="25" zoomScaleNormal="40" workbookViewId="0">
      <selection activeCell="T29" sqref="T29"/>
    </sheetView>
  </sheetViews>
  <sheetFormatPr baseColWidth="10" defaultRowHeight="29"/>
  <cols>
    <col min="1" max="1" width="15.54296875" customWidth="1"/>
    <col min="2" max="2" width="13.54296875" customWidth="1"/>
    <col min="3" max="3" width="15.7265625" customWidth="1"/>
    <col min="4" max="4" width="17.36328125" customWidth="1"/>
    <col min="5" max="5" width="17.54296875" customWidth="1"/>
    <col min="6" max="6" width="18.26953125" customWidth="1"/>
    <col min="7" max="7" width="22" customWidth="1"/>
    <col min="8" max="8" width="25.26953125" customWidth="1"/>
    <col min="9" max="9" width="24.54296875" customWidth="1"/>
    <col min="10" max="10" width="29.08984375" customWidth="1"/>
    <col min="11" max="11" width="21.7265625" customWidth="1"/>
    <col min="14" max="14" width="32.81640625" customWidth="1"/>
    <col min="15" max="15" width="26.6328125" customWidth="1"/>
    <col min="16" max="16" width="22.54296875" customWidth="1"/>
    <col min="17" max="17" width="25.08984375" customWidth="1"/>
    <col min="18" max="18" width="29.6328125" customWidth="1"/>
    <col min="19" max="19" width="24.36328125" customWidth="1"/>
    <col min="21" max="21" width="34.453125" customWidth="1"/>
    <col min="22" max="22" width="24.1796875" customWidth="1"/>
    <col min="23" max="23" width="17.36328125" customWidth="1"/>
    <col min="24" max="24" width="18.26953125" customWidth="1"/>
    <col min="25" max="25" width="18.453125" customWidth="1"/>
    <col min="26" max="26" width="19.36328125" customWidth="1"/>
    <col min="27" max="27" width="19.6328125" customWidth="1"/>
    <col min="28" max="28" width="20" customWidth="1"/>
    <col min="29" max="29" width="19.81640625" customWidth="1"/>
    <col min="30" max="30" width="19" customWidth="1"/>
    <col min="31" max="31" width="21.453125" customWidth="1"/>
    <col min="32" max="32" width="18.81640625" customWidth="1"/>
    <col min="33" max="33" width="21" customWidth="1"/>
    <col min="34" max="34" width="19.54296875" customWidth="1"/>
    <col min="35" max="35" width="20.453125" customWidth="1"/>
    <col min="36" max="36" width="19.6328125" customWidth="1"/>
    <col min="37" max="37" width="18.36328125" customWidth="1"/>
    <col min="38" max="38" width="19.54296875" customWidth="1"/>
    <col min="39" max="40" width="18.54296875" customWidth="1"/>
    <col min="41" max="41" width="19" customWidth="1"/>
    <col min="42" max="42" width="22.54296875" bestFit="1" customWidth="1"/>
    <col min="43" max="43" width="20.6328125" customWidth="1"/>
    <col min="44" max="44" width="18.7265625" customWidth="1"/>
    <col min="45" max="45" width="19.453125" customWidth="1"/>
    <col min="46" max="47" width="17.90625" customWidth="1"/>
    <col min="48" max="48" width="22.54296875" bestFit="1" customWidth="1"/>
    <col min="49" max="49" width="19.6328125" customWidth="1"/>
    <col min="50" max="50" width="19.1796875" customWidth="1"/>
    <col min="51" max="51" width="18.1796875" customWidth="1"/>
    <col min="52" max="52" width="20.6328125" customWidth="1"/>
    <col min="53" max="72" width="22.54296875" bestFit="1" customWidth="1"/>
  </cols>
  <sheetData>
    <row r="1" spans="1:24">
      <c r="A1" s="95" t="s">
        <v>0</v>
      </c>
      <c r="B1" s="95" t="s">
        <v>2</v>
      </c>
      <c r="C1" s="95" t="s">
        <v>30</v>
      </c>
      <c r="D1" s="95" t="s">
        <v>19</v>
      </c>
      <c r="E1" s="95" t="s">
        <v>20</v>
      </c>
      <c r="F1" s="95" t="s">
        <v>17</v>
      </c>
      <c r="G1" s="95" t="s">
        <v>82</v>
      </c>
      <c r="H1" s="95" t="s">
        <v>83</v>
      </c>
      <c r="I1" s="95" t="s">
        <v>86</v>
      </c>
      <c r="J1" s="95" t="s">
        <v>84</v>
      </c>
      <c r="K1" s="95" t="s">
        <v>85</v>
      </c>
    </row>
    <row r="2" spans="1:24">
      <c r="A2" s="89">
        <v>44287</v>
      </c>
      <c r="B2" s="90">
        <v>2136.8998999999999</v>
      </c>
      <c r="C2" s="90">
        <v>1866.1668999999999</v>
      </c>
      <c r="D2" s="90">
        <v>1499.4</v>
      </c>
      <c r="E2" s="90">
        <v>610.75</v>
      </c>
      <c r="F2" s="90">
        <v>1432</v>
      </c>
      <c r="G2" s="93"/>
      <c r="H2" s="93"/>
      <c r="I2" s="93"/>
      <c r="J2" s="93"/>
      <c r="K2" s="93"/>
      <c r="U2" s="37"/>
      <c r="V2" s="37"/>
      <c r="W2" s="37"/>
      <c r="X2" s="37"/>
    </row>
    <row r="3" spans="1:24">
      <c r="A3" s="91">
        <v>44291</v>
      </c>
      <c r="B3" s="92">
        <v>2034.95</v>
      </c>
      <c r="C3" s="92">
        <v>1839.1692</v>
      </c>
      <c r="D3" s="92">
        <v>1480</v>
      </c>
      <c r="E3" s="92">
        <v>608.79999999999995</v>
      </c>
      <c r="F3" s="92">
        <v>1439</v>
      </c>
      <c r="G3" s="94">
        <f>(B3-B2)/B2</f>
        <v>-4.7709253952419504E-2</v>
      </c>
      <c r="H3" s="94">
        <f>(C3-C2)/C2</f>
        <v>-1.4466926832750006E-2</v>
      </c>
      <c r="I3" s="94">
        <f>(D3-D2)/D2</f>
        <v>-1.2938508736828124E-2</v>
      </c>
      <c r="J3" s="94">
        <f>(E3-E2)/E2</f>
        <v>-3.192795742939084E-3</v>
      </c>
      <c r="K3" s="94">
        <f>(F3-F2)/F2</f>
        <v>4.8882681564245811E-3</v>
      </c>
      <c r="U3" s="37"/>
      <c r="V3" s="37"/>
      <c r="W3" s="110"/>
      <c r="X3" s="37"/>
    </row>
    <row r="4" spans="1:24">
      <c r="A4" s="89">
        <v>44292</v>
      </c>
      <c r="B4" s="90">
        <v>2101.6498999999999</v>
      </c>
      <c r="C4" s="90">
        <v>1831.5083</v>
      </c>
      <c r="D4" s="90">
        <v>1460</v>
      </c>
      <c r="E4" s="90">
        <v>620.45000000000005</v>
      </c>
      <c r="F4" s="90">
        <v>1405.9</v>
      </c>
      <c r="G4" s="94">
        <f t="shared" ref="G4:G67" si="0">(B4-B3)/B3</f>
        <v>3.2777168972210544E-2</v>
      </c>
      <c r="H4" s="94">
        <f t="shared" ref="H4:H67" si="1">(C4-C3)/C3</f>
        <v>-4.1654133833907633E-3</v>
      </c>
      <c r="I4" s="94">
        <f t="shared" ref="I4:I67" si="2">(D4-D3)/D3</f>
        <v>-1.3513513513513514E-2</v>
      </c>
      <c r="J4" s="94">
        <f t="shared" ref="J4:K67" si="3">(E4-E3)/E3</f>
        <v>1.9136005256241938E-2</v>
      </c>
      <c r="K4" s="94">
        <f t="shared" si="3"/>
        <v>-2.3002084781097921E-2</v>
      </c>
      <c r="U4" s="37"/>
      <c r="V4" s="37"/>
      <c r="W4" s="42"/>
      <c r="X4" s="37"/>
    </row>
    <row r="5" spans="1:24">
      <c r="A5" s="91">
        <v>44293</v>
      </c>
      <c r="B5" s="92">
        <v>2094.9499999999998</v>
      </c>
      <c r="C5" s="92">
        <v>1848.6298999999999</v>
      </c>
      <c r="D5" s="92">
        <v>1439.3</v>
      </c>
      <c r="E5" s="92">
        <v>621.04999999999995</v>
      </c>
      <c r="F5" s="92">
        <v>1402</v>
      </c>
      <c r="G5" s="94">
        <f t="shared" si="0"/>
        <v>-3.1879239258641844E-3</v>
      </c>
      <c r="H5" s="94">
        <f t="shared" si="1"/>
        <v>9.3483605834600615E-3</v>
      </c>
      <c r="I5" s="94">
        <f t="shared" si="2"/>
        <v>-1.4178082191780853E-2</v>
      </c>
      <c r="J5" s="94">
        <f t="shared" si="3"/>
        <v>9.6704005157532275E-4</v>
      </c>
      <c r="K5" s="94">
        <f t="shared" si="3"/>
        <v>-2.7740237570240351E-3</v>
      </c>
      <c r="U5" s="37"/>
      <c r="V5" s="37"/>
      <c r="W5" s="42"/>
      <c r="X5" s="37"/>
    </row>
    <row r="6" spans="1:24">
      <c r="A6" s="89">
        <v>44294</v>
      </c>
      <c r="B6" s="90">
        <v>2094.6498999999999</v>
      </c>
      <c r="C6" s="90">
        <v>1850.9374</v>
      </c>
      <c r="D6" s="90">
        <v>1453</v>
      </c>
      <c r="E6" s="90">
        <v>614.25</v>
      </c>
      <c r="F6" s="90">
        <v>1410</v>
      </c>
      <c r="G6" s="94">
        <f t="shared" si="0"/>
        <v>-1.4324924222531776E-4</v>
      </c>
      <c r="H6" s="94">
        <f t="shared" si="1"/>
        <v>1.2482217235586844E-3</v>
      </c>
      <c r="I6" s="94">
        <f t="shared" si="2"/>
        <v>9.518515945251195E-3</v>
      </c>
      <c r="J6" s="94">
        <f t="shared" si="3"/>
        <v>-1.094919893728356E-2</v>
      </c>
      <c r="K6" s="94">
        <f t="shared" si="3"/>
        <v>5.7061340941512127E-3</v>
      </c>
      <c r="U6" s="37"/>
      <c r="V6" s="37"/>
      <c r="W6" s="42"/>
      <c r="X6" s="37"/>
    </row>
    <row r="7" spans="1:24">
      <c r="A7" s="91">
        <v>44295</v>
      </c>
      <c r="B7" s="92">
        <v>2068.8000000000002</v>
      </c>
      <c r="C7" s="92">
        <v>1829.4314999999999</v>
      </c>
      <c r="D7" s="92">
        <v>1426</v>
      </c>
      <c r="E7" s="92">
        <v>636.75</v>
      </c>
      <c r="F7" s="92">
        <v>1414</v>
      </c>
      <c r="G7" s="94">
        <f t="shared" si="0"/>
        <v>-1.2340916732671989E-2</v>
      </c>
      <c r="H7" s="94">
        <f t="shared" si="1"/>
        <v>-1.1618923470885677E-2</v>
      </c>
      <c r="I7" s="94">
        <f t="shared" si="2"/>
        <v>-1.8582243633860976E-2</v>
      </c>
      <c r="J7" s="94">
        <f t="shared" si="3"/>
        <v>3.6630036630036632E-2</v>
      </c>
      <c r="K7" s="94">
        <f t="shared" si="3"/>
        <v>2.8368794326241137E-3</v>
      </c>
      <c r="U7" s="37"/>
      <c r="V7" s="37"/>
      <c r="W7" s="42"/>
      <c r="X7" s="37"/>
    </row>
    <row r="8" spans="1:24">
      <c r="A8" s="89">
        <v>44298</v>
      </c>
      <c r="B8" s="90">
        <v>1940.4</v>
      </c>
      <c r="C8" s="90">
        <v>1763.9908</v>
      </c>
      <c r="D8" s="90">
        <v>1393</v>
      </c>
      <c r="E8" s="90">
        <v>619.35</v>
      </c>
      <c r="F8" s="90">
        <v>1393.95</v>
      </c>
      <c r="G8" s="94">
        <f t="shared" si="0"/>
        <v>-6.2064965197215813E-2</v>
      </c>
      <c r="H8" s="94">
        <f t="shared" si="1"/>
        <v>-3.5771057839552825E-2</v>
      </c>
      <c r="I8" s="94">
        <f t="shared" si="2"/>
        <v>-2.3141654978962131E-2</v>
      </c>
      <c r="J8" s="94">
        <f t="shared" si="3"/>
        <v>-2.7326266195524109E-2</v>
      </c>
      <c r="K8" s="94">
        <f t="shared" si="3"/>
        <v>-1.4179632248939148E-2</v>
      </c>
      <c r="U8" s="37"/>
      <c r="V8" s="37"/>
      <c r="W8" s="42"/>
      <c r="X8" s="37"/>
    </row>
    <row r="9" spans="1:24">
      <c r="A9" s="91">
        <v>44299</v>
      </c>
      <c r="B9" s="92">
        <v>2118.3501000000001</v>
      </c>
      <c r="C9" s="92">
        <v>1783.0508</v>
      </c>
      <c r="D9" s="92">
        <v>1368</v>
      </c>
      <c r="E9" s="92">
        <v>627.35</v>
      </c>
      <c r="F9" s="92">
        <v>1347.25</v>
      </c>
      <c r="G9" s="94">
        <f t="shared" si="0"/>
        <v>9.1707946815089675E-2</v>
      </c>
      <c r="H9" s="94">
        <f t="shared" si="1"/>
        <v>1.0805045014973969E-2</v>
      </c>
      <c r="I9" s="94">
        <f t="shared" si="2"/>
        <v>-1.7946877243359655E-2</v>
      </c>
      <c r="J9" s="94">
        <f t="shared" si="3"/>
        <v>1.2916767578913376E-2</v>
      </c>
      <c r="K9" s="94">
        <f t="shared" si="3"/>
        <v>-3.3501919007138017E-2</v>
      </c>
      <c r="U9" s="37"/>
      <c r="V9" s="37"/>
      <c r="W9" s="42"/>
      <c r="X9" s="37"/>
    </row>
    <row r="10" spans="1:24">
      <c r="A10" s="89">
        <v>44301</v>
      </c>
      <c r="B10" s="90">
        <v>2083.5</v>
      </c>
      <c r="C10" s="90">
        <v>1794.5882999999999</v>
      </c>
      <c r="D10" s="90">
        <v>1405</v>
      </c>
      <c r="E10" s="90">
        <v>633.25</v>
      </c>
      <c r="F10" s="90">
        <v>1378.95</v>
      </c>
      <c r="G10" s="94">
        <f t="shared" si="0"/>
        <v>-1.6451529895837383E-2</v>
      </c>
      <c r="H10" s="94">
        <f t="shared" si="1"/>
        <v>6.470651312907018E-3</v>
      </c>
      <c r="I10" s="94">
        <f t="shared" si="2"/>
        <v>2.7046783625730993E-2</v>
      </c>
      <c r="J10" s="94">
        <f t="shared" si="3"/>
        <v>9.4046385590180557E-3</v>
      </c>
      <c r="K10" s="94">
        <f t="shared" si="3"/>
        <v>2.3529411764705917E-2</v>
      </c>
      <c r="U10" s="37"/>
      <c r="V10" s="37"/>
      <c r="W10" s="37"/>
      <c r="X10" s="37"/>
    </row>
    <row r="11" spans="1:24">
      <c r="A11" s="91">
        <v>44302</v>
      </c>
      <c r="B11" s="92">
        <v>2099.8998999999999</v>
      </c>
      <c r="C11" s="92">
        <v>1783.3276000000001</v>
      </c>
      <c r="D11" s="92">
        <v>1434.95</v>
      </c>
      <c r="E11" s="92">
        <v>646.04999999999995</v>
      </c>
      <c r="F11" s="92">
        <v>1360.5</v>
      </c>
      <c r="G11" s="94">
        <f t="shared" si="0"/>
        <v>7.87132229421641E-3</v>
      </c>
      <c r="H11" s="94">
        <f t="shared" si="1"/>
        <v>-6.2748096596861886E-3</v>
      </c>
      <c r="I11" s="94">
        <f t="shared" si="2"/>
        <v>2.131672597864772E-2</v>
      </c>
      <c r="J11" s="94">
        <f t="shared" si="3"/>
        <v>2.0213185945519074E-2</v>
      </c>
      <c r="K11" s="94">
        <f t="shared" si="3"/>
        <v>-1.3379745458501065E-2</v>
      </c>
      <c r="U11" s="37"/>
      <c r="V11" s="37"/>
      <c r="W11" s="37"/>
      <c r="X11" s="37"/>
    </row>
    <row r="12" spans="1:24">
      <c r="A12" s="89">
        <v>44305</v>
      </c>
      <c r="B12" s="90">
        <v>2027.6</v>
      </c>
      <c r="C12" s="90">
        <v>1755.2683999999999</v>
      </c>
      <c r="D12" s="90">
        <v>1390</v>
      </c>
      <c r="E12" s="90">
        <v>640.65</v>
      </c>
      <c r="F12" s="90">
        <v>1340</v>
      </c>
      <c r="G12" s="94">
        <f t="shared" si="0"/>
        <v>-3.4430164980721219E-2</v>
      </c>
      <c r="H12" s="94">
        <f t="shared" si="1"/>
        <v>-1.573418142577962E-2</v>
      </c>
      <c r="I12" s="94">
        <f t="shared" si="2"/>
        <v>-3.1325133279905257E-2</v>
      </c>
      <c r="J12" s="94">
        <f t="shared" si="3"/>
        <v>-8.358486185279743E-3</v>
      </c>
      <c r="K12" s="94">
        <f t="shared" si="3"/>
        <v>-1.5067989709665565E-2</v>
      </c>
      <c r="U12" s="37"/>
      <c r="V12" s="37"/>
      <c r="W12" s="37"/>
      <c r="X12" s="37"/>
    </row>
    <row r="13" spans="1:24">
      <c r="A13" s="91">
        <v>44306</v>
      </c>
      <c r="B13" s="92">
        <v>2020.15</v>
      </c>
      <c r="C13" s="92">
        <v>1754.7609</v>
      </c>
      <c r="D13" s="92">
        <v>1425</v>
      </c>
      <c r="E13" s="92">
        <v>645.15</v>
      </c>
      <c r="F13" s="92">
        <v>1320</v>
      </c>
      <c r="G13" s="94">
        <f t="shared" si="0"/>
        <v>-3.6742947326888035E-3</v>
      </c>
      <c r="H13" s="94">
        <f t="shared" si="1"/>
        <v>-2.8912957129515713E-4</v>
      </c>
      <c r="I13" s="94">
        <f t="shared" si="2"/>
        <v>2.5179856115107913E-2</v>
      </c>
      <c r="J13" s="94">
        <f t="shared" si="3"/>
        <v>7.0241161320533834E-3</v>
      </c>
      <c r="K13" s="94">
        <f t="shared" si="3"/>
        <v>-1.4925373134328358E-2</v>
      </c>
      <c r="U13" s="37"/>
      <c r="V13" s="37"/>
      <c r="W13" s="37"/>
      <c r="X13" s="37"/>
    </row>
    <row r="14" spans="1:24">
      <c r="A14" s="89">
        <v>44308</v>
      </c>
      <c r="B14" s="90">
        <v>2033</v>
      </c>
      <c r="C14" s="90">
        <v>1759.6066000000001</v>
      </c>
      <c r="D14" s="90">
        <v>1380</v>
      </c>
      <c r="E14" s="90">
        <v>639.95000000000005</v>
      </c>
      <c r="F14" s="90">
        <v>1310</v>
      </c>
      <c r="G14" s="94">
        <f t="shared" si="0"/>
        <v>6.3609137935301385E-3</v>
      </c>
      <c r="H14" s="94">
        <f t="shared" si="1"/>
        <v>2.761458840346898E-3</v>
      </c>
      <c r="I14" s="94">
        <f t="shared" si="2"/>
        <v>-3.1578947368421054E-2</v>
      </c>
      <c r="J14" s="94">
        <f t="shared" si="3"/>
        <v>-8.0601410524683125E-3</v>
      </c>
      <c r="K14" s="94">
        <f t="shared" si="3"/>
        <v>-7.575757575757576E-3</v>
      </c>
      <c r="U14" s="37"/>
      <c r="V14" s="37"/>
      <c r="W14" s="37"/>
      <c r="X14" s="37"/>
    </row>
    <row r="15" spans="1:24">
      <c r="A15" s="91">
        <v>44309</v>
      </c>
      <c r="B15" s="92">
        <v>1969.65</v>
      </c>
      <c r="C15" s="92">
        <v>1757.7145</v>
      </c>
      <c r="D15" s="92">
        <v>1409</v>
      </c>
      <c r="E15" s="92">
        <v>637.95000000000005</v>
      </c>
      <c r="F15" s="92">
        <v>1330</v>
      </c>
      <c r="G15" s="94">
        <f t="shared" si="0"/>
        <v>-3.1160846040334436E-2</v>
      </c>
      <c r="H15" s="94">
        <f t="shared" si="1"/>
        <v>-1.0752971715382448E-3</v>
      </c>
      <c r="I15" s="94">
        <f t="shared" si="2"/>
        <v>2.1014492753623187E-2</v>
      </c>
      <c r="J15" s="94">
        <f t="shared" si="3"/>
        <v>-3.1252441596999764E-3</v>
      </c>
      <c r="K15" s="94">
        <f t="shared" si="3"/>
        <v>1.5267175572519083E-2</v>
      </c>
      <c r="U15" s="37"/>
      <c r="V15" s="37"/>
      <c r="W15" s="37"/>
      <c r="X15" s="37"/>
    </row>
    <row r="16" spans="1:24">
      <c r="A16" s="89">
        <v>44312</v>
      </c>
      <c r="B16" s="90">
        <v>1977.5</v>
      </c>
      <c r="C16" s="90">
        <v>1788.6349</v>
      </c>
      <c r="D16" s="90">
        <v>1413</v>
      </c>
      <c r="E16" s="90">
        <v>634.70000000000005</v>
      </c>
      <c r="F16" s="90">
        <v>1330.05</v>
      </c>
      <c r="G16" s="94">
        <f t="shared" si="0"/>
        <v>3.985479653745543E-3</v>
      </c>
      <c r="H16" s="94">
        <f t="shared" si="1"/>
        <v>1.7591252731885623E-2</v>
      </c>
      <c r="I16" s="94">
        <f t="shared" si="2"/>
        <v>2.8388928317955998E-3</v>
      </c>
      <c r="J16" s="94">
        <f t="shared" si="3"/>
        <v>-5.0944431381769731E-3</v>
      </c>
      <c r="K16" s="94">
        <f t="shared" si="3"/>
        <v>3.759398496237182E-5</v>
      </c>
      <c r="U16" s="37"/>
      <c r="V16" s="37"/>
      <c r="W16" s="37"/>
      <c r="X16" s="37"/>
    </row>
    <row r="17" spans="1:73">
      <c r="A17" s="91">
        <v>44313</v>
      </c>
      <c r="B17" s="92">
        <v>2014.8</v>
      </c>
      <c r="C17" s="92">
        <v>1835.5233000000001</v>
      </c>
      <c r="D17" s="92">
        <v>1407.25</v>
      </c>
      <c r="E17" s="92">
        <v>639.25</v>
      </c>
      <c r="F17" s="92">
        <v>1339</v>
      </c>
      <c r="G17" s="94">
        <f t="shared" si="0"/>
        <v>1.8862199747155476E-2</v>
      </c>
      <c r="H17" s="94">
        <f t="shared" si="1"/>
        <v>2.6214628821119416E-2</v>
      </c>
      <c r="I17" s="94">
        <f t="shared" si="2"/>
        <v>-4.0693559801840053E-3</v>
      </c>
      <c r="J17" s="94">
        <f t="shared" si="3"/>
        <v>7.1687411375452245E-3</v>
      </c>
      <c r="K17" s="94">
        <f t="shared" si="3"/>
        <v>6.7290703357017001E-3</v>
      </c>
      <c r="N17" s="108" t="s">
        <v>89</v>
      </c>
      <c r="U17" s="37"/>
      <c r="V17" s="37"/>
      <c r="W17" s="37"/>
      <c r="X17" s="37"/>
      <c r="Y17" s="37"/>
      <c r="Z17" s="37"/>
      <c r="AA17" s="37"/>
      <c r="AB17" s="37"/>
      <c r="AC17" s="37"/>
      <c r="AD17" s="37"/>
      <c r="AE17" s="37"/>
      <c r="AF17" s="37"/>
      <c r="AG17" s="37"/>
    </row>
    <row r="18" spans="1:73">
      <c r="A18" s="89">
        <v>44314</v>
      </c>
      <c r="B18" s="90">
        <v>2051.1498999999999</v>
      </c>
      <c r="C18" s="90">
        <v>1843.5072</v>
      </c>
      <c r="D18" s="90">
        <v>1436.25</v>
      </c>
      <c r="E18" s="90">
        <v>643.4</v>
      </c>
      <c r="F18" s="90">
        <v>1384.85</v>
      </c>
      <c r="G18" s="94">
        <f t="shared" si="0"/>
        <v>1.8041443319436141E-2</v>
      </c>
      <c r="H18" s="94">
        <f t="shared" si="1"/>
        <v>4.3496587594393102E-3</v>
      </c>
      <c r="I18" s="94">
        <f t="shared" si="2"/>
        <v>2.0607567951678805E-2</v>
      </c>
      <c r="J18" s="94">
        <f t="shared" si="3"/>
        <v>6.491982792334732E-3</v>
      </c>
      <c r="K18" s="94">
        <f t="shared" si="3"/>
        <v>3.4241971620612328E-2</v>
      </c>
      <c r="N18" s="97"/>
      <c r="O18" s="101" t="s">
        <v>2</v>
      </c>
      <c r="P18" s="101" t="s">
        <v>87</v>
      </c>
      <c r="Q18" s="101" t="s">
        <v>88</v>
      </c>
      <c r="R18" s="102" t="s">
        <v>20</v>
      </c>
      <c r="S18" s="101" t="s">
        <v>17</v>
      </c>
      <c r="U18" s="37"/>
      <c r="V18" s="37"/>
      <c r="W18" s="37"/>
      <c r="X18" s="37"/>
      <c r="Y18" s="37"/>
      <c r="Z18" s="37"/>
      <c r="AA18" s="37"/>
      <c r="AB18" s="37"/>
      <c r="AC18" s="37"/>
      <c r="AD18" s="37"/>
      <c r="AE18" s="37"/>
      <c r="AF18" s="37"/>
      <c r="AG18" s="37"/>
      <c r="BT18" s="37"/>
      <c r="BU18" s="37"/>
    </row>
    <row r="19" spans="1:73">
      <c r="A19" s="91">
        <v>44315</v>
      </c>
      <c r="B19" s="92">
        <v>2073.9499999999998</v>
      </c>
      <c r="C19" s="92">
        <v>1868.1975</v>
      </c>
      <c r="D19" s="92">
        <v>1486.2</v>
      </c>
      <c r="E19" s="92">
        <v>644.5</v>
      </c>
      <c r="F19" s="92">
        <v>1383.95</v>
      </c>
      <c r="G19" s="94">
        <f t="shared" si="0"/>
        <v>1.1115764869256962E-2</v>
      </c>
      <c r="H19" s="94">
        <f t="shared" si="1"/>
        <v>1.3393112866605555E-2</v>
      </c>
      <c r="I19" s="94">
        <f t="shared" si="2"/>
        <v>3.4778067885117524E-2</v>
      </c>
      <c r="J19" s="94">
        <f t="shared" si="3"/>
        <v>1.7096673919801411E-3</v>
      </c>
      <c r="K19" s="94">
        <f t="shared" si="3"/>
        <v>-6.4988987977027373E-4</v>
      </c>
      <c r="N19" s="103" t="s">
        <v>2</v>
      </c>
      <c r="O19" s="98">
        <f>VARP('Sheet 3'!$G$3:$G$741)</f>
        <v>4.0826209703352802E-4</v>
      </c>
      <c r="P19" s="98">
        <v>5.2036879642126766E-5</v>
      </c>
      <c r="Q19" s="98">
        <v>2.1424072340300895E-5</v>
      </c>
      <c r="R19" s="98">
        <v>4.4366468727077648E-5</v>
      </c>
      <c r="S19" s="98">
        <v>2.6676502508367474E-5</v>
      </c>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row>
    <row r="20" spans="1:73">
      <c r="A20" s="89">
        <v>44316</v>
      </c>
      <c r="B20" s="90">
        <v>2228.75</v>
      </c>
      <c r="C20" s="90">
        <v>1840.9229</v>
      </c>
      <c r="D20" s="90">
        <v>1445</v>
      </c>
      <c r="E20" s="90">
        <v>654.45000000000005</v>
      </c>
      <c r="F20" s="90">
        <v>1350</v>
      </c>
      <c r="G20" s="94">
        <f t="shared" si="0"/>
        <v>7.4640179367872997E-2</v>
      </c>
      <c r="H20" s="94">
        <f t="shared" si="1"/>
        <v>-1.4599420029199249E-2</v>
      </c>
      <c r="I20" s="94">
        <f t="shared" si="2"/>
        <v>-2.7721706365226782E-2</v>
      </c>
      <c r="J20" s="94">
        <f t="shared" si="3"/>
        <v>1.543832428238952E-2</v>
      </c>
      <c r="K20" s="94">
        <f t="shared" si="3"/>
        <v>-2.4531233064778384E-2</v>
      </c>
      <c r="N20" s="103" t="s">
        <v>87</v>
      </c>
      <c r="O20" s="98">
        <v>5.2036879642126766E-5</v>
      </c>
      <c r="P20" s="98">
        <f>VARP('Sheet 3'!$H$3:$H$741)</f>
        <v>2.1075539179312531E-4</v>
      </c>
      <c r="Q20" s="98">
        <v>2.4683269006832666E-5</v>
      </c>
      <c r="R20" s="98">
        <v>3.6630699771649114E-5</v>
      </c>
      <c r="S20" s="98">
        <v>2.3076457662011293E-5</v>
      </c>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row>
    <row r="21" spans="1:73">
      <c r="A21" s="91">
        <v>44319</v>
      </c>
      <c r="B21" s="92">
        <v>2282.8998999999999</v>
      </c>
      <c r="C21" s="92">
        <v>1808.2025000000001</v>
      </c>
      <c r="D21" s="92">
        <v>1393</v>
      </c>
      <c r="E21" s="92">
        <v>659.2</v>
      </c>
      <c r="F21" s="92">
        <v>1325.5</v>
      </c>
      <c r="G21" s="94">
        <f t="shared" si="0"/>
        <v>2.4296085249579311E-2</v>
      </c>
      <c r="H21" s="94">
        <f t="shared" si="1"/>
        <v>-1.777391111816792E-2</v>
      </c>
      <c r="I21" s="94">
        <f t="shared" si="2"/>
        <v>-3.5986159169550176E-2</v>
      </c>
      <c r="J21" s="94">
        <f t="shared" si="3"/>
        <v>7.2580029032011609E-3</v>
      </c>
      <c r="K21" s="94">
        <f t="shared" si="3"/>
        <v>-1.8148148148148149E-2</v>
      </c>
      <c r="N21" s="103" t="s">
        <v>88</v>
      </c>
      <c r="O21" s="98">
        <v>2.1424072340300895E-5</v>
      </c>
      <c r="P21" s="98">
        <v>2.4683269006832666E-5</v>
      </c>
      <c r="Q21" s="98">
        <f>VARP('Sheet 3'!$I$3:$I$741)</f>
        <v>2.2118062606431719E-4</v>
      </c>
      <c r="R21" s="98">
        <v>8.6026013642402142E-6</v>
      </c>
      <c r="S21" s="98">
        <v>7.5230812064067015E-5</v>
      </c>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row>
    <row r="22" spans="1:73">
      <c r="A22" s="89">
        <v>44320</v>
      </c>
      <c r="B22" s="90">
        <v>2281.5500000000002</v>
      </c>
      <c r="C22" s="90">
        <v>1769.0210999999999</v>
      </c>
      <c r="D22" s="90">
        <v>1409.95</v>
      </c>
      <c r="E22" s="90">
        <v>645.15</v>
      </c>
      <c r="F22" s="90">
        <v>1350</v>
      </c>
      <c r="G22" s="94">
        <f t="shared" si="0"/>
        <v>-5.9130932547664784E-4</v>
      </c>
      <c r="H22" s="94">
        <f t="shared" si="1"/>
        <v>-2.1668701376090435E-2</v>
      </c>
      <c r="I22" s="94">
        <f t="shared" si="2"/>
        <v>1.2167982770997879E-2</v>
      </c>
      <c r="J22" s="94">
        <f t="shared" si="3"/>
        <v>-2.1313713592233111E-2</v>
      </c>
      <c r="K22" s="94">
        <f t="shared" si="3"/>
        <v>1.8483591097698981E-2</v>
      </c>
      <c r="N22" s="103" t="s">
        <v>20</v>
      </c>
      <c r="O22" s="98">
        <v>4.4366468727077648E-5</v>
      </c>
      <c r="P22" s="98">
        <v>3.6630699771649114E-5</v>
      </c>
      <c r="Q22" s="98">
        <v>8.6026013642402142E-6</v>
      </c>
      <c r="R22" s="98">
        <f>VARP('Sheet 3'!$J$3:$J$741)</f>
        <v>1.775386366442118E-4</v>
      </c>
      <c r="S22" s="98">
        <v>7.7587244960963403E-7</v>
      </c>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row>
    <row r="23" spans="1:73">
      <c r="A23" s="91">
        <v>44321</v>
      </c>
      <c r="B23" s="92">
        <v>2320.6999999999998</v>
      </c>
      <c r="C23" s="92">
        <v>1772.2517</v>
      </c>
      <c r="D23" s="92">
        <v>1401</v>
      </c>
      <c r="E23" s="92">
        <v>683.4</v>
      </c>
      <c r="F23" s="92">
        <v>1342.2</v>
      </c>
      <c r="G23" s="94">
        <f t="shared" si="0"/>
        <v>1.7159387258661715E-2</v>
      </c>
      <c r="H23" s="94">
        <f t="shared" si="1"/>
        <v>1.8262077258434594E-3</v>
      </c>
      <c r="I23" s="94">
        <f t="shared" si="2"/>
        <v>-6.3477428277598814E-3</v>
      </c>
      <c r="J23" s="94">
        <f t="shared" si="3"/>
        <v>5.9288537549407119E-2</v>
      </c>
      <c r="K23" s="94">
        <f t="shared" si="3"/>
        <v>-5.7777777777777437E-3</v>
      </c>
      <c r="N23" s="103" t="s">
        <v>17</v>
      </c>
      <c r="O23" s="98">
        <v>2.6676502508367474E-5</v>
      </c>
      <c r="P23" s="98">
        <v>2.3076457662011293E-5</v>
      </c>
      <c r="Q23" s="98">
        <v>7.5230812064067015E-5</v>
      </c>
      <c r="R23" s="98">
        <v>7.7587244960963403E-7</v>
      </c>
      <c r="S23" s="98">
        <f>VARP('Sheet 3'!$K$3:$K$741)</f>
        <v>2.1097305190207936E-4</v>
      </c>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row>
    <row r="24" spans="1:73">
      <c r="A24" s="89">
        <v>44322</v>
      </c>
      <c r="B24" s="90">
        <v>2294.8998999999999</v>
      </c>
      <c r="C24" s="90">
        <v>1782.3124</v>
      </c>
      <c r="D24" s="90">
        <v>1407.6</v>
      </c>
      <c r="E24" s="90">
        <v>679.4</v>
      </c>
      <c r="F24" s="90">
        <v>1344</v>
      </c>
      <c r="G24" s="94">
        <f t="shared" si="0"/>
        <v>-1.1117378377213742E-2</v>
      </c>
      <c r="H24" s="94">
        <f t="shared" si="1"/>
        <v>5.6767895891988692E-3</v>
      </c>
      <c r="I24" s="94">
        <f t="shared" si="2"/>
        <v>4.7109207708778793E-3</v>
      </c>
      <c r="J24" s="94">
        <f t="shared" si="3"/>
        <v>-5.8530875036581801E-3</v>
      </c>
      <c r="K24" s="94">
        <f t="shared" si="3"/>
        <v>1.3410818059901315E-3</v>
      </c>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row>
    <row r="25" spans="1:73">
      <c r="A25" s="91">
        <v>44323</v>
      </c>
      <c r="B25" s="92">
        <v>2451.6999999999998</v>
      </c>
      <c r="C25" s="92">
        <v>1783.0046</v>
      </c>
      <c r="D25" s="92">
        <v>1412.95</v>
      </c>
      <c r="E25" s="92">
        <v>679.45</v>
      </c>
      <c r="F25" s="92">
        <v>1347</v>
      </c>
      <c r="G25" s="94">
        <f t="shared" si="0"/>
        <v>6.8325463781666443E-2</v>
      </c>
      <c r="H25" s="94">
        <f t="shared" si="1"/>
        <v>3.8837187016145828E-4</v>
      </c>
      <c r="I25" s="94">
        <f t="shared" si="2"/>
        <v>3.8007956805911742E-3</v>
      </c>
      <c r="J25" s="94">
        <f t="shared" si="3"/>
        <v>7.3594347954177529E-5</v>
      </c>
      <c r="K25" s="94">
        <f t="shared" si="3"/>
        <v>2.232142857142857E-3</v>
      </c>
      <c r="U25" s="37"/>
      <c r="V25" s="37"/>
      <c r="W25" s="37"/>
      <c r="X25" s="37"/>
      <c r="BT25" s="37"/>
      <c r="BU25" s="37"/>
    </row>
    <row r="26" spans="1:73">
      <c r="A26" s="89">
        <v>44326</v>
      </c>
      <c r="B26" s="90">
        <v>2480.4499999999998</v>
      </c>
      <c r="C26" s="90">
        <v>1777.8820000000001</v>
      </c>
      <c r="D26" s="90">
        <v>1427</v>
      </c>
      <c r="E26" s="90">
        <v>698.2</v>
      </c>
      <c r="F26" s="90">
        <v>1347</v>
      </c>
      <c r="G26" s="94">
        <f t="shared" si="0"/>
        <v>1.172655708284048E-2</v>
      </c>
      <c r="H26" s="94">
        <f t="shared" si="1"/>
        <v>-2.8730155827976665E-3</v>
      </c>
      <c r="I26" s="94">
        <f t="shared" si="2"/>
        <v>9.9437347393750344E-3</v>
      </c>
      <c r="J26" s="94">
        <f t="shared" si="3"/>
        <v>2.759584958422253E-2</v>
      </c>
      <c r="K26" s="94">
        <f t="shared" si="3"/>
        <v>0</v>
      </c>
      <c r="N26" s="107" t="s">
        <v>27</v>
      </c>
      <c r="O26" s="53" t="s">
        <v>54</v>
      </c>
      <c r="P26" s="42"/>
      <c r="Q26" s="37"/>
      <c r="R26" s="37"/>
      <c r="S26" s="37"/>
      <c r="T26" s="37"/>
      <c r="U26" s="37"/>
      <c r="V26" s="103" t="str" cm="1">
        <f t="array" ref="V26:BT31">TRANSPOSE(N52:S102)</f>
        <v xml:space="preserve">Portfolio </v>
      </c>
      <c r="W26" s="115">
        <v>1</v>
      </c>
      <c r="X26" s="115">
        <v>2</v>
      </c>
      <c r="Y26" s="115">
        <v>3</v>
      </c>
      <c r="Z26" s="115">
        <v>4</v>
      </c>
      <c r="AA26" s="115">
        <v>5</v>
      </c>
      <c r="AB26" s="115">
        <v>6</v>
      </c>
      <c r="AC26" s="115">
        <v>7</v>
      </c>
      <c r="AD26" s="115">
        <v>8</v>
      </c>
      <c r="AE26" s="115">
        <v>9</v>
      </c>
      <c r="AF26" s="115">
        <v>10</v>
      </c>
      <c r="AG26" s="115">
        <v>11</v>
      </c>
      <c r="AH26" s="115">
        <v>12</v>
      </c>
      <c r="AI26" s="115">
        <v>13</v>
      </c>
      <c r="AJ26" s="115">
        <v>14</v>
      </c>
      <c r="AK26" s="115">
        <v>15</v>
      </c>
      <c r="AL26" s="115">
        <v>16</v>
      </c>
      <c r="AM26" s="115">
        <v>17</v>
      </c>
      <c r="AN26" s="115">
        <v>18</v>
      </c>
      <c r="AO26" s="115">
        <v>19</v>
      </c>
      <c r="AP26" s="115">
        <v>20</v>
      </c>
      <c r="AQ26" s="115">
        <v>21</v>
      </c>
      <c r="AR26" s="115">
        <v>22</v>
      </c>
      <c r="AS26" s="115">
        <v>23</v>
      </c>
      <c r="AT26" s="115">
        <v>24</v>
      </c>
      <c r="AU26" s="115">
        <v>25</v>
      </c>
      <c r="AV26" s="115">
        <v>26</v>
      </c>
      <c r="AW26" s="115">
        <v>27</v>
      </c>
      <c r="AX26" s="115">
        <v>28</v>
      </c>
      <c r="AY26" s="115">
        <v>29</v>
      </c>
      <c r="AZ26" s="115">
        <v>30</v>
      </c>
      <c r="BA26" s="115">
        <v>31</v>
      </c>
      <c r="BB26" s="115">
        <v>32</v>
      </c>
      <c r="BC26" s="115">
        <v>33</v>
      </c>
      <c r="BD26" s="115">
        <v>34</v>
      </c>
      <c r="BE26" s="115">
        <v>35</v>
      </c>
      <c r="BF26" s="115">
        <v>36</v>
      </c>
      <c r="BG26" s="115">
        <v>37</v>
      </c>
      <c r="BH26" s="115">
        <v>38</v>
      </c>
      <c r="BI26" s="115">
        <v>39</v>
      </c>
      <c r="BJ26" s="115">
        <v>40</v>
      </c>
      <c r="BK26" s="115">
        <v>41</v>
      </c>
      <c r="BL26" s="115">
        <v>42</v>
      </c>
      <c r="BM26" s="115">
        <v>43</v>
      </c>
      <c r="BN26" s="115">
        <v>44</v>
      </c>
      <c r="BO26" s="115">
        <v>45</v>
      </c>
      <c r="BP26" s="115">
        <v>46</v>
      </c>
      <c r="BQ26" s="115">
        <v>47</v>
      </c>
      <c r="BR26" s="115">
        <v>48</v>
      </c>
      <c r="BS26" s="115">
        <v>49</v>
      </c>
      <c r="BT26" s="115">
        <v>50</v>
      </c>
      <c r="BU26" s="37"/>
    </row>
    <row r="27" spans="1:73">
      <c r="A27" s="91">
        <v>44327</v>
      </c>
      <c r="B27" s="92">
        <v>2493.6001000000001</v>
      </c>
      <c r="C27" s="92">
        <v>1784.2969000000001</v>
      </c>
      <c r="D27" s="92">
        <v>1396</v>
      </c>
      <c r="E27" s="92">
        <v>708.1</v>
      </c>
      <c r="F27" s="92">
        <v>1380</v>
      </c>
      <c r="G27" s="94">
        <f t="shared" si="0"/>
        <v>5.3014977121088082E-3</v>
      </c>
      <c r="H27" s="94">
        <f t="shared" si="1"/>
        <v>3.6081697210500968E-3</v>
      </c>
      <c r="I27" s="94">
        <f t="shared" si="2"/>
        <v>-2.1723896285914507E-2</v>
      </c>
      <c r="J27" s="94">
        <f t="shared" si="3"/>
        <v>1.4179318246920619E-2</v>
      </c>
      <c r="K27" s="94">
        <f t="shared" si="3"/>
        <v>2.4498886414253896E-2</v>
      </c>
      <c r="N27" s="55" t="s">
        <v>2</v>
      </c>
      <c r="O27" s="100">
        <v>0.41925684000000002</v>
      </c>
      <c r="P27" s="37"/>
      <c r="Q27" s="96"/>
      <c r="R27" s="96"/>
      <c r="S27" s="96"/>
      <c r="T27" s="37"/>
      <c r="U27" s="37"/>
      <c r="V27" s="82" t="str">
        <v xml:space="preserve">BASF </v>
      </c>
      <c r="W27" s="82">
        <v>0.25</v>
      </c>
      <c r="X27" s="82">
        <v>0.3</v>
      </c>
      <c r="Y27" s="82">
        <v>0.28000000000000003</v>
      </c>
      <c r="Z27" s="82">
        <v>0.25</v>
      </c>
      <c r="AA27" s="82">
        <v>0.24</v>
      </c>
      <c r="AB27" s="82">
        <v>0.22</v>
      </c>
      <c r="AC27" s="82">
        <v>0.2</v>
      </c>
      <c r="AD27" s="82">
        <v>0.18</v>
      </c>
      <c r="AE27" s="82">
        <v>0.25</v>
      </c>
      <c r="AF27" s="82">
        <v>0.23</v>
      </c>
      <c r="AG27" s="82">
        <v>0.21</v>
      </c>
      <c r="AH27" s="82">
        <v>0.19</v>
      </c>
      <c r="AI27" s="82">
        <v>0.22</v>
      </c>
      <c r="AJ27" s="82">
        <v>0.24</v>
      </c>
      <c r="AK27" s="82">
        <v>0.26</v>
      </c>
      <c r="AL27" s="82">
        <v>0.28000000000000003</v>
      </c>
      <c r="AM27" s="82">
        <v>0.3</v>
      </c>
      <c r="AN27" s="82">
        <v>0.32</v>
      </c>
      <c r="AO27" s="82">
        <v>0.34</v>
      </c>
      <c r="AP27" s="82">
        <v>0.35</v>
      </c>
      <c r="AQ27" s="82">
        <v>0.3</v>
      </c>
      <c r="AR27" s="82">
        <v>0.28000000000000003</v>
      </c>
      <c r="AS27" s="82">
        <v>0.26</v>
      </c>
      <c r="AT27" s="82">
        <v>0.24</v>
      </c>
      <c r="AU27" s="82">
        <v>0.23</v>
      </c>
      <c r="AV27" s="82">
        <v>0.25</v>
      </c>
      <c r="AW27" s="82">
        <v>0.27</v>
      </c>
      <c r="AX27" s="82">
        <v>0.28999999999999998</v>
      </c>
      <c r="AY27" s="82">
        <v>0.31</v>
      </c>
      <c r="AZ27" s="82">
        <v>0.28000000000000003</v>
      </c>
      <c r="BA27" s="82">
        <v>0.25</v>
      </c>
      <c r="BB27" s="82">
        <v>0.22</v>
      </c>
      <c r="BC27" s="82">
        <v>0.19</v>
      </c>
      <c r="BD27" s="82">
        <v>0.18</v>
      </c>
      <c r="BE27" s="82">
        <v>0.17</v>
      </c>
      <c r="BF27" s="82">
        <v>0.28000000000000003</v>
      </c>
      <c r="BG27" s="82">
        <v>0.26</v>
      </c>
      <c r="BH27" s="82">
        <v>0.24</v>
      </c>
      <c r="BI27" s="82">
        <v>0.28999999999999998</v>
      </c>
      <c r="BJ27" s="82">
        <v>0.31</v>
      </c>
      <c r="BK27" s="82">
        <v>0.34</v>
      </c>
      <c r="BL27" s="82">
        <v>0.31</v>
      </c>
      <c r="BM27" s="82">
        <v>0.33</v>
      </c>
      <c r="BN27" s="82">
        <v>0.32</v>
      </c>
      <c r="BO27" s="82">
        <v>0.28000000000000003</v>
      </c>
      <c r="BP27" s="82">
        <v>0.33</v>
      </c>
      <c r="BQ27" s="82">
        <v>0.31</v>
      </c>
      <c r="BR27" s="82">
        <v>0.28999999999999998</v>
      </c>
      <c r="BS27" s="82">
        <v>0.26</v>
      </c>
      <c r="BT27" s="82">
        <v>0.27</v>
      </c>
      <c r="BU27" s="37"/>
    </row>
    <row r="28" spans="1:73">
      <c r="A28" s="89">
        <v>44328</v>
      </c>
      <c r="B28" s="90">
        <v>2409.6498999999999</v>
      </c>
      <c r="C28" s="90">
        <v>1765.8368</v>
      </c>
      <c r="D28" s="90">
        <v>1399.75</v>
      </c>
      <c r="E28" s="90">
        <v>702.85</v>
      </c>
      <c r="F28" s="90">
        <v>1380</v>
      </c>
      <c r="G28" s="94">
        <f t="shared" si="0"/>
        <v>-3.366626428993174E-2</v>
      </c>
      <c r="H28" s="94">
        <f t="shared" si="1"/>
        <v>-1.0345867887793792E-2</v>
      </c>
      <c r="I28" s="94">
        <f t="shared" si="2"/>
        <v>2.6862464183381087E-3</v>
      </c>
      <c r="J28" s="94">
        <f t="shared" si="3"/>
        <v>-7.4142070329049565E-3</v>
      </c>
      <c r="K28" s="94">
        <f t="shared" si="3"/>
        <v>0</v>
      </c>
      <c r="N28" s="56" t="s">
        <v>30</v>
      </c>
      <c r="O28" s="56">
        <v>8.7015839999999997E-2</v>
      </c>
      <c r="P28" s="37"/>
      <c r="Q28" s="96"/>
      <c r="R28" s="124"/>
      <c r="S28" s="124"/>
      <c r="T28" s="125"/>
      <c r="U28" s="125"/>
      <c r="V28" s="127" t="str">
        <v>Reliance</v>
      </c>
      <c r="W28" s="82">
        <v>0.3</v>
      </c>
      <c r="X28" s="82">
        <v>0.25</v>
      </c>
      <c r="Y28" s="82">
        <v>0.27</v>
      </c>
      <c r="Z28" s="82">
        <v>0.25</v>
      </c>
      <c r="AA28" s="82">
        <v>0.23</v>
      </c>
      <c r="AB28" s="82">
        <v>0.21</v>
      </c>
      <c r="AC28" s="82">
        <v>0.2</v>
      </c>
      <c r="AD28" s="82">
        <v>0.22</v>
      </c>
      <c r="AE28" s="82">
        <v>0.2</v>
      </c>
      <c r="AF28" s="82">
        <v>0.18</v>
      </c>
      <c r="AG28" s="82">
        <v>0.16</v>
      </c>
      <c r="AH28" s="82">
        <v>0.18</v>
      </c>
      <c r="AI28" s="82">
        <v>0.15</v>
      </c>
      <c r="AJ28" s="82">
        <v>0.18</v>
      </c>
      <c r="AK28" s="82">
        <v>0.2</v>
      </c>
      <c r="AL28" s="82">
        <v>0.22</v>
      </c>
      <c r="AM28" s="82">
        <v>0.24</v>
      </c>
      <c r="AN28" s="82">
        <v>0.26</v>
      </c>
      <c r="AO28" s="82">
        <v>0.28000000000000003</v>
      </c>
      <c r="AP28" s="82">
        <v>0.25</v>
      </c>
      <c r="AQ28" s="82">
        <v>0.22</v>
      </c>
      <c r="AR28" s="82">
        <v>0.2</v>
      </c>
      <c r="AS28" s="82">
        <v>0.18</v>
      </c>
      <c r="AT28" s="82">
        <v>0.22</v>
      </c>
      <c r="AU28" s="82">
        <v>0.24</v>
      </c>
      <c r="AV28" s="82">
        <v>0.2</v>
      </c>
      <c r="AW28" s="82">
        <v>0.18</v>
      </c>
      <c r="AX28" s="82">
        <v>0.16</v>
      </c>
      <c r="AY28" s="82">
        <v>0.14000000000000001</v>
      </c>
      <c r="AZ28" s="82">
        <v>0.17</v>
      </c>
      <c r="BA28" s="82">
        <v>0.15</v>
      </c>
      <c r="BB28" s="82">
        <v>0.18</v>
      </c>
      <c r="BC28" s="82">
        <v>0.22</v>
      </c>
      <c r="BD28" s="82">
        <v>0.23</v>
      </c>
      <c r="BE28" s="82">
        <v>0.21</v>
      </c>
      <c r="BF28" s="82">
        <v>0.27</v>
      </c>
      <c r="BG28" s="82">
        <v>0.25</v>
      </c>
      <c r="BH28" s="82">
        <v>0.23</v>
      </c>
      <c r="BI28" s="82">
        <v>0.21</v>
      </c>
      <c r="BJ28" s="82">
        <v>0.22</v>
      </c>
      <c r="BK28" s="82">
        <v>0.2</v>
      </c>
      <c r="BL28" s="82">
        <v>0.22</v>
      </c>
      <c r="BM28" s="82">
        <v>0.19</v>
      </c>
      <c r="BN28" s="82">
        <v>0.18</v>
      </c>
      <c r="BO28" s="82">
        <v>0.25</v>
      </c>
      <c r="BP28" s="82">
        <v>0.24</v>
      </c>
      <c r="BQ28" s="82">
        <v>0.23</v>
      </c>
      <c r="BR28" s="82">
        <v>0.25</v>
      </c>
      <c r="BS28" s="82">
        <v>0.26</v>
      </c>
      <c r="BT28" s="82">
        <v>0.22</v>
      </c>
      <c r="BU28" s="37"/>
    </row>
    <row r="29" spans="1:73">
      <c r="A29" s="91">
        <v>44330</v>
      </c>
      <c r="B29" s="92">
        <v>2471.1498999999999</v>
      </c>
      <c r="C29" s="92">
        <v>1788.1273000000001</v>
      </c>
      <c r="D29" s="92">
        <v>1394.35</v>
      </c>
      <c r="E29" s="92">
        <v>691.45</v>
      </c>
      <c r="F29" s="92">
        <v>1394</v>
      </c>
      <c r="G29" s="94">
        <f t="shared" si="0"/>
        <v>2.5522379827874583E-2</v>
      </c>
      <c r="H29" s="94">
        <f t="shared" si="1"/>
        <v>1.2623193717562159E-2</v>
      </c>
      <c r="I29" s="94">
        <f t="shared" si="2"/>
        <v>-3.8578317556707204E-3</v>
      </c>
      <c r="J29" s="94">
        <f t="shared" si="3"/>
        <v>-1.6219677029238069E-2</v>
      </c>
      <c r="K29" s="94">
        <f t="shared" si="3"/>
        <v>1.0144927536231883E-2</v>
      </c>
      <c r="N29" s="56" t="s">
        <v>19</v>
      </c>
      <c r="O29" s="56">
        <v>0.12207814</v>
      </c>
      <c r="P29" s="37"/>
      <c r="Q29" s="96"/>
      <c r="R29" s="124"/>
      <c r="S29" s="124"/>
      <c r="T29" s="125"/>
      <c r="U29" s="125"/>
      <c r="V29" s="127" t="str">
        <v xml:space="preserve"> HDFC SunPharma LT</v>
      </c>
      <c r="W29" s="82">
        <v>0.2</v>
      </c>
      <c r="X29" s="82">
        <v>0.15</v>
      </c>
      <c r="Y29" s="82">
        <v>0.15</v>
      </c>
      <c r="Z29" s="82">
        <v>0.18</v>
      </c>
      <c r="AA29" s="82">
        <v>0.19</v>
      </c>
      <c r="AB29" s="82">
        <v>0.21</v>
      </c>
      <c r="AC29" s="82">
        <v>0.23</v>
      </c>
      <c r="AD29" s="82">
        <v>0.24</v>
      </c>
      <c r="AE29" s="82">
        <v>0.22</v>
      </c>
      <c r="AF29" s="82">
        <v>0.24</v>
      </c>
      <c r="AG29" s="82">
        <v>0.26</v>
      </c>
      <c r="AH29" s="82">
        <v>0.28000000000000003</v>
      </c>
      <c r="AI29" s="82">
        <v>0.26</v>
      </c>
      <c r="AJ29" s="82">
        <v>0.22</v>
      </c>
      <c r="AK29" s="82">
        <v>0.2</v>
      </c>
      <c r="AL29" s="82">
        <v>0.18</v>
      </c>
      <c r="AM29" s="82">
        <v>0.16</v>
      </c>
      <c r="AN29" s="82">
        <v>0.14000000000000001</v>
      </c>
      <c r="AO29" s="82">
        <v>0.12</v>
      </c>
      <c r="AP29" s="82">
        <v>0.1</v>
      </c>
      <c r="AQ29" s="82">
        <v>0.15</v>
      </c>
      <c r="AR29" s="82">
        <v>0.17</v>
      </c>
      <c r="AS29" s="82">
        <v>0.19</v>
      </c>
      <c r="AT29" s="82">
        <v>0.18</v>
      </c>
      <c r="AU29" s="82">
        <v>0.2</v>
      </c>
      <c r="AV29" s="82">
        <v>0.22</v>
      </c>
      <c r="AW29" s="82">
        <v>0.19</v>
      </c>
      <c r="AX29" s="82">
        <v>0.21</v>
      </c>
      <c r="AY29" s="82">
        <v>0.23</v>
      </c>
      <c r="AZ29" s="82">
        <v>0.25</v>
      </c>
      <c r="BA29" s="82">
        <v>0.23</v>
      </c>
      <c r="BB29" s="82">
        <v>0.26</v>
      </c>
      <c r="BC29" s="82">
        <v>0.21</v>
      </c>
      <c r="BD29" s="82">
        <v>0.22</v>
      </c>
      <c r="BE29" s="82">
        <v>0.23</v>
      </c>
      <c r="BF29" s="82">
        <v>0.16</v>
      </c>
      <c r="BG29" s="82">
        <v>0.17</v>
      </c>
      <c r="BH29" s="82">
        <v>0.18</v>
      </c>
      <c r="BI29" s="82">
        <v>0.15</v>
      </c>
      <c r="BJ29" s="82">
        <v>0.13</v>
      </c>
      <c r="BK29" s="82">
        <v>0.12</v>
      </c>
      <c r="BL29" s="82">
        <v>0.13</v>
      </c>
      <c r="BM29" s="82">
        <v>0.14000000000000001</v>
      </c>
      <c r="BN29" s="82">
        <v>0.14000000000000001</v>
      </c>
      <c r="BO29" s="82">
        <v>0.18</v>
      </c>
      <c r="BP29" s="82">
        <v>0.16</v>
      </c>
      <c r="BQ29" s="82">
        <v>0.17</v>
      </c>
      <c r="BR29" s="82">
        <v>0.15</v>
      </c>
      <c r="BS29" s="82">
        <v>0.19</v>
      </c>
      <c r="BT29" s="82">
        <v>0.16</v>
      </c>
    </row>
    <row r="30" spans="1:73">
      <c r="A30" s="89">
        <v>44333</v>
      </c>
      <c r="B30" s="90">
        <v>2389.4499999999998</v>
      </c>
      <c r="C30" s="90">
        <v>1809.4024999999999</v>
      </c>
      <c r="D30" s="90">
        <v>1395.15</v>
      </c>
      <c r="E30" s="90">
        <v>687.15</v>
      </c>
      <c r="F30" s="90">
        <v>1433</v>
      </c>
      <c r="G30" s="94">
        <f t="shared" si="0"/>
        <v>-3.3061490927766085E-2</v>
      </c>
      <c r="H30" s="94">
        <f t="shared" si="1"/>
        <v>1.1898034328987546E-2</v>
      </c>
      <c r="I30" s="94">
        <f t="shared" si="2"/>
        <v>5.7374403844098103E-4</v>
      </c>
      <c r="J30" s="94">
        <f t="shared" si="3"/>
        <v>-6.2188155325765678E-3</v>
      </c>
      <c r="K30" s="94">
        <f t="shared" si="3"/>
        <v>2.7977044476327116E-2</v>
      </c>
      <c r="N30" s="74" t="s">
        <v>20</v>
      </c>
      <c r="O30" s="56">
        <v>0.12475036</v>
      </c>
      <c r="Q30" s="96"/>
      <c r="R30" s="124"/>
      <c r="S30" s="124"/>
      <c r="T30" s="125"/>
      <c r="U30" s="125"/>
      <c r="V30" s="127" t="str">
        <v>SunPharma</v>
      </c>
      <c r="W30" s="82">
        <v>0.18</v>
      </c>
      <c r="X30" s="82">
        <v>0.2</v>
      </c>
      <c r="Y30" s="82">
        <v>0.2</v>
      </c>
      <c r="Z30" s="82">
        <v>0.22</v>
      </c>
      <c r="AA30" s="82">
        <v>0.24</v>
      </c>
      <c r="AB30" s="82">
        <v>0.26</v>
      </c>
      <c r="AC30" s="82">
        <v>0.27</v>
      </c>
      <c r="AD30" s="82">
        <v>0.26</v>
      </c>
      <c r="AE30" s="82">
        <v>0.23</v>
      </c>
      <c r="AF30" s="82">
        <v>0.25</v>
      </c>
      <c r="AG30" s="82">
        <v>0.27</v>
      </c>
      <c r="AH30" s="82">
        <v>0.25</v>
      </c>
      <c r="AI30" s="82">
        <v>0.27</v>
      </c>
      <c r="AJ30" s="82">
        <v>0.26</v>
      </c>
      <c r="AK30" s="82">
        <v>0.24</v>
      </c>
      <c r="AL30" s="82">
        <v>0.22</v>
      </c>
      <c r="AM30" s="82">
        <v>0.2</v>
      </c>
      <c r="AN30" s="82">
        <v>0.18</v>
      </c>
      <c r="AO30" s="82">
        <v>0.16</v>
      </c>
      <c r="AP30" s="82">
        <v>0.2</v>
      </c>
      <c r="AQ30" s="82">
        <v>0.23</v>
      </c>
      <c r="AR30" s="82">
        <v>0.25</v>
      </c>
      <c r="AS30" s="82">
        <v>0.27</v>
      </c>
      <c r="AT30" s="82">
        <v>0.26</v>
      </c>
      <c r="AU30" s="82">
        <v>0.23</v>
      </c>
      <c r="AV30" s="82">
        <v>0.25</v>
      </c>
      <c r="AW30" s="82">
        <v>0.27</v>
      </c>
      <c r="AX30" s="82">
        <v>0.24</v>
      </c>
      <c r="AY30" s="82">
        <v>0.22</v>
      </c>
      <c r="AZ30" s="82">
        <v>0.2</v>
      </c>
      <c r="BA30" s="82">
        <v>0.27</v>
      </c>
      <c r="BB30" s="82">
        <v>0.22</v>
      </c>
      <c r="BC30" s="82">
        <v>0.26</v>
      </c>
      <c r="BD30" s="82">
        <v>0.25</v>
      </c>
      <c r="BE30" s="82">
        <v>0.27</v>
      </c>
      <c r="BF30" s="82">
        <v>0.19</v>
      </c>
      <c r="BG30" s="82">
        <v>0.22</v>
      </c>
      <c r="BH30" s="82">
        <v>0.24</v>
      </c>
      <c r="BI30" s="82">
        <v>0.2</v>
      </c>
      <c r="BJ30" s="82">
        <v>0.2</v>
      </c>
      <c r="BK30" s="82">
        <v>0.22</v>
      </c>
      <c r="BL30" s="82">
        <v>0.2</v>
      </c>
      <c r="BM30" s="82">
        <v>0.22</v>
      </c>
      <c r="BN30" s="82">
        <v>0.24</v>
      </c>
      <c r="BO30" s="82">
        <v>0.2</v>
      </c>
      <c r="BP30" s="82">
        <v>0.19</v>
      </c>
      <c r="BQ30" s="82">
        <v>0.18</v>
      </c>
      <c r="BR30" s="82">
        <v>0.22</v>
      </c>
      <c r="BS30" s="82">
        <v>0.2</v>
      </c>
      <c r="BT30" s="82">
        <v>0.23</v>
      </c>
    </row>
    <row r="31" spans="1:73">
      <c r="A31" s="91">
        <v>44334</v>
      </c>
      <c r="B31" s="92">
        <v>2497.5500000000002</v>
      </c>
      <c r="C31" s="92">
        <v>1834.8771999999999</v>
      </c>
      <c r="D31" s="92">
        <v>1458.95</v>
      </c>
      <c r="E31" s="92">
        <v>690.8</v>
      </c>
      <c r="F31" s="92">
        <v>1405</v>
      </c>
      <c r="G31" s="94">
        <f t="shared" si="0"/>
        <v>4.5240536525141928E-2</v>
      </c>
      <c r="H31" s="94">
        <f t="shared" si="1"/>
        <v>1.4079067537488195E-2</v>
      </c>
      <c r="I31" s="94">
        <f t="shared" si="2"/>
        <v>4.5729849836935059E-2</v>
      </c>
      <c r="J31" s="94">
        <f t="shared" si="3"/>
        <v>5.3117950956850435E-3</v>
      </c>
      <c r="K31" s="94">
        <f t="shared" si="3"/>
        <v>-1.9539427773900907E-2</v>
      </c>
      <c r="N31" s="56" t="s">
        <v>17</v>
      </c>
      <c r="O31" s="56">
        <v>0.24689881999999999</v>
      </c>
      <c r="Q31" s="96"/>
      <c r="R31" s="124"/>
      <c r="S31" s="124"/>
      <c r="T31" s="125"/>
      <c r="U31" s="125"/>
      <c r="V31" s="127" t="str">
        <v xml:space="preserve"> LT</v>
      </c>
      <c r="W31" s="82">
        <v>7.0000000000000007E-2</v>
      </c>
      <c r="X31" s="82">
        <v>0.1</v>
      </c>
      <c r="Y31" s="82">
        <v>0.1</v>
      </c>
      <c r="Z31" s="82">
        <v>0.1</v>
      </c>
      <c r="AA31" s="82">
        <v>0.1</v>
      </c>
      <c r="AB31" s="82">
        <v>0.1</v>
      </c>
      <c r="AC31" s="82">
        <v>0.1</v>
      </c>
      <c r="AD31" s="82">
        <v>0.1</v>
      </c>
      <c r="AE31" s="82">
        <v>0.1</v>
      </c>
      <c r="AF31" s="82">
        <v>0.1</v>
      </c>
      <c r="AG31" s="82">
        <v>0.1</v>
      </c>
      <c r="AH31" s="82">
        <v>0.1</v>
      </c>
      <c r="AI31" s="82">
        <v>0.1</v>
      </c>
      <c r="AJ31" s="82">
        <v>0.1</v>
      </c>
      <c r="AK31" s="82">
        <v>0.1</v>
      </c>
      <c r="AL31" s="82">
        <v>0.1</v>
      </c>
      <c r="AM31" s="82">
        <v>0.1</v>
      </c>
      <c r="AN31" s="82">
        <v>0.1</v>
      </c>
      <c r="AO31" s="82">
        <v>0.1</v>
      </c>
      <c r="AP31" s="82">
        <v>0.1</v>
      </c>
      <c r="AQ31" s="82">
        <v>0.1</v>
      </c>
      <c r="AR31" s="82">
        <v>0.1</v>
      </c>
      <c r="AS31" s="82">
        <v>0.1</v>
      </c>
      <c r="AT31" s="82">
        <v>0.1</v>
      </c>
      <c r="AU31" s="82">
        <v>0.1</v>
      </c>
      <c r="AV31" s="82">
        <v>0.08</v>
      </c>
      <c r="AW31" s="82">
        <v>0.09</v>
      </c>
      <c r="AX31" s="82">
        <v>0.1</v>
      </c>
      <c r="AY31" s="82">
        <v>0.1</v>
      </c>
      <c r="AZ31" s="82">
        <v>0.1</v>
      </c>
      <c r="BA31" s="82">
        <v>0.1</v>
      </c>
      <c r="BB31" s="82">
        <v>0.12</v>
      </c>
      <c r="BC31" s="82">
        <v>0.12</v>
      </c>
      <c r="BD31" s="82">
        <v>0.12</v>
      </c>
      <c r="BE31" s="82">
        <v>0.12</v>
      </c>
      <c r="BF31" s="82">
        <v>0.1</v>
      </c>
      <c r="BG31" s="82">
        <v>0.1</v>
      </c>
      <c r="BH31" s="82">
        <v>0.11</v>
      </c>
      <c r="BI31" s="82">
        <v>0.15</v>
      </c>
      <c r="BJ31" s="82">
        <v>0.14000000000000001</v>
      </c>
      <c r="BK31" s="82">
        <v>0.12</v>
      </c>
      <c r="BL31" s="82">
        <v>0.14000000000000001</v>
      </c>
      <c r="BM31" s="82">
        <v>0.12</v>
      </c>
      <c r="BN31" s="82">
        <v>0.12</v>
      </c>
      <c r="BO31" s="82">
        <v>0.09</v>
      </c>
      <c r="BP31" s="82">
        <v>0.08</v>
      </c>
      <c r="BQ31" s="82">
        <v>0.11</v>
      </c>
      <c r="BR31" s="82">
        <v>0.09</v>
      </c>
      <c r="BS31" s="82">
        <v>0.09</v>
      </c>
      <c r="BT31" s="82">
        <v>0.12</v>
      </c>
    </row>
    <row r="32" spans="1:73">
      <c r="A32" s="89">
        <v>44335</v>
      </c>
      <c r="B32" s="90">
        <v>2452.8000000000002</v>
      </c>
      <c r="C32" s="90">
        <v>1843.2764999999999</v>
      </c>
      <c r="D32" s="90">
        <v>1470.2</v>
      </c>
      <c r="E32" s="90">
        <v>703.4</v>
      </c>
      <c r="F32" s="90">
        <v>1414</v>
      </c>
      <c r="G32" s="94">
        <f t="shared" si="0"/>
        <v>-1.7917559208023862E-2</v>
      </c>
      <c r="H32" s="94">
        <f t="shared" si="1"/>
        <v>4.5775815406066626E-3</v>
      </c>
      <c r="I32" s="94">
        <f t="shared" si="2"/>
        <v>7.7110250522636143E-3</v>
      </c>
      <c r="J32" s="94">
        <f t="shared" si="3"/>
        <v>1.8239722061378146E-2</v>
      </c>
      <c r="K32" s="94">
        <f t="shared" si="3"/>
        <v>6.405693950177936E-3</v>
      </c>
      <c r="O32" s="37"/>
      <c r="P32" s="37"/>
      <c r="Q32" s="122"/>
      <c r="R32" s="125"/>
      <c r="S32" s="125"/>
      <c r="T32" s="125"/>
      <c r="U32" s="125"/>
      <c r="V32" s="128" t="s">
        <v>100</v>
      </c>
      <c r="W32" s="112" cm="1">
        <f t="array" ref="W32">MMULT(MMULT(TRANSPOSE(Y27:Y31),O19:S23),Y27:Y31)</f>
        <v>8.7695887877160933E-5</v>
      </c>
      <c r="X32" s="112" cm="1">
        <f t="array" ref="X32">MMULT(MMULT(TRANSPOSE(X27:X31),O19:S23),X27:X31)</f>
        <v>9.0234159023560437E-5</v>
      </c>
      <c r="Y32" s="112" cm="1">
        <f t="array" ref="Y32">MMULT(MMULT(TRANSPOSE(Y27:Y31),O19:S23),Y27:Y31)</f>
        <v>8.7695887877160933E-5</v>
      </c>
      <c r="Z32" s="112" cm="1">
        <f t="array" ref="Z32">MMULT(MMULT(TRANSPOSE(Z27:Z31),O19:S23),Z27:Z31)</f>
        <v>8.2032826738774164E-5</v>
      </c>
      <c r="AA32" s="112" cm="1">
        <f t="array" ref="AA32">MMULT(MMULT(TRANSPOSE(AA27:AA31),O19:S23),AA27:AA31)</f>
        <v>8.0019103832198286E-5</v>
      </c>
      <c r="AB32" s="112" cm="1">
        <f t="array" ref="AB32">MMULT(MMULT(TRANSPOSE(AB27:AB31),O19:S23),AB27:AB31)</f>
        <v>7.7242479842344397E-5</v>
      </c>
      <c r="AC32" s="112" cm="1">
        <f t="array" ref="AC32">MMULT(MMULT(TRANSPOSE(AC27:AC31),O19:S23),AC27:AC31)</f>
        <v>7.5227047738901065E-5</v>
      </c>
      <c r="AD32" s="112" cm="1">
        <f t="array" ref="AD32">MMULT(MMULT(TRANSPOSE(AD27:AD31),O19:S23),AD27:AD31)</f>
        <v>7.3902514000000668E-5</v>
      </c>
      <c r="AE32" s="112" cm="1">
        <f t="array" ref="AE32">MMULT(MMULT(TRANSPOSE(AE27:AE31),O19:S23),AE27:AE31)</f>
        <v>8.0831207865646678E-5</v>
      </c>
      <c r="AF32" s="112" cm="1">
        <f t="array" ref="AF32">MMULT(MMULT(TRANSPOSE(AF27:AF31),O19:S23),AF27:AF31)</f>
        <v>7.8316907900231422E-5</v>
      </c>
      <c r="AG32" s="112" cm="1">
        <f t="array" ref="AG32">MMULT(MMULT(TRANSPOSE(AG27:AG31),O19:S23),AG27:AG31)</f>
        <v>7.6510453289901123E-5</v>
      </c>
      <c r="AH32" s="112" cm="1">
        <f t="array" ref="AH32">MMULT(MMULT(TRANSPOSE(AH27:AH31),O19:S23),AH27:AH31)</f>
        <v>7.5252230538885376E-5</v>
      </c>
      <c r="AI32" s="112" cm="1">
        <f t="array" ref="AI32">MMULT(MMULT(TRANSPOSE(AI27:AI31),O19:S23),AI27:AI31)</f>
        <v>7.7582219756402125E-5</v>
      </c>
      <c r="AJ32" s="112" cm="1">
        <f t="array" ref="AJ32">MMULT(MMULT(TRANSPOSE(AJ27:AJ31),O19:S23),AJ27:AJ31)</f>
        <v>7.9285571572735035E-5</v>
      </c>
      <c r="AK32" s="112" cm="1">
        <f t="array" ref="AK32">MMULT(MMULT(TRANSPOSE(AK27:AK31),O19:S23),AK27:AK31)</f>
        <v>8.2062557993454856E-5</v>
      </c>
      <c r="AL32" s="112" cm="1">
        <f t="array" ref="AL32">MMULT(MMULT(TRANSPOSE(AL27:AL31),O19:S23),AL27:AL31)</f>
        <v>8.5547389769259619E-5</v>
      </c>
      <c r="AM32" s="112" cm="1">
        <f t="array" ref="AM32">MMULT(MMULT(TRANSPOSE(AM27:AM31),O19:S23),AM27:AM31)</f>
        <v>8.9740066900149338E-5</v>
      </c>
      <c r="AN32" s="112" cm="1">
        <f t="array" ref="AN32">MMULT(MMULT(TRANSPOSE(AN27:AN31),O19:S23),AN27:AN31)</f>
        <v>9.4640589386124028E-5</v>
      </c>
      <c r="AO32" s="112" cm="1">
        <f t="array" ref="AO32">MMULT(MMULT(TRANSPOSE(AO27:AO31),O19:S23),AO27:AO31)</f>
        <v>1.0024895722718369E-4</v>
      </c>
      <c r="AP32" s="112" cm="1">
        <f t="array" ref="AP32">MMULT(MMULT(TRANSPOSE(AP27:AP31),O19:S23),AP27:AP31)</f>
        <v>1.0122301242212223E-4</v>
      </c>
      <c r="AQ32" s="112" cm="1">
        <f t="array" ref="AQ32">MMULT(MMULT(TRANSPOSE(AQ27:AQ31),O19:S23),AQ27:AQ31)</f>
        <v>8.9180116335185066E-5</v>
      </c>
      <c r="AR32" s="112" cm="1">
        <f t="array" ref="AR32">MMULT(MMULT(TRANSPOSE(AR27:AR31),O19:S23),AR27:AR31)</f>
        <v>8.5201324375399885E-5</v>
      </c>
      <c r="AS32" s="112" cm="1">
        <f t="array" ref="AS32">MMULT(MMULT(TRANSPOSE(AS27:AS31),O19:S23),AS27:AS31)</f>
        <v>8.193037777069962E-5</v>
      </c>
      <c r="AT32" s="112" cm="1">
        <f t="array" ref="AT32">MMULT(MMULT(TRANSPOSE(AT27:AT31),O19:S23),AT27:AT31)</f>
        <v>7.9872283336248679E-5</v>
      </c>
      <c r="AU32" s="112" cm="1">
        <f t="array" ref="AU32">MMULT(MMULT(TRANSPOSE(AU27:AU31),O19:S23),AU27:AU31)</f>
        <v>7.9079957602915495E-5</v>
      </c>
      <c r="AV32" s="112" cm="1">
        <f t="array" ref="AV32">MMULT(MMULT(TRANSPOSE(AV27:AV31),O19:S23),AV27:AV31)</f>
        <v>8.1470425900791703E-5</v>
      </c>
      <c r="AW32" s="112" cm="1">
        <f t="array" ref="AW32">MMULT(MMULT(TRANSPOSE(AW27:AW31),O19:S23),AW27:AW31)</f>
        <v>8.373779910591134E-5</v>
      </c>
      <c r="AX32" s="112" cm="1">
        <f t="array" ref="AX32">MMULT(MMULT(TRANSPOSE(AX27:AX31),O19:S23),AX27:AX31)</f>
        <v>8.6256204290413683E-5</v>
      </c>
      <c r="AY32" s="112" cm="1">
        <f t="array" ref="AY32">MMULT(MMULT(TRANSPOSE(AY27:AY31),O19:S23),AY27:AY31)</f>
        <v>8.9902785659326951E-5</v>
      </c>
      <c r="AZ32" s="112" cm="1">
        <f t="array" ref="AZ32">MMULT(MMULT(TRANSPOSE(AZ27:AZ31),O19:S23),AZ27:AZ31)</f>
        <v>8.5576254699705942E-5</v>
      </c>
      <c r="BA32" s="112" cm="1">
        <f t="array" ref="BA32">MMULT(MMULT(TRANSPOSE(BA27:BA31),O19:S23),BA27:BA31)</f>
        <v>8.0634445854495007E-5</v>
      </c>
      <c r="BB32" s="112" cm="1">
        <f t="array" ref="BB32">MMULT(MMULT(TRANSPOSE(BB27:BB31),O19:S23),BB27:BB31)</f>
        <v>7.7374395428206721E-5</v>
      </c>
      <c r="BC32" s="112" cm="1">
        <f t="array" ref="BC32">MMULT(MMULT(TRANSPOSE(BC27:BC31),O19:S23),BC27:BC31)</f>
        <v>7.3861466307649154E-5</v>
      </c>
      <c r="BD32" s="112" cm="1">
        <f t="array" ref="BD32">MMULT(MMULT(TRANSPOSE(BD27:BD31),O19:S23),BD27:BD31)</f>
        <v>7.3316141600627044E-5</v>
      </c>
      <c r="BE32" s="112" cm="1">
        <f t="array" ref="BE32">MMULT(MMULT(TRANSPOSE(BE27:BE31),O19:S23),BE27:BE31)</f>
        <v>7.2298998911287892E-5</v>
      </c>
      <c r="BF32" s="112" cm="1">
        <f t="array" ref="BF32">MMULT(MMULT(TRANSPOSE(BF27:BF31),O19:S23),BF27:BF31)</f>
        <v>8.7651945549472221E-5</v>
      </c>
      <c r="BG32" s="112" cm="1">
        <f t="array" ref="BG32">MMULT(MMULT(TRANSPOSE(BG27:BG31),O19:S23),BG27:BG31)</f>
        <v>8.3503573177137118E-5</v>
      </c>
      <c r="BH32" s="112" cm="1">
        <f t="array" ref="BH32">MMULT(MMULT(TRANSPOSE(BH27:BH31),O19:S23),BH27:BH31)</f>
        <v>7.974440025788749E-5</v>
      </c>
      <c r="BI32" s="112" cm="1">
        <f t="array" ref="BI32">MMULT(MMULT(TRANSPOSE(BI27:BI31),O19:S23),BI27:BI31)</f>
        <v>8.6157447215864813E-5</v>
      </c>
      <c r="BJ32" s="112" cm="1">
        <f t="array" ref="BJ32">MMULT(MMULT(TRANSPOSE(BJ27:BJ31),O19:S23),BJ27:BJ31)</f>
        <v>9.0336771551270285E-5</v>
      </c>
      <c r="BK32" s="112" cm="1">
        <f t="array" ref="BK32">MMULT(MMULT(TRANSPOSE(BK27:BK31),O19:S23),BK27:BK31)</f>
        <v>9.6258242590474251E-5</v>
      </c>
      <c r="BL32" s="112" cm="1">
        <f t="array" ref="BL32">MMULT(MMULT(TRANSPOSE(BL27:BL31),O19:S23),BL27:BL31)</f>
        <v>9.0336771551270285E-5</v>
      </c>
      <c r="BM32" s="112" cm="1">
        <f t="array" ref="BM32">MMULT(MMULT(TRANSPOSE(BM27:BM31),O19:S23),BM27:BM31)</f>
        <v>9.3620237967904647E-5</v>
      </c>
      <c r="BN32" s="112" cm="1">
        <f t="array" ref="BN32">MMULT(MMULT(TRANSPOSE(BN27:BN31),O19:S23),BN27:BN31)</f>
        <v>9.1567954064214254E-5</v>
      </c>
      <c r="BO32" s="112" cm="1">
        <f t="array" ref="BO32">MMULT(MMULT(TRANSPOSE(BO27:BO31),O19:S23),BO27:BO31)</f>
        <v>8.6922691530670013E-5</v>
      </c>
      <c r="BP32" s="112" cm="1">
        <f t="array" ref="BP32">MMULT(MMULT(TRANSPOSE(BP27:BP31),O19:S23),BP27:BP31)</f>
        <v>9.6093011889151532E-5</v>
      </c>
      <c r="BQ32" s="112" cm="1">
        <f t="array" ref="BQ32">MMULT(MMULT(TRANSPOSE(BQ27:BQ31),O19:S23),BQ27:BQ31)</f>
        <v>9.1031043700789057E-5</v>
      </c>
      <c r="BR32" s="112" cm="1">
        <f t="array" ref="BR32">MMULT(MMULT(TRANSPOSE(BR27:BR31),O19:S23),BR27:BR31)</f>
        <v>8.8797077760208859E-5</v>
      </c>
      <c r="BS32" s="112" cm="1">
        <f t="array" ref="BS32">MMULT(MMULT(TRANSPOSE(BS27:BS31),O19:S23),BS27:BS31)</f>
        <v>8.4238188428791886E-5</v>
      </c>
      <c r="BT32" s="112" cm="1">
        <f t="array" ref="BT32">MMULT(MMULT(TRANSPOSE(BT27:BT31),O19:S23),BT27:BT31)</f>
        <v>8.3554880342191459E-5</v>
      </c>
    </row>
    <row r="33" spans="1:72">
      <c r="A33" s="91">
        <v>44336</v>
      </c>
      <c r="B33" s="92">
        <v>2465.9499999999998</v>
      </c>
      <c r="C33" s="92">
        <v>1832.5236</v>
      </c>
      <c r="D33" s="92">
        <v>1458.35</v>
      </c>
      <c r="E33" s="92">
        <v>686.85</v>
      </c>
      <c r="F33" s="92">
        <v>1410.8</v>
      </c>
      <c r="G33" s="94">
        <f t="shared" si="0"/>
        <v>5.361219830397764E-3</v>
      </c>
      <c r="H33" s="94">
        <f t="shared" si="1"/>
        <v>-5.8335794982467114E-3</v>
      </c>
      <c r="I33" s="94">
        <f t="shared" si="2"/>
        <v>-8.0601278737587653E-3</v>
      </c>
      <c r="J33" s="94">
        <f t="shared" si="3"/>
        <v>-2.3528575490474771E-2</v>
      </c>
      <c r="K33" s="94">
        <f t="shared" si="3"/>
        <v>-2.2630834512022951E-3</v>
      </c>
      <c r="O33" s="37"/>
      <c r="P33" s="37"/>
      <c r="Q33" s="37"/>
      <c r="R33" s="125"/>
      <c r="S33" s="125"/>
      <c r="T33" s="125"/>
      <c r="U33" s="125"/>
      <c r="V33" s="128" t="s">
        <v>99</v>
      </c>
      <c r="W33" s="112">
        <f>(W32)^0.5</f>
        <v>9.3646082607421934E-3</v>
      </c>
      <c r="X33" s="112">
        <f>(X32)^0.5</f>
        <v>9.4991662278097033E-3</v>
      </c>
      <c r="Y33" s="112">
        <f>(Y32)^0.5</f>
        <v>9.3646082607421934E-3</v>
      </c>
      <c r="Z33" s="112">
        <f>(Z32)^0.5</f>
        <v>9.0571975102000605E-3</v>
      </c>
      <c r="AA33" s="112">
        <f t="shared" ref="AA33:BT33" si="4">(AA32)^0.5</f>
        <v>8.9453397829371631E-3</v>
      </c>
      <c r="AB33" s="112">
        <f t="shared" si="4"/>
        <v>8.7887700983894437E-3</v>
      </c>
      <c r="AC33" s="112">
        <f t="shared" si="4"/>
        <v>8.6733527392180397E-3</v>
      </c>
      <c r="AD33" s="112">
        <f t="shared" si="4"/>
        <v>8.5966571410054891E-3</v>
      </c>
      <c r="AE33" s="112">
        <f t="shared" si="4"/>
        <v>8.9906177688547449E-3</v>
      </c>
      <c r="AF33" s="112">
        <f t="shared" si="4"/>
        <v>8.849684056520403E-3</v>
      </c>
      <c r="AG33" s="112">
        <f t="shared" si="4"/>
        <v>8.7470253966649217E-3</v>
      </c>
      <c r="AH33" s="112">
        <f t="shared" si="4"/>
        <v>8.6748043516200052E-3</v>
      </c>
      <c r="AI33" s="112">
        <f t="shared" si="4"/>
        <v>8.8080769613123906E-3</v>
      </c>
      <c r="AJ33" s="112">
        <f t="shared" si="4"/>
        <v>8.9042445818123747E-3</v>
      </c>
      <c r="AK33" s="112">
        <f t="shared" si="4"/>
        <v>9.0588386669293794E-3</v>
      </c>
      <c r="AL33" s="112">
        <f t="shared" si="4"/>
        <v>9.2491831947074995E-3</v>
      </c>
      <c r="AM33" s="112">
        <f t="shared" si="4"/>
        <v>9.4731233972829322E-3</v>
      </c>
      <c r="AN33" s="112">
        <f t="shared" si="4"/>
        <v>9.7283394978857525E-3</v>
      </c>
      <c r="AO33" s="112">
        <f t="shared" si="4"/>
        <v>1.0012440123525517E-2</v>
      </c>
      <c r="AP33" s="112">
        <f t="shared" si="4"/>
        <v>1.0060964785850422E-2</v>
      </c>
      <c r="AQ33" s="112">
        <f t="shared" si="4"/>
        <v>9.4435224537873091E-3</v>
      </c>
      <c r="AR33" s="112">
        <f t="shared" si="4"/>
        <v>9.2304563470827321E-3</v>
      </c>
      <c r="AS33" s="112">
        <f t="shared" si="4"/>
        <v>9.0515400772851699E-3</v>
      </c>
      <c r="AT33" s="112">
        <f t="shared" si="4"/>
        <v>8.9371294796622858E-3</v>
      </c>
      <c r="AU33" s="112">
        <f t="shared" si="4"/>
        <v>8.8926912463503129E-3</v>
      </c>
      <c r="AV33" s="112">
        <f t="shared" si="4"/>
        <v>9.0260969361508469E-3</v>
      </c>
      <c r="AW33" s="112">
        <f t="shared" si="4"/>
        <v>9.1508359785273906E-3</v>
      </c>
      <c r="AX33" s="112">
        <f t="shared" si="4"/>
        <v>9.287421832263984E-3</v>
      </c>
      <c r="AY33" s="112">
        <f t="shared" si="4"/>
        <v>9.4817079505396581E-3</v>
      </c>
      <c r="AZ33" s="112">
        <f t="shared" si="4"/>
        <v>9.2507434674033596E-3</v>
      </c>
      <c r="BA33" s="112">
        <f t="shared" si="4"/>
        <v>8.9796684713019902E-3</v>
      </c>
      <c r="BB33" s="112">
        <f t="shared" si="4"/>
        <v>8.7962716777170262E-3</v>
      </c>
      <c r="BC33" s="112">
        <f t="shared" si="4"/>
        <v>8.594269387658799E-3</v>
      </c>
      <c r="BD33" s="112">
        <f t="shared" si="4"/>
        <v>8.5624845460080708E-3</v>
      </c>
      <c r="BE33" s="112">
        <f t="shared" si="4"/>
        <v>8.5028818003832028E-3</v>
      </c>
      <c r="BF33" s="112">
        <f t="shared" si="4"/>
        <v>9.3622617753122139E-3</v>
      </c>
      <c r="BG33" s="112">
        <f t="shared" si="4"/>
        <v>9.1380289547110284E-3</v>
      </c>
      <c r="BH33" s="112">
        <f t="shared" si="4"/>
        <v>8.9299720188748353E-3</v>
      </c>
      <c r="BI33" s="112">
        <f t="shared" si="4"/>
        <v>9.2821035986388779E-3</v>
      </c>
      <c r="BJ33" s="112">
        <f t="shared" si="4"/>
        <v>9.504565826552536E-3</v>
      </c>
      <c r="BK33" s="112">
        <f t="shared" si="4"/>
        <v>9.8111285074895561E-3</v>
      </c>
      <c r="BL33" s="112">
        <f t="shared" si="4"/>
        <v>9.504565826552536E-3</v>
      </c>
      <c r="BM33" s="112">
        <f t="shared" si="4"/>
        <v>9.6757551626684233E-3</v>
      </c>
      <c r="BN33" s="112">
        <f t="shared" si="4"/>
        <v>9.5691145914454517E-3</v>
      </c>
      <c r="BO33" s="112">
        <f t="shared" si="4"/>
        <v>9.3232339630983201E-3</v>
      </c>
      <c r="BP33" s="112">
        <f t="shared" si="4"/>
        <v>9.8027043150934398E-3</v>
      </c>
      <c r="BQ33" s="112">
        <f t="shared" si="4"/>
        <v>9.5410190074639856E-3</v>
      </c>
      <c r="BR33" s="112">
        <f t="shared" si="4"/>
        <v>9.4232201375224634E-3</v>
      </c>
      <c r="BS33" s="112">
        <f t="shared" si="4"/>
        <v>9.1781364355075848E-3</v>
      </c>
      <c r="BT33" s="112">
        <f t="shared" si="4"/>
        <v>9.1408358667132549E-3</v>
      </c>
    </row>
    <row r="34" spans="1:72">
      <c r="A34" s="89">
        <v>44337</v>
      </c>
      <c r="B34" s="90">
        <v>2443.5500000000002</v>
      </c>
      <c r="C34" s="90">
        <v>1848.3530000000001</v>
      </c>
      <c r="D34" s="90">
        <v>1443</v>
      </c>
      <c r="E34" s="90">
        <v>690.4</v>
      </c>
      <c r="F34" s="90">
        <v>1415</v>
      </c>
      <c r="G34" s="94">
        <f t="shared" si="0"/>
        <v>-9.0837202700783225E-3</v>
      </c>
      <c r="H34" s="94">
        <f t="shared" si="1"/>
        <v>8.6380333655730699E-3</v>
      </c>
      <c r="I34" s="94">
        <f t="shared" si="2"/>
        <v>-1.0525593993211445E-2</v>
      </c>
      <c r="J34" s="94">
        <f t="shared" si="3"/>
        <v>5.1685229671688936E-3</v>
      </c>
      <c r="K34" s="94">
        <f t="shared" si="3"/>
        <v>2.9770343067763295E-3</v>
      </c>
      <c r="N34" s="77"/>
      <c r="O34" s="77"/>
      <c r="P34" s="77"/>
      <c r="Q34" s="77"/>
      <c r="R34" s="77"/>
      <c r="S34" s="77"/>
      <c r="T34" s="37"/>
      <c r="U34" s="37"/>
      <c r="V34" s="37"/>
      <c r="W34" s="37"/>
      <c r="X34" s="37"/>
    </row>
    <row r="35" spans="1:72">
      <c r="A35" s="91">
        <v>44340</v>
      </c>
      <c r="B35" s="92">
        <v>2405.3501000000001</v>
      </c>
      <c r="C35" s="92">
        <v>1832.7543000000001</v>
      </c>
      <c r="D35" s="92">
        <v>1503.25</v>
      </c>
      <c r="E35" s="92">
        <v>690.95</v>
      </c>
      <c r="F35" s="92">
        <v>1420</v>
      </c>
      <c r="G35" s="94">
        <f t="shared" si="0"/>
        <v>-1.5632952057457416E-2</v>
      </c>
      <c r="H35" s="94">
        <f t="shared" si="1"/>
        <v>-8.4392429368199736E-3</v>
      </c>
      <c r="I35" s="94">
        <f t="shared" si="2"/>
        <v>4.1753291753291753E-2</v>
      </c>
      <c r="J35" s="94">
        <f t="shared" si="3"/>
        <v>7.9663962920056234E-4</v>
      </c>
      <c r="K35" s="94">
        <f t="shared" si="3"/>
        <v>3.5335689045936395E-3</v>
      </c>
      <c r="M35" s="37"/>
      <c r="N35" s="104" t="s">
        <v>90</v>
      </c>
      <c r="O35" s="112" cm="1">
        <f t="array" ref="O35">MMULT(MMULT(TRANSPOSE(O27:O31),O19:S23),O27:O31)</f>
        <v>1.1558825904508873E-4</v>
      </c>
      <c r="P35" s="123"/>
      <c r="Q35" s="37"/>
      <c r="R35" s="37"/>
      <c r="S35" s="37"/>
      <c r="U35" s="37"/>
      <c r="V35" s="37"/>
      <c r="W35" s="37"/>
      <c r="X35" s="37"/>
    </row>
    <row r="36" spans="1:72">
      <c r="A36" s="89">
        <v>44341</v>
      </c>
      <c r="B36" s="90">
        <v>2403.5</v>
      </c>
      <c r="C36" s="90">
        <v>1811.9867999999999</v>
      </c>
      <c r="D36" s="90">
        <v>1510.5</v>
      </c>
      <c r="E36" s="90">
        <v>696.1</v>
      </c>
      <c r="F36" s="90">
        <v>1460</v>
      </c>
      <c r="G36" s="94">
        <f t="shared" si="0"/>
        <v>-7.6916038126845286E-4</v>
      </c>
      <c r="H36" s="94">
        <f t="shared" si="1"/>
        <v>-1.1331306111244784E-2</v>
      </c>
      <c r="I36" s="94">
        <f t="shared" si="2"/>
        <v>4.8228837518709466E-3</v>
      </c>
      <c r="J36" s="94">
        <f t="shared" si="3"/>
        <v>7.4535060424053504E-3</v>
      </c>
      <c r="K36" s="94">
        <f t="shared" si="3"/>
        <v>2.8169014084507043E-2</v>
      </c>
      <c r="M36" s="37"/>
      <c r="N36" s="111"/>
      <c r="O36" s="37"/>
      <c r="P36" s="37"/>
      <c r="Q36" s="37"/>
      <c r="R36" s="42"/>
      <c r="S36" s="37"/>
      <c r="U36" s="37"/>
      <c r="V36" s="37"/>
      <c r="W36" s="37"/>
      <c r="X36" s="37"/>
    </row>
    <row r="37" spans="1:72">
      <c r="A37" s="91">
        <v>44342</v>
      </c>
      <c r="B37" s="92">
        <v>2340.0500000000002</v>
      </c>
      <c r="C37" s="92">
        <v>1818.3554999999999</v>
      </c>
      <c r="D37" s="92">
        <v>1480</v>
      </c>
      <c r="E37" s="92">
        <v>703.8</v>
      </c>
      <c r="F37" s="92">
        <v>1458.9</v>
      </c>
      <c r="G37" s="94">
        <f t="shared" si="0"/>
        <v>-2.6399001456209617E-2</v>
      </c>
      <c r="H37" s="94">
        <f t="shared" si="1"/>
        <v>3.5147607035547887E-3</v>
      </c>
      <c r="I37" s="94">
        <f t="shared" si="2"/>
        <v>-2.0191989407480966E-2</v>
      </c>
      <c r="J37" s="94">
        <f t="shared" si="3"/>
        <v>1.1061629076282045E-2</v>
      </c>
      <c r="K37" s="94">
        <f t="shared" si="3"/>
        <v>-7.5342465753418426E-4</v>
      </c>
      <c r="N37" s="37"/>
      <c r="O37" s="37"/>
      <c r="P37" s="37"/>
      <c r="Q37" s="37"/>
      <c r="R37" s="37"/>
      <c r="S37" s="37"/>
      <c r="U37" s="37"/>
      <c r="V37" s="37"/>
      <c r="W37" s="37"/>
      <c r="X37" s="37"/>
    </row>
    <row r="38" spans="1:72">
      <c r="A38" s="89">
        <v>44343</v>
      </c>
      <c r="B38" s="90">
        <v>2374.0500000000002</v>
      </c>
      <c r="C38" s="90">
        <v>1823.9396999999999</v>
      </c>
      <c r="D38" s="90">
        <v>1473.1</v>
      </c>
      <c r="E38" s="90">
        <v>699.5</v>
      </c>
      <c r="F38" s="90">
        <v>1475.95</v>
      </c>
      <c r="G38" s="94">
        <f t="shared" si="0"/>
        <v>1.4529604068289138E-2</v>
      </c>
      <c r="H38" s="94">
        <f t="shared" si="1"/>
        <v>3.0710166411353611E-3</v>
      </c>
      <c r="I38" s="94">
        <f t="shared" si="2"/>
        <v>-4.6621621621622238E-3</v>
      </c>
      <c r="J38" s="94">
        <f t="shared" si="3"/>
        <v>-6.1096902529126952E-3</v>
      </c>
      <c r="K38" s="94">
        <f t="shared" si="3"/>
        <v>1.1686887380903389E-2</v>
      </c>
      <c r="N38" s="37"/>
      <c r="O38" s="37"/>
      <c r="P38" s="37"/>
      <c r="Q38" s="37"/>
      <c r="R38" s="37"/>
      <c r="S38" s="37"/>
      <c r="U38" s="37"/>
      <c r="V38" s="37"/>
      <c r="W38" s="37"/>
      <c r="X38" s="37"/>
    </row>
    <row r="39" spans="1:72">
      <c r="A39" s="91">
        <v>44344</v>
      </c>
      <c r="B39" s="92">
        <v>2364.6999999999998</v>
      </c>
      <c r="C39" s="92">
        <v>1933.4998000000001</v>
      </c>
      <c r="D39" s="92">
        <v>1490.9</v>
      </c>
      <c r="E39" s="92">
        <v>669.75</v>
      </c>
      <c r="F39" s="92">
        <v>1487.1</v>
      </c>
      <c r="G39" s="94">
        <f t="shared" si="0"/>
        <v>-3.9384174722522118E-3</v>
      </c>
      <c r="H39" s="94">
        <f t="shared" si="1"/>
        <v>6.006783009328661E-2</v>
      </c>
      <c r="I39" s="94">
        <f t="shared" si="2"/>
        <v>1.2083361618355973E-2</v>
      </c>
      <c r="J39" s="94">
        <f t="shared" si="3"/>
        <v>-4.2530378842030023E-2</v>
      </c>
      <c r="K39" s="94">
        <f t="shared" si="3"/>
        <v>7.5544564517767291E-3</v>
      </c>
      <c r="N39" s="109" t="s">
        <v>27</v>
      </c>
      <c r="O39" s="109" t="s">
        <v>91</v>
      </c>
      <c r="P39" s="37"/>
      <c r="Q39" s="37"/>
      <c r="R39" s="37"/>
      <c r="S39" s="37"/>
      <c r="U39" s="37"/>
      <c r="V39" s="37"/>
      <c r="W39" s="37"/>
      <c r="X39" s="37"/>
    </row>
    <row r="40" spans="1:72">
      <c r="A40" s="89">
        <v>44347</v>
      </c>
      <c r="B40" s="90">
        <v>2424.3000000000002</v>
      </c>
      <c r="C40" s="90">
        <v>1993.9562000000001</v>
      </c>
      <c r="D40" s="90">
        <v>1500</v>
      </c>
      <c r="E40" s="90">
        <v>668.3</v>
      </c>
      <c r="F40" s="90">
        <v>1472.3</v>
      </c>
      <c r="G40" s="94">
        <f t="shared" si="0"/>
        <v>2.5204042796126515E-2</v>
      </c>
      <c r="H40" s="94">
        <f t="shared" si="1"/>
        <v>3.1267859453618783E-2</v>
      </c>
      <c r="I40" s="94">
        <f t="shared" si="2"/>
        <v>6.1036957542423423E-3</v>
      </c>
      <c r="J40" s="94">
        <f t="shared" si="3"/>
        <v>-2.1649869354237335E-3</v>
      </c>
      <c r="K40" s="94">
        <f t="shared" si="3"/>
        <v>-9.9522560688588228E-3</v>
      </c>
      <c r="N40" s="105" t="s">
        <v>2</v>
      </c>
      <c r="O40" s="112">
        <f>AVERAGE(G3:G741)</f>
        <v>8.0359089692476273E-4</v>
      </c>
      <c r="U40" s="37"/>
      <c r="V40" s="37"/>
      <c r="W40" s="37"/>
      <c r="X40" s="37"/>
    </row>
    <row r="41" spans="1:72">
      <c r="A41" s="91">
        <v>44348</v>
      </c>
      <c r="B41" s="92">
        <v>2459.6001000000001</v>
      </c>
      <c r="C41" s="92">
        <v>2001.894</v>
      </c>
      <c r="D41" s="92">
        <v>1520.3</v>
      </c>
      <c r="E41" s="92">
        <v>671.05</v>
      </c>
      <c r="F41" s="92">
        <v>1465.95</v>
      </c>
      <c r="G41" s="94">
        <f t="shared" si="0"/>
        <v>1.4560945427546065E-2</v>
      </c>
      <c r="H41" s="94">
        <f t="shared" si="1"/>
        <v>3.9809299722832047E-3</v>
      </c>
      <c r="I41" s="94">
        <f t="shared" si="2"/>
        <v>1.3533333333333303E-2</v>
      </c>
      <c r="J41" s="94">
        <f t="shared" si="3"/>
        <v>4.1149184497979953E-3</v>
      </c>
      <c r="K41" s="94">
        <f t="shared" si="3"/>
        <v>-4.3129796916388709E-3</v>
      </c>
      <c r="N41" s="56" t="s">
        <v>30</v>
      </c>
      <c r="O41" s="112">
        <f>AVERAGE(H3:H741)</f>
        <v>7.3487259941857263E-4</v>
      </c>
      <c r="U41" s="37"/>
      <c r="V41" s="126"/>
      <c r="W41" s="37"/>
      <c r="X41" s="37"/>
    </row>
    <row r="42" spans="1:72">
      <c r="A42" s="89">
        <v>44349</v>
      </c>
      <c r="B42" s="90">
        <v>2499</v>
      </c>
      <c r="C42" s="90">
        <v>2031.7530999999999</v>
      </c>
      <c r="D42" s="90">
        <v>1510</v>
      </c>
      <c r="E42" s="90">
        <v>677.45</v>
      </c>
      <c r="F42" s="90">
        <v>1468.3</v>
      </c>
      <c r="G42" s="94">
        <f t="shared" si="0"/>
        <v>1.6018823547779122E-2</v>
      </c>
      <c r="H42" s="94">
        <f t="shared" si="1"/>
        <v>1.4915425092437411E-2</v>
      </c>
      <c r="I42" s="94">
        <f t="shared" si="2"/>
        <v>-6.7749786226402389E-3</v>
      </c>
      <c r="J42" s="94">
        <f t="shared" si="3"/>
        <v>9.537292303107207E-3</v>
      </c>
      <c r="K42" s="94">
        <f t="shared" si="3"/>
        <v>1.6030560387461435E-3</v>
      </c>
      <c r="N42" s="56" t="s">
        <v>19</v>
      </c>
      <c r="O42" s="112">
        <f>AVERAGE(I2:I741)</f>
        <v>5.6524131475245658E-5</v>
      </c>
      <c r="U42" s="37"/>
      <c r="V42" s="37"/>
      <c r="W42" s="37"/>
      <c r="X42" s="37"/>
    </row>
    <row r="43" spans="1:72">
      <c r="A43" s="91">
        <v>44350</v>
      </c>
      <c r="B43" s="92">
        <v>2526</v>
      </c>
      <c r="C43" s="92">
        <v>2039.5062</v>
      </c>
      <c r="D43" s="92">
        <v>1508</v>
      </c>
      <c r="E43" s="92">
        <v>675.5</v>
      </c>
      <c r="F43" s="92">
        <v>1480.1</v>
      </c>
      <c r="G43" s="94">
        <f t="shared" si="0"/>
        <v>1.0804321728691477E-2</v>
      </c>
      <c r="H43" s="94">
        <f t="shared" si="1"/>
        <v>3.8159656308633817E-3</v>
      </c>
      <c r="I43" s="94">
        <f t="shared" si="2"/>
        <v>-1.3245033112582781E-3</v>
      </c>
      <c r="J43" s="94">
        <f t="shared" si="3"/>
        <v>-2.8784412133737477E-3</v>
      </c>
      <c r="K43" s="94">
        <f t="shared" si="3"/>
        <v>8.0365048014710578E-3</v>
      </c>
      <c r="N43" s="74" t="s">
        <v>20</v>
      </c>
      <c r="O43" s="112">
        <f>AVERAGE(J2:J741)</f>
        <v>1.4092430059514203E-3</v>
      </c>
      <c r="U43" s="37"/>
      <c r="V43" s="37"/>
      <c r="W43" s="37"/>
      <c r="X43" s="37"/>
    </row>
    <row r="44" spans="1:72">
      <c r="A44" s="89">
        <v>44351</v>
      </c>
      <c r="B44" s="90">
        <v>2499.6498999999999</v>
      </c>
      <c r="C44" s="90">
        <v>2021.8308</v>
      </c>
      <c r="D44" s="90">
        <v>1516</v>
      </c>
      <c r="E44" s="90">
        <v>673.95</v>
      </c>
      <c r="F44" s="90">
        <v>1518.95</v>
      </c>
      <c r="G44" s="94">
        <f t="shared" si="0"/>
        <v>-1.0431551860649292E-2</v>
      </c>
      <c r="H44" s="94">
        <f t="shared" si="1"/>
        <v>-8.6665095698164989E-3</v>
      </c>
      <c r="I44" s="94">
        <f t="shared" si="2"/>
        <v>5.3050397877984082E-3</v>
      </c>
      <c r="J44" s="94">
        <f t="shared" si="3"/>
        <v>-2.2945965951146627E-3</v>
      </c>
      <c r="K44" s="94">
        <f t="shared" si="3"/>
        <v>2.6248226471184473E-2</v>
      </c>
      <c r="N44" s="56" t="s">
        <v>17</v>
      </c>
      <c r="O44" s="112">
        <f>AVERAGE(K2:K741)</f>
        <v>1.3930081805223161E-3</v>
      </c>
      <c r="U44" s="37"/>
      <c r="V44" s="37"/>
      <c r="W44" s="37"/>
      <c r="X44" s="37"/>
    </row>
    <row r="45" spans="1:72">
      <c r="A45" s="91">
        <v>44354</v>
      </c>
      <c r="B45" s="92">
        <v>2483</v>
      </c>
      <c r="C45" s="92">
        <v>2055.8894</v>
      </c>
      <c r="D45" s="92">
        <v>1510</v>
      </c>
      <c r="E45" s="92">
        <v>675.35</v>
      </c>
      <c r="F45" s="92">
        <v>1545.45</v>
      </c>
      <c r="G45" s="94">
        <f t="shared" si="0"/>
        <v>-6.6608927914264668E-3</v>
      </c>
      <c r="H45" s="94">
        <f t="shared" si="1"/>
        <v>1.6845425443118223E-2</v>
      </c>
      <c r="I45" s="94">
        <f t="shared" si="2"/>
        <v>-3.9577836411609502E-3</v>
      </c>
      <c r="J45" s="94">
        <f t="shared" si="3"/>
        <v>2.0773054380888449E-3</v>
      </c>
      <c r="K45" s="94">
        <f t="shared" si="3"/>
        <v>1.7446262220612924E-2</v>
      </c>
      <c r="T45" s="37"/>
      <c r="U45" s="37"/>
      <c r="V45" s="37"/>
      <c r="W45" s="37"/>
      <c r="X45" s="37"/>
    </row>
    <row r="46" spans="1:72">
      <c r="A46" s="89">
        <v>44355</v>
      </c>
      <c r="B46" s="90">
        <v>2517.5500000000002</v>
      </c>
      <c r="C46" s="90">
        <v>2044.0751</v>
      </c>
      <c r="D46" s="90">
        <v>1496.55</v>
      </c>
      <c r="E46" s="90">
        <v>678.75</v>
      </c>
      <c r="F46" s="90">
        <v>1561</v>
      </c>
      <c r="G46" s="94">
        <f t="shared" si="0"/>
        <v>1.3914619412001684E-2</v>
      </c>
      <c r="H46" s="94">
        <f t="shared" si="1"/>
        <v>-5.7465639931797898E-3</v>
      </c>
      <c r="I46" s="94">
        <f t="shared" si="2"/>
        <v>-8.9072847682119503E-3</v>
      </c>
      <c r="J46" s="94">
        <f t="shared" si="3"/>
        <v>5.0344265936180903E-3</v>
      </c>
      <c r="K46" s="94">
        <f t="shared" si="3"/>
        <v>1.0061794299394968E-2</v>
      </c>
      <c r="N46" s="139" t="s">
        <v>104</v>
      </c>
      <c r="T46" s="37"/>
      <c r="U46" s="37"/>
      <c r="V46" s="37"/>
      <c r="W46" s="37"/>
      <c r="X46" s="37"/>
    </row>
    <row r="47" spans="1:72">
      <c r="A47" s="91">
        <v>44356</v>
      </c>
      <c r="B47" s="92">
        <v>2510.4499999999998</v>
      </c>
      <c r="C47" s="92">
        <v>2007.5243</v>
      </c>
      <c r="D47" s="92">
        <v>1483.9</v>
      </c>
      <c r="E47" s="92">
        <v>672.85</v>
      </c>
      <c r="F47" s="92">
        <v>1550</v>
      </c>
      <c r="G47" s="94">
        <f t="shared" si="0"/>
        <v>-2.8202021806916899E-3</v>
      </c>
      <c r="H47" s="94">
        <f t="shared" si="1"/>
        <v>-1.7881339095613454E-2</v>
      </c>
      <c r="I47" s="94">
        <f t="shared" si="2"/>
        <v>-8.4527747151781525E-3</v>
      </c>
      <c r="J47" s="94">
        <f t="shared" si="3"/>
        <v>-8.6924493554327471E-3</v>
      </c>
      <c r="K47" s="94">
        <f t="shared" si="3"/>
        <v>-7.0467648942985264E-3</v>
      </c>
      <c r="N47" s="113" t="s">
        <v>92</v>
      </c>
      <c r="O47" s="98">
        <f>((O27*O40)+(O28*O41)+(O29*O42)+(O30*O43)+(O31*O44))</f>
        <v>9.2749254580567456E-4</v>
      </c>
      <c r="T47" s="37"/>
      <c r="U47" s="37"/>
      <c r="V47" s="37"/>
      <c r="W47" s="37"/>
      <c r="X47" s="37"/>
    </row>
    <row r="48" spans="1:72">
      <c r="A48" s="89">
        <v>44357</v>
      </c>
      <c r="B48" s="90">
        <v>2524.1999999999998</v>
      </c>
      <c r="C48" s="90">
        <v>2014.9083000000001</v>
      </c>
      <c r="D48" s="90">
        <v>1482.1</v>
      </c>
      <c r="E48" s="90">
        <v>676.05</v>
      </c>
      <c r="F48" s="90">
        <v>1525</v>
      </c>
      <c r="G48" s="94">
        <f t="shared" si="0"/>
        <v>5.4771056981816014E-3</v>
      </c>
      <c r="H48" s="94">
        <f t="shared" si="1"/>
        <v>3.6781622020714841E-3</v>
      </c>
      <c r="I48" s="94">
        <f t="shared" si="2"/>
        <v>-1.213019745265976E-3</v>
      </c>
      <c r="J48" s="94">
        <f t="shared" si="3"/>
        <v>4.7558891283345939E-3</v>
      </c>
      <c r="K48" s="94">
        <f t="shared" si="3"/>
        <v>-1.6129032258064516E-2</v>
      </c>
      <c r="N48" s="114" t="s">
        <v>93</v>
      </c>
      <c r="O48" s="133">
        <f>(O35)^0.5</f>
        <v>1.075119802836357E-2</v>
      </c>
      <c r="P48" s="77"/>
      <c r="Q48" s="77"/>
      <c r="R48" s="77"/>
      <c r="S48" s="77"/>
      <c r="T48" s="37"/>
      <c r="U48" s="37"/>
      <c r="V48" s="37"/>
      <c r="W48" s="37"/>
      <c r="X48" s="37"/>
    </row>
    <row r="49" spans="1:24">
      <c r="A49" s="91">
        <v>44358</v>
      </c>
      <c r="B49" s="92">
        <v>2513.8000000000002</v>
      </c>
      <c r="C49" s="92">
        <v>2042.7366999999999</v>
      </c>
      <c r="D49" s="92">
        <v>1491</v>
      </c>
      <c r="E49" s="92">
        <v>681.3</v>
      </c>
      <c r="F49" s="92">
        <v>1521</v>
      </c>
      <c r="G49" s="94">
        <f t="shared" si="0"/>
        <v>-4.1201172648758569E-3</v>
      </c>
      <c r="H49" s="94">
        <f t="shared" si="1"/>
        <v>1.3811248879167291E-2</v>
      </c>
      <c r="I49" s="94">
        <f t="shared" si="2"/>
        <v>6.0049929154578578E-3</v>
      </c>
      <c r="J49" s="94">
        <f t="shared" si="3"/>
        <v>7.7656978034169079E-3</v>
      </c>
      <c r="K49" s="94">
        <f t="shared" si="3"/>
        <v>-2.6229508196721311E-3</v>
      </c>
      <c r="N49" s="37"/>
      <c r="O49" s="37"/>
      <c r="P49" s="37"/>
      <c r="Q49" s="37"/>
      <c r="R49" s="37"/>
      <c r="S49" s="37"/>
      <c r="T49" s="37"/>
      <c r="U49" s="37"/>
      <c r="V49" s="37"/>
      <c r="W49" s="37"/>
      <c r="X49" s="37"/>
    </row>
    <row r="50" spans="1:24">
      <c r="A50" s="89">
        <v>44361</v>
      </c>
      <c r="B50" s="90">
        <v>2530.1999999999998</v>
      </c>
      <c r="C50" s="90">
        <v>2072.0419999999999</v>
      </c>
      <c r="D50" s="90">
        <v>1478.25</v>
      </c>
      <c r="E50" s="90">
        <v>677.1</v>
      </c>
      <c r="F50" s="90">
        <v>1503.45</v>
      </c>
      <c r="G50" s="94">
        <f t="shared" si="0"/>
        <v>6.523987588511272E-3</v>
      </c>
      <c r="H50" s="94">
        <f t="shared" si="1"/>
        <v>1.4346097566073978E-2</v>
      </c>
      <c r="I50" s="94">
        <f t="shared" si="2"/>
        <v>-8.5513078470824955E-3</v>
      </c>
      <c r="J50" s="94">
        <f t="shared" si="3"/>
        <v>-6.164685160722049E-3</v>
      </c>
      <c r="K50" s="94">
        <f t="shared" si="3"/>
        <v>-1.1538461538461508E-2</v>
      </c>
      <c r="N50" s="37"/>
      <c r="O50" s="37"/>
      <c r="P50" s="37"/>
      <c r="Q50" s="37"/>
      <c r="R50" s="37"/>
      <c r="S50" s="37"/>
      <c r="T50" s="37"/>
      <c r="U50" s="37"/>
      <c r="V50" s="37"/>
      <c r="W50" s="37"/>
      <c r="X50" s="37"/>
    </row>
    <row r="51" spans="1:24">
      <c r="A51" s="91">
        <v>44362</v>
      </c>
      <c r="B51" s="92">
        <v>2549.8000000000002</v>
      </c>
      <c r="C51" s="92">
        <v>2076.7492999999999</v>
      </c>
      <c r="D51" s="92">
        <v>1486</v>
      </c>
      <c r="E51" s="92">
        <v>673.2</v>
      </c>
      <c r="F51" s="92">
        <v>1520</v>
      </c>
      <c r="G51" s="94">
        <f t="shared" si="0"/>
        <v>7.7464232076517132E-3</v>
      </c>
      <c r="H51" s="94">
        <f t="shared" si="1"/>
        <v>2.2718168840207063E-3</v>
      </c>
      <c r="I51" s="94">
        <f t="shared" si="2"/>
        <v>5.2426856079824113E-3</v>
      </c>
      <c r="J51" s="94">
        <f t="shared" si="3"/>
        <v>-5.7598582188745787E-3</v>
      </c>
      <c r="K51" s="94">
        <f t="shared" si="3"/>
        <v>1.1008014899065452E-2</v>
      </c>
      <c r="N51" s="37"/>
      <c r="O51" s="37"/>
      <c r="P51" s="37"/>
      <c r="Q51" s="37"/>
      <c r="R51" s="37"/>
      <c r="S51" s="37"/>
      <c r="T51" s="37"/>
      <c r="U51" s="37"/>
      <c r="V51" s="37"/>
      <c r="W51" s="37"/>
      <c r="X51" s="37"/>
    </row>
    <row r="52" spans="1:24">
      <c r="A52" s="89">
        <v>44363</v>
      </c>
      <c r="B52" s="90">
        <v>2774.05</v>
      </c>
      <c r="C52" s="90">
        <v>2041.306</v>
      </c>
      <c r="D52" s="90">
        <v>1488</v>
      </c>
      <c r="E52" s="90">
        <v>668.55</v>
      </c>
      <c r="F52" s="90">
        <v>1505.85</v>
      </c>
      <c r="G52" s="94">
        <f t="shared" si="0"/>
        <v>8.7948074358773234E-2</v>
      </c>
      <c r="H52" s="94">
        <f t="shared" si="1"/>
        <v>-1.7066720571423766E-2</v>
      </c>
      <c r="I52" s="94">
        <f t="shared" si="2"/>
        <v>1.3458950201884253E-3</v>
      </c>
      <c r="J52" s="94">
        <f t="shared" si="3"/>
        <v>-6.9073083778967478E-3</v>
      </c>
      <c r="K52" s="94">
        <f t="shared" si="3"/>
        <v>-9.3092105263158486E-3</v>
      </c>
      <c r="N52" s="130" t="s">
        <v>97</v>
      </c>
      <c r="O52" s="101" t="s">
        <v>77</v>
      </c>
      <c r="P52" s="101" t="s">
        <v>87</v>
      </c>
      <c r="Q52" s="101" t="s">
        <v>94</v>
      </c>
      <c r="R52" s="101" t="s">
        <v>95</v>
      </c>
      <c r="S52" s="129" t="s">
        <v>96</v>
      </c>
      <c r="T52" s="37"/>
      <c r="U52" s="101" t="s">
        <v>98</v>
      </c>
      <c r="V52" s="129" t="str" cm="1">
        <f t="array" ref="V52:V102">TRANSPOSE(V33:BT33)</f>
        <v>PORTFOLIO RISK</v>
      </c>
      <c r="W52" s="37"/>
      <c r="X52" s="37"/>
    </row>
    <row r="53" spans="1:24">
      <c r="A53" s="91">
        <v>44364</v>
      </c>
      <c r="B53" s="92">
        <v>2693.6498999999999</v>
      </c>
      <c r="C53" s="92">
        <v>2045.0442</v>
      </c>
      <c r="D53" s="92">
        <v>1466</v>
      </c>
      <c r="E53" s="92">
        <v>665.05</v>
      </c>
      <c r="F53" s="92">
        <v>1481</v>
      </c>
      <c r="G53" s="94">
        <f t="shared" si="0"/>
        <v>-2.8982931093527616E-2</v>
      </c>
      <c r="H53" s="94">
        <f t="shared" si="1"/>
        <v>1.8312786030119962E-3</v>
      </c>
      <c r="I53" s="94">
        <f t="shared" si="2"/>
        <v>-1.4784946236559141E-2</v>
      </c>
      <c r="J53" s="94">
        <f t="shared" si="3"/>
        <v>-5.2352105302520381E-3</v>
      </c>
      <c r="K53" s="94">
        <f t="shared" si="3"/>
        <v>-1.6502307666766219E-2</v>
      </c>
      <c r="N53" s="82">
        <v>1</v>
      </c>
      <c r="O53" s="116">
        <v>0.25</v>
      </c>
      <c r="P53" s="119">
        <v>0.3</v>
      </c>
      <c r="Q53" s="119">
        <v>0.2</v>
      </c>
      <c r="R53" s="119">
        <v>0.18</v>
      </c>
      <c r="S53" s="119">
        <v>7.0000000000000007E-2</v>
      </c>
      <c r="T53" s="120"/>
      <c r="U53" s="121">
        <f>((O53*O40)+(P53*O41)+(Q53*O42)+(R53*O43)+(S53*O44))</f>
        <v>7.8383864405962944E-4</v>
      </c>
      <c r="V53" s="106">
        <v>9.3646082607421934E-3</v>
      </c>
      <c r="W53" s="37"/>
      <c r="X53" s="37"/>
    </row>
    <row r="54" spans="1:24">
      <c r="A54" s="89">
        <v>44365</v>
      </c>
      <c r="B54" s="90">
        <v>2645.3998999999999</v>
      </c>
      <c r="C54" s="90">
        <v>2054.2741999999998</v>
      </c>
      <c r="D54" s="90">
        <v>1469.5</v>
      </c>
      <c r="E54" s="90">
        <v>668.5</v>
      </c>
      <c r="F54" s="90">
        <v>1487.55</v>
      </c>
      <c r="G54" s="94">
        <f t="shared" si="0"/>
        <v>-1.7912498576745255E-2</v>
      </c>
      <c r="H54" s="94">
        <f t="shared" si="1"/>
        <v>4.5133498826087914E-3</v>
      </c>
      <c r="I54" s="94">
        <f t="shared" si="2"/>
        <v>2.3874488403819918E-3</v>
      </c>
      <c r="J54" s="94">
        <f t="shared" si="3"/>
        <v>5.1875798812120073E-3</v>
      </c>
      <c r="K54" s="94">
        <f t="shared" si="3"/>
        <v>4.4226873733963232E-3</v>
      </c>
      <c r="N54" s="56">
        <v>2</v>
      </c>
      <c r="O54" s="117">
        <v>0.3</v>
      </c>
      <c r="P54" s="119">
        <v>0.25</v>
      </c>
      <c r="Q54" s="119">
        <v>0.15</v>
      </c>
      <c r="R54" s="119">
        <v>0.2</v>
      </c>
      <c r="S54" s="119">
        <v>0.1</v>
      </c>
      <c r="T54" s="120"/>
      <c r="U54" s="121">
        <f>((O54*O40)+(P54*O41)+(Q54*O42)+(R54*O43)+(S54*O44))</f>
        <v>8.5442345789587442E-4</v>
      </c>
      <c r="V54" s="106">
        <v>9.4991662278097033E-3</v>
      </c>
    </row>
    <row r="55" spans="1:24">
      <c r="A55" s="91">
        <v>44368</v>
      </c>
      <c r="B55" s="92">
        <v>2576.1498999999999</v>
      </c>
      <c r="C55" s="92">
        <v>2064.9810000000002</v>
      </c>
      <c r="D55" s="92">
        <v>1461.35</v>
      </c>
      <c r="E55" s="92">
        <v>671.35</v>
      </c>
      <c r="F55" s="92">
        <v>1460</v>
      </c>
      <c r="G55" s="94">
        <f t="shared" si="0"/>
        <v>-2.6177516677157207E-2</v>
      </c>
      <c r="H55" s="94">
        <f t="shared" si="1"/>
        <v>5.2119624536979461E-3</v>
      </c>
      <c r="I55" s="94">
        <f t="shared" si="2"/>
        <v>-5.5461041170466767E-3</v>
      </c>
      <c r="J55" s="94">
        <f t="shared" si="3"/>
        <v>4.2632759910247158E-3</v>
      </c>
      <c r="K55" s="94">
        <f t="shared" si="3"/>
        <v>-1.8520385869382511E-2</v>
      </c>
      <c r="N55" s="82">
        <v>3</v>
      </c>
      <c r="O55" s="117">
        <v>0.28000000000000003</v>
      </c>
      <c r="P55" s="119">
        <v>0.27</v>
      </c>
      <c r="Q55" s="119">
        <v>0.15</v>
      </c>
      <c r="R55" s="119">
        <v>0.2</v>
      </c>
      <c r="S55" s="119">
        <v>0.1</v>
      </c>
      <c r="T55" s="120"/>
      <c r="U55" s="121">
        <f>((O55*O40)+(P55*O41)+(Q55*O42)+(R55*O43)+(S55*O44))</f>
        <v>8.5304909194575075E-4</v>
      </c>
      <c r="V55" s="106">
        <v>9.3646082607421934E-3</v>
      </c>
    </row>
    <row r="56" spans="1:24">
      <c r="A56" s="89">
        <v>44369</v>
      </c>
      <c r="B56" s="90">
        <v>2609.1498999999999</v>
      </c>
      <c r="C56" s="90">
        <v>2054.3665000000001</v>
      </c>
      <c r="D56" s="90">
        <v>1497</v>
      </c>
      <c r="E56" s="90">
        <v>666.8</v>
      </c>
      <c r="F56" s="90">
        <v>1470.1</v>
      </c>
      <c r="G56" s="94">
        <f t="shared" si="0"/>
        <v>1.2809813590428104E-2</v>
      </c>
      <c r="H56" s="94">
        <f t="shared" si="1"/>
        <v>-5.1402409997961885E-3</v>
      </c>
      <c r="I56" s="94">
        <f t="shared" si="2"/>
        <v>2.4395250966572069E-2</v>
      </c>
      <c r="J56" s="94">
        <f t="shared" si="3"/>
        <v>-6.77738884337539E-3</v>
      </c>
      <c r="K56" s="94">
        <f t="shared" si="3"/>
        <v>6.9178082191780196E-3</v>
      </c>
      <c r="N56" s="82">
        <v>4</v>
      </c>
      <c r="O56" s="118">
        <v>0.25</v>
      </c>
      <c r="P56" s="119">
        <v>0.25</v>
      </c>
      <c r="Q56" s="119">
        <v>0.18</v>
      </c>
      <c r="R56" s="119">
        <v>0.22</v>
      </c>
      <c r="S56" s="119">
        <v>0.1</v>
      </c>
      <c r="T56" s="120"/>
      <c r="U56" s="121">
        <f>((O56*O40)+(P56*O41)+(Q56*O42)+(R56*O43)+(S56*O44))</f>
        <v>8.4412449711292214E-4</v>
      </c>
      <c r="V56" s="106">
        <v>9.0571975102000605E-3</v>
      </c>
    </row>
    <row r="57" spans="1:24">
      <c r="A57" s="91">
        <v>44370</v>
      </c>
      <c r="B57" s="92">
        <v>2597.1498999999999</v>
      </c>
      <c r="C57" s="92">
        <v>2035.5373999999999</v>
      </c>
      <c r="D57" s="92">
        <v>1490</v>
      </c>
      <c r="E57" s="92">
        <v>665.25</v>
      </c>
      <c r="F57" s="92">
        <v>1505</v>
      </c>
      <c r="G57" s="94">
        <f t="shared" si="0"/>
        <v>-4.5991991491174961E-3</v>
      </c>
      <c r="H57" s="94">
        <f t="shared" si="1"/>
        <v>-9.1654045176457807E-3</v>
      </c>
      <c r="I57" s="94">
        <f t="shared" si="2"/>
        <v>-4.6760187040748163E-3</v>
      </c>
      <c r="J57" s="94">
        <f t="shared" si="3"/>
        <v>-2.3245350929813357E-3</v>
      </c>
      <c r="K57" s="94">
        <f t="shared" si="3"/>
        <v>2.3739881640704778E-2</v>
      </c>
      <c r="N57" s="82">
        <v>5</v>
      </c>
      <c r="O57" s="117">
        <v>0.24</v>
      </c>
      <c r="P57" s="119">
        <v>0.23</v>
      </c>
      <c r="Q57" s="119">
        <v>0.19</v>
      </c>
      <c r="R57" s="119">
        <v>0.24</v>
      </c>
      <c r="S57" s="119">
        <v>0.1</v>
      </c>
      <c r="T57" s="120"/>
      <c r="U57" s="121">
        <f>((O57*O40)+(P57*O41)+(Q57*O42)+(R57*O43)+(S57*O44))</f>
        <v>8.5014123758908394E-4</v>
      </c>
      <c r="V57" s="106">
        <v>8.9453397829371631E-3</v>
      </c>
    </row>
    <row r="58" spans="1:24">
      <c r="A58" s="89">
        <v>44371</v>
      </c>
      <c r="B58" s="90">
        <v>2566.25</v>
      </c>
      <c r="C58" s="90">
        <v>1987.6797999999999</v>
      </c>
      <c r="D58" s="90">
        <v>1490</v>
      </c>
      <c r="E58" s="90">
        <v>664.8</v>
      </c>
      <c r="F58" s="90">
        <v>1490</v>
      </c>
      <c r="G58" s="94">
        <f t="shared" si="0"/>
        <v>-1.1897619001506186E-2</v>
      </c>
      <c r="H58" s="94">
        <f t="shared" si="1"/>
        <v>-2.3511039394314273E-2</v>
      </c>
      <c r="I58" s="94">
        <f t="shared" si="2"/>
        <v>0</v>
      </c>
      <c r="J58" s="94">
        <f t="shared" si="3"/>
        <v>-6.7643742953783607E-4</v>
      </c>
      <c r="K58" s="94">
        <f t="shared" si="3"/>
        <v>-9.9667774086378731E-3</v>
      </c>
      <c r="N58" s="82">
        <v>6</v>
      </c>
      <c r="O58" s="117">
        <v>0.22</v>
      </c>
      <c r="P58" s="119">
        <v>0.21</v>
      </c>
      <c r="Q58" s="119">
        <v>0.21</v>
      </c>
      <c r="R58" s="119">
        <v>0.26</v>
      </c>
      <c r="S58" s="119">
        <v>0.1</v>
      </c>
      <c r="T58" s="120"/>
      <c r="U58" s="121">
        <f>((O58*O40)+(P58*O41)+(Q58*O42)+(R58*O43)+(S58*O44))</f>
        <v>8.4868731041075048E-4</v>
      </c>
      <c r="V58" s="106">
        <v>8.7887700983894437E-3</v>
      </c>
    </row>
    <row r="59" spans="1:24">
      <c r="A59" s="91">
        <v>44372</v>
      </c>
      <c r="B59" s="92">
        <v>2595.5500000000002</v>
      </c>
      <c r="C59" s="92">
        <v>1942.4066</v>
      </c>
      <c r="D59" s="92">
        <v>1511.1</v>
      </c>
      <c r="E59" s="92">
        <v>672.25</v>
      </c>
      <c r="F59" s="92">
        <v>1510.5</v>
      </c>
      <c r="G59" s="94">
        <f t="shared" si="0"/>
        <v>1.141743789576237E-2</v>
      </c>
      <c r="H59" s="94">
        <f t="shared" si="1"/>
        <v>-2.2776908031162696E-2</v>
      </c>
      <c r="I59" s="94">
        <f t="shared" si="2"/>
        <v>1.4161073825503294E-2</v>
      </c>
      <c r="J59" s="94">
        <f t="shared" si="3"/>
        <v>1.1206377858002476E-2</v>
      </c>
      <c r="K59" s="94">
        <f t="shared" si="3"/>
        <v>1.3758389261744967E-2</v>
      </c>
      <c r="N59" s="56">
        <v>7</v>
      </c>
      <c r="O59" s="117">
        <v>0.2</v>
      </c>
      <c r="P59" s="119">
        <v>0.2</v>
      </c>
      <c r="Q59" s="119">
        <v>0.23</v>
      </c>
      <c r="R59" s="119">
        <v>0.27</v>
      </c>
      <c r="S59" s="119">
        <v>0.1</v>
      </c>
      <c r="T59" s="120"/>
      <c r="U59" s="121">
        <f>((O59*O40)+(P59*O41)+(Q59*O42)+(R59*O43)+(S59*O44))</f>
        <v>8.4048967916708871E-4</v>
      </c>
      <c r="V59" s="106">
        <v>8.6733527392180397E-3</v>
      </c>
    </row>
    <row r="60" spans="1:24">
      <c r="A60" s="89">
        <v>44375</v>
      </c>
      <c r="B60" s="90">
        <v>2562.6001000000001</v>
      </c>
      <c r="C60" s="90">
        <v>1925.3773000000001</v>
      </c>
      <c r="D60" s="90">
        <v>1520</v>
      </c>
      <c r="E60" s="90">
        <v>676.3</v>
      </c>
      <c r="F60" s="90">
        <v>1526</v>
      </c>
      <c r="G60" s="94">
        <f t="shared" si="0"/>
        <v>-1.2694766041879397E-2</v>
      </c>
      <c r="H60" s="94">
        <f t="shared" si="1"/>
        <v>-8.7671139502923448E-3</v>
      </c>
      <c r="I60" s="94">
        <f t="shared" si="2"/>
        <v>5.8897491893323351E-3</v>
      </c>
      <c r="J60" s="94">
        <f t="shared" si="3"/>
        <v>6.0245444403123159E-3</v>
      </c>
      <c r="K60" s="94">
        <f t="shared" si="3"/>
        <v>1.0261502813637868E-2</v>
      </c>
      <c r="N60" s="82">
        <v>8</v>
      </c>
      <c r="O60" s="117">
        <v>0.18</v>
      </c>
      <c r="P60" s="119">
        <v>0.22</v>
      </c>
      <c r="Q60" s="119">
        <v>0.24</v>
      </c>
      <c r="R60" s="119">
        <v>0.26</v>
      </c>
      <c r="S60" s="119">
        <v>0.1</v>
      </c>
      <c r="T60" s="120"/>
      <c r="U60" s="121">
        <f>((O60*O40)+(P60*O41)+(Q60*O42)+(R60*O43)+(S60*O44))</f>
        <v>8.2558812447220309E-4</v>
      </c>
      <c r="V60" s="106">
        <v>8.5966571410054891E-3</v>
      </c>
    </row>
    <row r="61" spans="1:24">
      <c r="A61" s="91">
        <v>44376</v>
      </c>
      <c r="B61" s="92">
        <v>2532.1999999999998</v>
      </c>
      <c r="C61" s="92">
        <v>1927.0387000000001</v>
      </c>
      <c r="D61" s="92">
        <v>1507</v>
      </c>
      <c r="E61" s="92">
        <v>677.6</v>
      </c>
      <c r="F61" s="92">
        <v>1513</v>
      </c>
      <c r="G61" s="94">
        <f t="shared" si="0"/>
        <v>-1.1862990249629777E-2</v>
      </c>
      <c r="H61" s="94">
        <f t="shared" si="1"/>
        <v>8.6289580748664572E-4</v>
      </c>
      <c r="I61" s="94">
        <f t="shared" si="2"/>
        <v>-8.552631578947369E-3</v>
      </c>
      <c r="J61" s="94">
        <f t="shared" si="3"/>
        <v>1.9222238651487036E-3</v>
      </c>
      <c r="K61" s="94">
        <f t="shared" si="3"/>
        <v>-8.5190039318479693E-3</v>
      </c>
      <c r="N61" s="82">
        <v>9</v>
      </c>
      <c r="O61" s="117">
        <v>0.25</v>
      </c>
      <c r="P61" s="119">
        <v>0.2</v>
      </c>
      <c r="Q61" s="119">
        <v>0.22</v>
      </c>
      <c r="R61" s="119">
        <v>0.23</v>
      </c>
      <c r="S61" s="119">
        <v>0.1</v>
      </c>
      <c r="T61" s="120"/>
      <c r="U61" s="121">
        <f>((O61*O40)+(P61*O41)+(Q61*O42)+(R61*O43)+(S61*O44))</f>
        <v>8.2373426246051752E-4</v>
      </c>
      <c r="V61" s="106">
        <v>8.9906177688547449E-3</v>
      </c>
    </row>
    <row r="62" spans="1:24">
      <c r="A62" s="89">
        <v>44377</v>
      </c>
      <c r="B62" s="90">
        <v>2599.3000000000002</v>
      </c>
      <c r="C62" s="90">
        <v>1948.1293000000001</v>
      </c>
      <c r="D62" s="90">
        <v>1498</v>
      </c>
      <c r="E62" s="90">
        <v>675.45</v>
      </c>
      <c r="F62" s="90">
        <v>1516</v>
      </c>
      <c r="G62" s="94">
        <f t="shared" si="0"/>
        <v>2.6498696785404143E-2</v>
      </c>
      <c r="H62" s="94">
        <f t="shared" si="1"/>
        <v>1.0944564839304989E-2</v>
      </c>
      <c r="I62" s="94">
        <f t="shared" si="2"/>
        <v>-5.9721300597213008E-3</v>
      </c>
      <c r="J62" s="94">
        <f t="shared" si="3"/>
        <v>-3.1729634002360938E-3</v>
      </c>
      <c r="K62" s="94">
        <f t="shared" si="3"/>
        <v>1.9828155981493722E-3</v>
      </c>
      <c r="N62" s="82">
        <v>10</v>
      </c>
      <c r="O62" s="117">
        <v>0.23</v>
      </c>
      <c r="P62" s="119">
        <v>0.18</v>
      </c>
      <c r="Q62" s="119">
        <v>0.24</v>
      </c>
      <c r="R62" s="119">
        <v>0.25</v>
      </c>
      <c r="S62" s="119">
        <v>0.1</v>
      </c>
      <c r="T62" s="120"/>
      <c r="U62" s="121">
        <f>((O62*O40)+(P62*O41)+(Q62*O42)+(R62*O43)+(S62*O44))</f>
        <v>8.2228033528218406E-4</v>
      </c>
      <c r="V62" s="106">
        <v>8.849684056520403E-3</v>
      </c>
    </row>
    <row r="63" spans="1:24">
      <c r="A63" s="91">
        <v>44378</v>
      </c>
      <c r="B63" s="92">
        <v>2584.6999999999998</v>
      </c>
      <c r="C63" s="92">
        <v>1936.4072000000001</v>
      </c>
      <c r="D63" s="92">
        <v>1502</v>
      </c>
      <c r="E63" s="92">
        <v>684.15</v>
      </c>
      <c r="F63" s="92">
        <v>1497.1</v>
      </c>
      <c r="G63" s="94">
        <f t="shared" si="0"/>
        <v>-5.6168968568462135E-3</v>
      </c>
      <c r="H63" s="94">
        <f t="shared" si="1"/>
        <v>-6.0171057434431864E-3</v>
      </c>
      <c r="I63" s="94">
        <f t="shared" si="2"/>
        <v>2.6702269692923898E-3</v>
      </c>
      <c r="J63" s="94">
        <f t="shared" si="3"/>
        <v>1.2880302020874871E-2</v>
      </c>
      <c r="K63" s="94">
        <f t="shared" si="3"/>
        <v>-1.2467018469657053E-2</v>
      </c>
      <c r="N63" s="82">
        <v>11</v>
      </c>
      <c r="O63" s="117">
        <v>0.21</v>
      </c>
      <c r="P63" s="119">
        <v>0.16</v>
      </c>
      <c r="Q63" s="119">
        <v>0.26</v>
      </c>
      <c r="R63" s="119">
        <v>0.27</v>
      </c>
      <c r="S63" s="119">
        <v>0.1</v>
      </c>
      <c r="T63" s="120"/>
      <c r="U63" s="121">
        <f>((O63*O40)+(P63*O41)+(Q63*O42)+(R63*O43)+(S63*O44))</f>
        <v>8.2082640810385082E-4</v>
      </c>
      <c r="V63" s="106">
        <v>8.7470253966649217E-3</v>
      </c>
    </row>
    <row r="64" spans="1:24">
      <c r="A64" s="89">
        <v>44379</v>
      </c>
      <c r="B64" s="90">
        <v>2626.1498999999999</v>
      </c>
      <c r="C64" s="90">
        <v>1965.1124</v>
      </c>
      <c r="D64" s="90">
        <v>1485</v>
      </c>
      <c r="E64" s="90">
        <v>681.25</v>
      </c>
      <c r="F64" s="90">
        <v>1500</v>
      </c>
      <c r="G64" s="94">
        <f t="shared" si="0"/>
        <v>1.6036638681471767E-2</v>
      </c>
      <c r="H64" s="94">
        <f t="shared" si="1"/>
        <v>1.4823948186104594E-2</v>
      </c>
      <c r="I64" s="94">
        <f t="shared" si="2"/>
        <v>-1.1318242343541944E-2</v>
      </c>
      <c r="J64" s="94">
        <f t="shared" si="3"/>
        <v>-4.2388365124606843E-3</v>
      </c>
      <c r="K64" s="94">
        <f t="shared" si="3"/>
        <v>1.9370783514795879E-3</v>
      </c>
      <c r="N64" s="56">
        <v>12</v>
      </c>
      <c r="O64" s="117">
        <v>0.19</v>
      </c>
      <c r="P64" s="119">
        <v>0.18</v>
      </c>
      <c r="Q64" s="119">
        <v>0.28000000000000003</v>
      </c>
      <c r="R64" s="119">
        <v>0.25</v>
      </c>
      <c r="S64" s="119">
        <v>0.1</v>
      </c>
      <c r="T64" s="120"/>
      <c r="U64" s="121">
        <f>((O64*O40)+(P64*O41)+(Q64*O42)+(R64*O43)+(S64*O44))</f>
        <v>7.9239766466420347E-4</v>
      </c>
      <c r="V64" s="106">
        <v>8.6748043516200052E-3</v>
      </c>
    </row>
    <row r="65" spans="1:22">
      <c r="A65" s="91">
        <v>44382</v>
      </c>
      <c r="B65" s="92">
        <v>2602.3998999999999</v>
      </c>
      <c r="C65" s="92">
        <v>1984.6339</v>
      </c>
      <c r="D65" s="92">
        <v>1489.95</v>
      </c>
      <c r="E65" s="92">
        <v>680.2</v>
      </c>
      <c r="F65" s="92">
        <v>1490</v>
      </c>
      <c r="G65" s="94">
        <f t="shared" si="0"/>
        <v>-9.0436574088935285E-3</v>
      </c>
      <c r="H65" s="94">
        <f t="shared" si="1"/>
        <v>9.9340373609163833E-3</v>
      </c>
      <c r="I65" s="94">
        <f t="shared" si="2"/>
        <v>3.3333333333333639E-3</v>
      </c>
      <c r="J65" s="94">
        <f t="shared" si="3"/>
        <v>-1.541284403669658E-3</v>
      </c>
      <c r="K65" s="94">
        <f t="shared" si="3"/>
        <v>-6.6666666666666671E-3</v>
      </c>
      <c r="N65" s="82">
        <v>13</v>
      </c>
      <c r="O65" s="117">
        <v>0.22</v>
      </c>
      <c r="P65" s="119">
        <v>0.15</v>
      </c>
      <c r="Q65" s="119">
        <v>0.26</v>
      </c>
      <c r="R65" s="119">
        <v>0.27</v>
      </c>
      <c r="S65" s="119">
        <v>0.1</v>
      </c>
      <c r="T65" s="120"/>
      <c r="U65" s="121">
        <f>((O65*O40)+(P65*O41)+(Q65*O42)+(R65*O43)+(S65*O44))</f>
        <v>8.2151359107891266E-4</v>
      </c>
      <c r="V65" s="106">
        <v>8.8080769613123906E-3</v>
      </c>
    </row>
    <row r="66" spans="1:22">
      <c r="A66" s="89">
        <v>44383</v>
      </c>
      <c r="B66" s="90">
        <v>2599.1498999999999</v>
      </c>
      <c r="C66" s="90">
        <v>1961.1896999999999</v>
      </c>
      <c r="D66" s="90">
        <v>1497</v>
      </c>
      <c r="E66" s="90">
        <v>673.25</v>
      </c>
      <c r="F66" s="90">
        <v>1506</v>
      </c>
      <c r="G66" s="94">
        <f t="shared" si="0"/>
        <v>-1.2488472659409494E-3</v>
      </c>
      <c r="H66" s="94">
        <f t="shared" si="1"/>
        <v>-1.1812858784685748E-2</v>
      </c>
      <c r="I66" s="94">
        <f t="shared" si="2"/>
        <v>4.7317024061209797E-3</v>
      </c>
      <c r="J66" s="94">
        <f t="shared" si="3"/>
        <v>-1.021758306380483E-2</v>
      </c>
      <c r="K66" s="94">
        <f t="shared" si="3"/>
        <v>1.0738255033557046E-2</v>
      </c>
      <c r="N66" s="82">
        <v>14</v>
      </c>
      <c r="O66" s="117">
        <v>0.24</v>
      </c>
      <c r="P66" s="119">
        <v>0.18</v>
      </c>
      <c r="Q66" s="119">
        <v>0.22</v>
      </c>
      <c r="R66" s="119">
        <v>0.26</v>
      </c>
      <c r="S66" s="119">
        <v>0.1</v>
      </c>
      <c r="T66" s="120"/>
      <c r="U66" s="121">
        <f>((O66*O40)+(P66*O41)+(Q66*O42)+(R66*O43)+(S66*O44))</f>
        <v>8.4327819168144105E-4</v>
      </c>
      <c r="V66" s="106">
        <v>8.9042445818123747E-3</v>
      </c>
    </row>
    <row r="67" spans="1:22">
      <c r="A67" s="91">
        <v>44384</v>
      </c>
      <c r="B67" s="92">
        <v>2632.3501000000001</v>
      </c>
      <c r="C67" s="92">
        <v>1947.5753999999999</v>
      </c>
      <c r="D67" s="92">
        <v>1534</v>
      </c>
      <c r="E67" s="92">
        <v>680.1</v>
      </c>
      <c r="F67" s="92">
        <v>1495</v>
      </c>
      <c r="G67" s="94">
        <f t="shared" si="0"/>
        <v>1.2773484130330545E-2</v>
      </c>
      <c r="H67" s="94">
        <f t="shared" si="1"/>
        <v>-6.9418577917271128E-3</v>
      </c>
      <c r="I67" s="94">
        <f t="shared" si="2"/>
        <v>2.4716098864395457E-2</v>
      </c>
      <c r="J67" s="94">
        <f t="shared" si="3"/>
        <v>1.0174526550315668E-2</v>
      </c>
      <c r="K67" s="94">
        <f t="shared" si="3"/>
        <v>-7.3041168658698535E-3</v>
      </c>
      <c r="N67" s="82">
        <v>15</v>
      </c>
      <c r="O67" s="117">
        <v>0.26</v>
      </c>
      <c r="P67" s="119">
        <v>0.2</v>
      </c>
      <c r="Q67" s="119">
        <v>0.2</v>
      </c>
      <c r="R67" s="119">
        <v>0.24</v>
      </c>
      <c r="S67" s="119">
        <v>0.1</v>
      </c>
      <c r="T67" s="120"/>
      <c r="U67" s="121">
        <f>((O67*O40)+(P67*O41)+(Q67*O42)+(R67*O43)+(S67*O44))</f>
        <v>8.447321188597744E-4</v>
      </c>
      <c r="V67" s="106">
        <v>9.0588386669293794E-3</v>
      </c>
    </row>
    <row r="68" spans="1:22">
      <c r="A68" s="89">
        <v>44385</v>
      </c>
      <c r="B68" s="90">
        <v>2603.5</v>
      </c>
      <c r="C68" s="90">
        <v>1931.4691</v>
      </c>
      <c r="D68" s="90">
        <v>1525</v>
      </c>
      <c r="E68" s="90">
        <v>666.9</v>
      </c>
      <c r="F68" s="90">
        <v>1503</v>
      </c>
      <c r="G68" s="94">
        <f t="shared" ref="G68:H131" si="5">(B68-B67)/B67</f>
        <v>-1.09598263544048E-2</v>
      </c>
      <c r="H68" s="94">
        <f t="shared" si="5"/>
        <v>-8.2699237215667857E-3</v>
      </c>
      <c r="I68" s="94">
        <f t="shared" ref="I68:I131" si="6">(D68-D67)/D67</f>
        <v>-5.8670143415906128E-3</v>
      </c>
      <c r="J68" s="94">
        <f t="shared" ref="J68:K131" si="7">(E68-E67)/E67</f>
        <v>-1.9408910454345014E-2</v>
      </c>
      <c r="K68" s="94">
        <f t="shared" si="7"/>
        <v>5.3511705685618726E-3</v>
      </c>
      <c r="N68" s="82">
        <v>16</v>
      </c>
      <c r="O68" s="117">
        <v>0.28000000000000003</v>
      </c>
      <c r="P68" s="119">
        <v>0.22</v>
      </c>
      <c r="Q68" s="119">
        <v>0.18</v>
      </c>
      <c r="R68" s="119">
        <v>0.22</v>
      </c>
      <c r="S68" s="119">
        <v>0.1</v>
      </c>
      <c r="T68" s="120"/>
      <c r="U68" s="121">
        <f>((O68*O40)+(P68*O41)+(Q68*O42)+(R68*O43)+(S68*O44))</f>
        <v>8.4618604603810786E-4</v>
      </c>
      <c r="V68" s="106">
        <v>9.2491831947074995E-3</v>
      </c>
    </row>
    <row r="69" spans="1:22">
      <c r="A69" s="91">
        <v>44386</v>
      </c>
      <c r="B69" s="92">
        <v>2591.5500000000002</v>
      </c>
      <c r="C69" s="92">
        <v>1911.7168999999999</v>
      </c>
      <c r="D69" s="92">
        <v>1512.55</v>
      </c>
      <c r="E69" s="92">
        <v>667.9</v>
      </c>
      <c r="F69" s="92">
        <v>1497.9</v>
      </c>
      <c r="G69" s="94">
        <f t="shared" si="5"/>
        <v>-4.589975033608534E-3</v>
      </c>
      <c r="H69" s="94">
        <f t="shared" si="5"/>
        <v>-1.0226516178798889E-2</v>
      </c>
      <c r="I69" s="94">
        <f t="shared" si="6"/>
        <v>-8.1639344262295372E-3</v>
      </c>
      <c r="J69" s="94">
        <f t="shared" si="7"/>
        <v>1.49947518368571E-3</v>
      </c>
      <c r="K69" s="94">
        <f t="shared" si="7"/>
        <v>-3.393213572854231E-3</v>
      </c>
      <c r="N69" s="56">
        <v>17</v>
      </c>
      <c r="O69" s="117">
        <v>0.3</v>
      </c>
      <c r="P69" s="119">
        <v>0.24</v>
      </c>
      <c r="Q69" s="119">
        <v>0.16</v>
      </c>
      <c r="R69" s="119">
        <v>0.2</v>
      </c>
      <c r="S69" s="119">
        <v>0.1</v>
      </c>
      <c r="T69" s="120"/>
      <c r="U69" s="121">
        <f>((O69*O40)+(P69*O41)+(Q69*O42)+(R69*O43)+(S69*O44))</f>
        <v>8.4763997321644121E-4</v>
      </c>
      <c r="V69" s="106">
        <v>9.4731233972829322E-3</v>
      </c>
    </row>
    <row r="70" spans="1:22">
      <c r="A70" s="89">
        <v>44389</v>
      </c>
      <c r="B70" s="90">
        <v>2622.05</v>
      </c>
      <c r="C70" s="90">
        <v>1923.6237000000001</v>
      </c>
      <c r="D70" s="90">
        <v>1502</v>
      </c>
      <c r="E70" s="90">
        <v>668.55</v>
      </c>
      <c r="F70" s="90">
        <v>1504.4</v>
      </c>
      <c r="G70" s="94">
        <f t="shared" si="5"/>
        <v>1.1769018541027569E-2</v>
      </c>
      <c r="H70" s="94">
        <f t="shared" si="5"/>
        <v>6.228328054221942E-3</v>
      </c>
      <c r="I70" s="94">
        <f t="shared" si="6"/>
        <v>-6.9749760338500911E-3</v>
      </c>
      <c r="J70" s="94">
        <f t="shared" si="7"/>
        <v>9.7319958077553119E-4</v>
      </c>
      <c r="K70" s="94">
        <f t="shared" si="7"/>
        <v>4.3394085052406699E-3</v>
      </c>
      <c r="N70" s="82">
        <v>18</v>
      </c>
      <c r="O70" s="117">
        <v>0.32</v>
      </c>
      <c r="P70" s="119">
        <v>0.26</v>
      </c>
      <c r="Q70" s="119">
        <v>0.14000000000000001</v>
      </c>
      <c r="R70" s="119">
        <v>0.18</v>
      </c>
      <c r="S70" s="119">
        <v>0.1</v>
      </c>
      <c r="T70" s="120"/>
      <c r="U70" s="121">
        <f>((O70*O40)+(P70*O41)+(Q70*O42)+(R70*O43)+(S70*O44))</f>
        <v>8.4909390039477456E-4</v>
      </c>
      <c r="V70" s="106">
        <v>9.7283394978857525E-3</v>
      </c>
    </row>
    <row r="71" spans="1:22">
      <c r="A71" s="91">
        <v>44390</v>
      </c>
      <c r="B71" s="92">
        <v>2613.3000000000002</v>
      </c>
      <c r="C71" s="92">
        <v>1938.0225</v>
      </c>
      <c r="D71" s="92">
        <v>1496.1</v>
      </c>
      <c r="E71" s="92">
        <v>683</v>
      </c>
      <c r="F71" s="92">
        <v>1515</v>
      </c>
      <c r="G71" s="94">
        <f t="shared" si="5"/>
        <v>-3.3370835796418829E-3</v>
      </c>
      <c r="H71" s="94">
        <f t="shared" si="5"/>
        <v>7.485247764414598E-3</v>
      </c>
      <c r="I71" s="94">
        <f t="shared" si="6"/>
        <v>-3.9280958721705003E-3</v>
      </c>
      <c r="J71" s="94">
        <f t="shared" si="7"/>
        <v>2.1613940617754911E-2</v>
      </c>
      <c r="K71" s="94">
        <f t="shared" si="7"/>
        <v>7.0459984046795454E-3</v>
      </c>
      <c r="N71" s="82">
        <v>19</v>
      </c>
      <c r="O71" s="117">
        <v>0.34</v>
      </c>
      <c r="P71" s="119">
        <v>0.28000000000000003</v>
      </c>
      <c r="Q71" s="119">
        <v>0.12</v>
      </c>
      <c r="R71" s="119">
        <v>0.16</v>
      </c>
      <c r="S71" s="119">
        <v>0.1</v>
      </c>
      <c r="T71" s="120"/>
      <c r="U71" s="121">
        <f>((O71*O40)+(P71*O41)+(Q71*O42)+(R71*O43)+(S71*O44))</f>
        <v>8.5054782757310802E-4</v>
      </c>
      <c r="V71" s="106">
        <v>1.0012440123525517E-2</v>
      </c>
    </row>
    <row r="72" spans="1:22">
      <c r="A72" s="89">
        <v>44391</v>
      </c>
      <c r="B72" s="90">
        <v>2640.8</v>
      </c>
      <c r="C72" s="90">
        <v>1925.3773000000001</v>
      </c>
      <c r="D72" s="90">
        <v>1497.5</v>
      </c>
      <c r="E72" s="90">
        <v>685.95</v>
      </c>
      <c r="F72" s="90">
        <v>1513.55</v>
      </c>
      <c r="G72" s="94">
        <f t="shared" si="5"/>
        <v>1.0523093406803657E-2</v>
      </c>
      <c r="H72" s="94">
        <f t="shared" si="5"/>
        <v>-6.524795248765136E-3</v>
      </c>
      <c r="I72" s="94">
        <f t="shared" si="6"/>
        <v>9.3576632578042313E-4</v>
      </c>
      <c r="J72" s="94">
        <f t="shared" si="7"/>
        <v>4.3191800878477973E-3</v>
      </c>
      <c r="K72" s="94">
        <f t="shared" si="7"/>
        <v>-9.5709570957098707E-4</v>
      </c>
      <c r="N72" s="82">
        <v>20</v>
      </c>
      <c r="O72" s="117">
        <v>0.35</v>
      </c>
      <c r="P72" s="119">
        <v>0.25</v>
      </c>
      <c r="Q72" s="119">
        <v>0.1</v>
      </c>
      <c r="R72" s="119">
        <v>0.2</v>
      </c>
      <c r="S72" s="119">
        <v>0.1</v>
      </c>
      <c r="T72" s="120"/>
      <c r="U72" s="121">
        <f>((O72*O40)+(P72*O41)+(Q72*O42)+(R72*O43)+(S72*O44))</f>
        <v>8.9177679616835037E-4</v>
      </c>
      <c r="V72" s="106">
        <v>1.0060964785850422E-2</v>
      </c>
    </row>
    <row r="73" spans="1:22">
      <c r="A73" s="91">
        <v>44392</v>
      </c>
      <c r="B73" s="92">
        <v>2724.75</v>
      </c>
      <c r="C73" s="92">
        <v>1922.0083999999999</v>
      </c>
      <c r="D73" s="92">
        <v>1505</v>
      </c>
      <c r="E73" s="92">
        <v>683</v>
      </c>
      <c r="F73" s="92">
        <v>1550</v>
      </c>
      <c r="G73" s="94">
        <f t="shared" si="5"/>
        <v>3.1789609209330431E-2</v>
      </c>
      <c r="H73" s="94">
        <f t="shared" si="5"/>
        <v>-1.7497349740231002E-3</v>
      </c>
      <c r="I73" s="94">
        <f t="shared" si="6"/>
        <v>5.008347245409015E-3</v>
      </c>
      <c r="J73" s="94">
        <f t="shared" si="7"/>
        <v>-4.3006050003645243E-3</v>
      </c>
      <c r="K73" s="94">
        <f t="shared" si="7"/>
        <v>2.4082455155098971E-2</v>
      </c>
      <c r="N73" s="82">
        <v>21</v>
      </c>
      <c r="O73" s="117">
        <v>0.3</v>
      </c>
      <c r="P73" s="119">
        <v>0.22</v>
      </c>
      <c r="Q73" s="119">
        <v>0.15</v>
      </c>
      <c r="R73" s="119">
        <v>0.23</v>
      </c>
      <c r="S73" s="119">
        <v>0.1</v>
      </c>
      <c r="T73" s="120"/>
      <c r="U73" s="121">
        <f>((O73*O40)+(P73*O41)+(Q73*O42)+(R73*O43)+(S73*O44))</f>
        <v>8.7465457009185989E-4</v>
      </c>
      <c r="V73" s="106">
        <v>9.4435224537873091E-3</v>
      </c>
    </row>
    <row r="74" spans="1:22">
      <c r="A74" s="89">
        <v>44393</v>
      </c>
      <c r="B74" s="90">
        <v>2716.8998999999999</v>
      </c>
      <c r="C74" s="90">
        <v>1949.7445</v>
      </c>
      <c r="D74" s="90">
        <v>1527.95</v>
      </c>
      <c r="E74" s="90">
        <v>688.6</v>
      </c>
      <c r="F74" s="90">
        <v>1609.35</v>
      </c>
      <c r="G74" s="94">
        <f t="shared" si="5"/>
        <v>-2.881034957335576E-3</v>
      </c>
      <c r="H74" s="94">
        <f t="shared" si="5"/>
        <v>1.4430790208825352E-2</v>
      </c>
      <c r="I74" s="94">
        <f t="shared" si="6"/>
        <v>1.5249169435215978E-2</v>
      </c>
      <c r="J74" s="94">
        <f t="shared" si="7"/>
        <v>8.1991215226940306E-3</v>
      </c>
      <c r="K74" s="94">
        <f t="shared" si="7"/>
        <v>3.8290322580645103E-2</v>
      </c>
      <c r="N74" s="56">
        <v>22</v>
      </c>
      <c r="O74" s="117">
        <v>0.28000000000000003</v>
      </c>
      <c r="P74" s="119">
        <v>0.2</v>
      </c>
      <c r="Q74" s="119">
        <v>0.17</v>
      </c>
      <c r="R74" s="119">
        <v>0.25</v>
      </c>
      <c r="S74" s="119">
        <v>0.1</v>
      </c>
      <c r="T74" s="120"/>
      <c r="U74" s="121">
        <f>((O74*O40)+(P74*O41)+(Q74*O42)+(R74*O43)+(S74*O44))</f>
        <v>8.7320064291352654E-4</v>
      </c>
      <c r="V74" s="106">
        <v>9.2304563470827321E-3</v>
      </c>
    </row>
    <row r="75" spans="1:22">
      <c r="A75" s="91">
        <v>44396</v>
      </c>
      <c r="B75" s="92">
        <v>2718.7</v>
      </c>
      <c r="C75" s="92">
        <v>1937.3302000000001</v>
      </c>
      <c r="D75" s="92">
        <v>1487</v>
      </c>
      <c r="E75" s="92">
        <v>689.25</v>
      </c>
      <c r="F75" s="92">
        <v>1600</v>
      </c>
      <c r="G75" s="94">
        <f t="shared" si="5"/>
        <v>6.6255661461798044E-4</v>
      </c>
      <c r="H75" s="94">
        <f t="shared" si="5"/>
        <v>-6.3671419511632998E-3</v>
      </c>
      <c r="I75" s="94">
        <f t="shared" si="6"/>
        <v>-2.6800615203377103E-2</v>
      </c>
      <c r="J75" s="94">
        <f t="shared" si="7"/>
        <v>9.4394423467902594E-4</v>
      </c>
      <c r="K75" s="94">
        <f t="shared" si="7"/>
        <v>-5.8097989871686764E-3</v>
      </c>
      <c r="N75" s="82">
        <v>23</v>
      </c>
      <c r="O75" s="117">
        <v>0.26</v>
      </c>
      <c r="P75" s="119">
        <v>0.18</v>
      </c>
      <c r="Q75" s="119">
        <v>0.19</v>
      </c>
      <c r="R75" s="119">
        <v>0.27</v>
      </c>
      <c r="S75" s="119">
        <v>0.1</v>
      </c>
      <c r="T75" s="120"/>
      <c r="U75" s="121">
        <f>((O75*O40)+(P75*O41)+(Q75*O42)+(R75*O43)+(S75*O44))</f>
        <v>8.7174671573519318E-4</v>
      </c>
      <c r="V75" s="106">
        <v>9.0515400772851699E-3</v>
      </c>
    </row>
    <row r="76" spans="1:22">
      <c r="A76" s="89">
        <v>44397</v>
      </c>
      <c r="B76" s="90">
        <v>2689.3</v>
      </c>
      <c r="C76" s="90">
        <v>1932.5767000000001</v>
      </c>
      <c r="D76" s="90">
        <v>1442</v>
      </c>
      <c r="E76" s="90">
        <v>676.45</v>
      </c>
      <c r="F76" s="90">
        <v>1609.85</v>
      </c>
      <c r="G76" s="94">
        <f t="shared" si="5"/>
        <v>-1.0813991981461595E-2</v>
      </c>
      <c r="H76" s="94">
        <f t="shared" si="5"/>
        <v>-2.4536343881905267E-3</v>
      </c>
      <c r="I76" s="94">
        <f t="shared" si="6"/>
        <v>-3.0262273032952251E-2</v>
      </c>
      <c r="J76" s="94">
        <f t="shared" si="7"/>
        <v>-1.8570910409865731E-2</v>
      </c>
      <c r="K76" s="94">
        <f t="shared" si="7"/>
        <v>6.156249999999943E-3</v>
      </c>
      <c r="N76" s="82">
        <v>24</v>
      </c>
      <c r="O76" s="117">
        <v>0.24</v>
      </c>
      <c r="P76" s="119">
        <v>0.22</v>
      </c>
      <c r="Q76" s="119">
        <v>0.18</v>
      </c>
      <c r="R76" s="119">
        <v>0.26</v>
      </c>
      <c r="S76" s="119">
        <v>0.1</v>
      </c>
      <c r="T76" s="120"/>
      <c r="U76" s="121">
        <f>((O76*O40)+(P76*O41)+(Q76*O42)+(R76*O43)+(S76*O44))</f>
        <v>8.7041213039917419E-4</v>
      </c>
      <c r="V76" s="106">
        <v>8.9371294796622858E-3</v>
      </c>
    </row>
    <row r="77" spans="1:22">
      <c r="A77" s="91">
        <v>44399</v>
      </c>
      <c r="B77" s="92">
        <v>2705.6498999999999</v>
      </c>
      <c r="C77" s="92">
        <v>1957.4054000000001</v>
      </c>
      <c r="D77" s="92">
        <v>1456.1</v>
      </c>
      <c r="E77" s="92">
        <v>687.3</v>
      </c>
      <c r="F77" s="92">
        <v>1610</v>
      </c>
      <c r="G77" s="94">
        <f t="shared" si="5"/>
        <v>6.0796117948907543E-3</v>
      </c>
      <c r="H77" s="94">
        <f t="shared" si="5"/>
        <v>1.2847459042634646E-2</v>
      </c>
      <c r="I77" s="94">
        <f t="shared" si="6"/>
        <v>9.7780859916781621E-3</v>
      </c>
      <c r="J77" s="94">
        <f t="shared" si="7"/>
        <v>1.6039618597087604E-2</v>
      </c>
      <c r="K77" s="94">
        <f t="shared" si="7"/>
        <v>9.3176382892872604E-5</v>
      </c>
      <c r="N77" s="82">
        <v>25</v>
      </c>
      <c r="O77" s="117">
        <v>0.23</v>
      </c>
      <c r="P77" s="119">
        <v>0.24</v>
      </c>
      <c r="Q77" s="119">
        <v>0.2</v>
      </c>
      <c r="R77" s="119">
        <v>0.23</v>
      </c>
      <c r="S77" s="119">
        <v>0.1</v>
      </c>
      <c r="T77" s="120"/>
      <c r="U77" s="121">
        <f>((O77*O40)+(P77*O41)+(Q77*O42)+(R77*O43)+(S77*O44))</f>
        <v>8.3592686586926026E-4</v>
      </c>
      <c r="V77" s="106">
        <v>8.8926912463503129E-3</v>
      </c>
    </row>
    <row r="78" spans="1:22">
      <c r="A78" s="89">
        <v>44400</v>
      </c>
      <c r="B78" s="90">
        <v>2726.6001000000001</v>
      </c>
      <c r="C78" s="90">
        <v>1943.5604000000001</v>
      </c>
      <c r="D78" s="90">
        <v>1451.5</v>
      </c>
      <c r="E78" s="90">
        <v>694</v>
      </c>
      <c r="F78" s="90">
        <v>1644</v>
      </c>
      <c r="G78" s="94">
        <f t="shared" si="5"/>
        <v>7.7431304027916637E-3</v>
      </c>
      <c r="H78" s="94">
        <f t="shared" si="5"/>
        <v>-7.0731387580723068E-3</v>
      </c>
      <c r="I78" s="94">
        <f t="shared" si="6"/>
        <v>-3.1591236865599268E-3</v>
      </c>
      <c r="J78" s="94">
        <f t="shared" si="7"/>
        <v>9.7482904117562139E-3</v>
      </c>
      <c r="K78" s="94">
        <f t="shared" si="7"/>
        <v>2.1118012422360249E-2</v>
      </c>
      <c r="N78" s="82">
        <v>26</v>
      </c>
      <c r="O78" s="117">
        <v>0.25</v>
      </c>
      <c r="P78" s="119">
        <v>0.2</v>
      </c>
      <c r="Q78" s="119">
        <v>0.22</v>
      </c>
      <c r="R78" s="119">
        <v>0.25</v>
      </c>
      <c r="S78" s="119">
        <v>0.08</v>
      </c>
      <c r="T78" s="120"/>
      <c r="U78" s="121">
        <f>((O78*O40)+(P78*O41)+(Q78*O42)+(R78*O43)+(S78*O44))</f>
        <v>8.2405895896909957E-4</v>
      </c>
      <c r="V78" s="106">
        <v>9.0260969361508469E-3</v>
      </c>
    </row>
    <row r="79" spans="1:22">
      <c r="A79" s="91">
        <v>44403</v>
      </c>
      <c r="B79" s="92">
        <v>2818.05</v>
      </c>
      <c r="C79" s="92">
        <v>1916.9319</v>
      </c>
      <c r="D79" s="92">
        <v>1430</v>
      </c>
      <c r="E79" s="92">
        <v>703.4</v>
      </c>
      <c r="F79" s="92">
        <v>1611.75</v>
      </c>
      <c r="G79" s="94">
        <f t="shared" si="5"/>
        <v>3.353990194601697E-2</v>
      </c>
      <c r="H79" s="94">
        <f t="shared" si="5"/>
        <v>-1.3700886270372678E-2</v>
      </c>
      <c r="I79" s="94">
        <f t="shared" si="6"/>
        <v>-1.4812263176024801E-2</v>
      </c>
      <c r="J79" s="94">
        <f t="shared" si="7"/>
        <v>1.3544668587896221E-2</v>
      </c>
      <c r="K79" s="94">
        <f t="shared" si="7"/>
        <v>-1.9616788321167884E-2</v>
      </c>
      <c r="N79" s="56">
        <v>27</v>
      </c>
      <c r="O79" s="117">
        <v>0.27</v>
      </c>
      <c r="P79" s="119">
        <v>0.18</v>
      </c>
      <c r="Q79" s="119">
        <v>0.19</v>
      </c>
      <c r="R79" s="119">
        <v>0.27</v>
      </c>
      <c r="S79" s="119">
        <v>0.09</v>
      </c>
      <c r="T79" s="120"/>
      <c r="U79" s="121">
        <f>((O79*O40)+(P79*O41)+(Q79*O42)+(R79*O43)+(S79*O44))</f>
        <v>8.6585254289921751E-4</v>
      </c>
      <c r="V79" s="106">
        <v>9.1508359785273906E-3</v>
      </c>
    </row>
    <row r="80" spans="1:22">
      <c r="A80" s="89">
        <v>44404</v>
      </c>
      <c r="B80" s="90">
        <v>2815.3998999999999</v>
      </c>
      <c r="C80" s="90">
        <v>1896.7643</v>
      </c>
      <c r="D80" s="90">
        <v>1436.1</v>
      </c>
      <c r="E80" s="90">
        <v>688.3</v>
      </c>
      <c r="F80" s="90">
        <v>1610.15</v>
      </c>
      <c r="G80" s="94">
        <f t="shared" si="5"/>
        <v>-9.4040205106378277E-4</v>
      </c>
      <c r="H80" s="94">
        <f t="shared" si="5"/>
        <v>-1.0520770195331401E-2</v>
      </c>
      <c r="I80" s="94">
        <f t="shared" si="6"/>
        <v>4.2657342657342022E-3</v>
      </c>
      <c r="J80" s="94">
        <f t="shared" si="7"/>
        <v>-2.1467159510946864E-2</v>
      </c>
      <c r="K80" s="94">
        <f t="shared" si="7"/>
        <v>-9.9270978749800478E-4</v>
      </c>
      <c r="N80" s="82">
        <v>28</v>
      </c>
      <c r="O80" s="117">
        <v>0.28999999999999998</v>
      </c>
      <c r="P80" s="119">
        <v>0.16</v>
      </c>
      <c r="Q80" s="119">
        <v>0.21</v>
      </c>
      <c r="R80" s="119">
        <v>0.24</v>
      </c>
      <c r="S80" s="119">
        <v>0.1</v>
      </c>
      <c r="T80" s="120"/>
      <c r="U80" s="121">
        <f>((O80*O40)+(P80*O41)+(Q80*O42)+(R80*O43)+(S80*O44))</f>
        <v>8.4001018310552681E-4</v>
      </c>
      <c r="V80" s="106">
        <v>9.287421832263984E-3</v>
      </c>
    </row>
    <row r="81" spans="1:22">
      <c r="A81" s="91">
        <v>44405</v>
      </c>
      <c r="B81" s="92">
        <v>2894</v>
      </c>
      <c r="C81" s="92">
        <v>1880.4734000000001</v>
      </c>
      <c r="D81" s="92">
        <v>1435.05</v>
      </c>
      <c r="E81" s="92">
        <v>687.8</v>
      </c>
      <c r="F81" s="92">
        <v>1592.45</v>
      </c>
      <c r="G81" s="94">
        <f t="shared" si="5"/>
        <v>2.7917916740708884E-2</v>
      </c>
      <c r="H81" s="94">
        <f t="shared" si="5"/>
        <v>-8.5887845949019423E-3</v>
      </c>
      <c r="I81" s="94">
        <f t="shared" si="6"/>
        <v>-7.3114685606848727E-4</v>
      </c>
      <c r="J81" s="94">
        <f t="shared" si="7"/>
        <v>-7.2642742989975303E-4</v>
      </c>
      <c r="K81" s="94">
        <f t="shared" si="7"/>
        <v>-1.0992764649256309E-2</v>
      </c>
      <c r="N81" s="82">
        <v>29</v>
      </c>
      <c r="O81" s="117">
        <v>0.31</v>
      </c>
      <c r="P81" s="119">
        <v>0.14000000000000001</v>
      </c>
      <c r="Q81" s="119">
        <v>0.23</v>
      </c>
      <c r="R81" s="119">
        <v>0.22</v>
      </c>
      <c r="S81" s="119">
        <v>0.1</v>
      </c>
      <c r="T81" s="120"/>
      <c r="U81" s="121">
        <f>((O81*O40)+(P81*O41)+(Q81*O42)+(R81*O43)+(S81*O44))</f>
        <v>8.1433017156612724E-4</v>
      </c>
      <c r="V81" s="106">
        <v>9.4817079505396581E-3</v>
      </c>
    </row>
    <row r="82" spans="1:22">
      <c r="A82" s="89">
        <v>44406</v>
      </c>
      <c r="B82" s="90">
        <v>2826.3501000000001</v>
      </c>
      <c r="C82" s="90">
        <v>1895.1489999999999</v>
      </c>
      <c r="D82" s="90">
        <v>1428.25</v>
      </c>
      <c r="E82" s="90">
        <v>703</v>
      </c>
      <c r="F82" s="90">
        <v>1594</v>
      </c>
      <c r="G82" s="94">
        <f t="shared" si="5"/>
        <v>-2.3375915687629541E-2</v>
      </c>
      <c r="H82" s="94">
        <f t="shared" si="5"/>
        <v>7.8042050475161219E-3</v>
      </c>
      <c r="I82" s="94">
        <f t="shared" si="6"/>
        <v>-4.7385108532803418E-3</v>
      </c>
      <c r="J82" s="94">
        <f t="shared" si="7"/>
        <v>2.2099447513812223E-2</v>
      </c>
      <c r="K82" s="94">
        <f t="shared" si="7"/>
        <v>9.733429621023922E-4</v>
      </c>
      <c r="N82" s="82">
        <v>30</v>
      </c>
      <c r="O82" s="117">
        <v>0.28000000000000003</v>
      </c>
      <c r="P82" s="119">
        <v>0.17</v>
      </c>
      <c r="Q82" s="119">
        <v>0.25</v>
      </c>
      <c r="R82" s="119">
        <v>0.2</v>
      </c>
      <c r="S82" s="119">
        <v>0.1</v>
      </c>
      <c r="T82" s="120"/>
      <c r="U82" s="121">
        <f>((O82*O40)+(P82*O41)+(Q82*O42)+(R82*O43)+(S82*O44))</f>
        <v>7.8521424515141805E-4</v>
      </c>
      <c r="V82" s="106">
        <v>9.2507434674033596E-3</v>
      </c>
    </row>
    <row r="83" spans="1:22">
      <c r="A83" s="91">
        <v>44407</v>
      </c>
      <c r="B83" s="92">
        <v>2876.2</v>
      </c>
      <c r="C83" s="92">
        <v>1878.5813000000001</v>
      </c>
      <c r="D83" s="92">
        <v>1419</v>
      </c>
      <c r="E83" s="92">
        <v>773.95</v>
      </c>
      <c r="F83" s="92">
        <v>1598</v>
      </c>
      <c r="G83" s="94">
        <f t="shared" si="5"/>
        <v>1.7637553111343036E-2</v>
      </c>
      <c r="H83" s="94">
        <f t="shared" si="5"/>
        <v>-8.7421622257668561E-3</v>
      </c>
      <c r="I83" s="94">
        <f t="shared" si="6"/>
        <v>-6.4764572028706462E-3</v>
      </c>
      <c r="J83" s="94">
        <f t="shared" si="7"/>
        <v>0.10092460881934573</v>
      </c>
      <c r="K83" s="94">
        <f t="shared" si="7"/>
        <v>2.509410288582183E-3</v>
      </c>
      <c r="N83" s="82">
        <v>31</v>
      </c>
      <c r="O83" s="117">
        <v>0.25</v>
      </c>
      <c r="P83" s="119">
        <v>0.15</v>
      </c>
      <c r="Q83" s="119">
        <v>0.23</v>
      </c>
      <c r="R83" s="119">
        <v>0.27</v>
      </c>
      <c r="S83" s="119">
        <v>0.1</v>
      </c>
      <c r="T83" s="120"/>
      <c r="U83" s="121">
        <f>((O83*O40)+(P83*O41)+(Q83*O42)+(R83*O43)+(S83*O44))</f>
        <v>8.439255940423981E-4</v>
      </c>
      <c r="V83" s="106">
        <v>8.9796684713019902E-3</v>
      </c>
    </row>
    <row r="84" spans="1:22">
      <c r="A84" s="89">
        <v>44410</v>
      </c>
      <c r="B84" s="90">
        <v>2921.8</v>
      </c>
      <c r="C84" s="90">
        <v>1912.9168999999999</v>
      </c>
      <c r="D84" s="90">
        <v>1435</v>
      </c>
      <c r="E84" s="90">
        <v>775</v>
      </c>
      <c r="F84" s="90">
        <v>1606.3</v>
      </c>
      <c r="G84" s="94">
        <f t="shared" si="5"/>
        <v>1.585425213823808E-2</v>
      </c>
      <c r="H84" s="94">
        <f t="shared" si="5"/>
        <v>1.8277409660151459E-2</v>
      </c>
      <c r="I84" s="94">
        <f t="shared" si="6"/>
        <v>1.127554615926709E-2</v>
      </c>
      <c r="J84" s="94">
        <f t="shared" si="7"/>
        <v>1.3566767879061366E-3</v>
      </c>
      <c r="K84" s="94">
        <f t="shared" si="7"/>
        <v>5.1939924906132381E-3</v>
      </c>
      <c r="N84" s="56">
        <v>32</v>
      </c>
      <c r="O84" s="117">
        <v>0.22</v>
      </c>
      <c r="P84" s="119">
        <v>0.18</v>
      </c>
      <c r="Q84" s="119">
        <v>0.26</v>
      </c>
      <c r="R84" s="119">
        <v>0.22</v>
      </c>
      <c r="S84" s="119">
        <v>0.12</v>
      </c>
      <c r="T84" s="120"/>
      <c r="U84" s="121">
        <f>((O84*O40)+(P84*O41)+(Q84*O42)+(R84*O43)+(S84*O44))</f>
        <v>8.0095778237434514E-4</v>
      </c>
      <c r="V84" s="106">
        <v>8.7962716777170262E-3</v>
      </c>
    </row>
    <row r="85" spans="1:22">
      <c r="A85" s="91">
        <v>44411</v>
      </c>
      <c r="B85" s="92">
        <v>2887.95</v>
      </c>
      <c r="C85" s="92">
        <v>1926.9926</v>
      </c>
      <c r="D85" s="92">
        <v>1410</v>
      </c>
      <c r="E85" s="92">
        <v>794.8</v>
      </c>
      <c r="F85" s="92">
        <v>1625</v>
      </c>
      <c r="G85" s="94">
        <f t="shared" si="5"/>
        <v>-1.1585324115271531E-2</v>
      </c>
      <c r="H85" s="94">
        <f t="shared" si="5"/>
        <v>7.3582391373091518E-3</v>
      </c>
      <c r="I85" s="94">
        <f t="shared" si="6"/>
        <v>-1.7421602787456445E-2</v>
      </c>
      <c r="J85" s="94">
        <f t="shared" si="7"/>
        <v>2.5548387096774136E-2</v>
      </c>
      <c r="K85" s="94">
        <f t="shared" si="7"/>
        <v>1.1641660959970147E-2</v>
      </c>
      <c r="N85" s="82">
        <v>33</v>
      </c>
      <c r="O85" s="117">
        <v>0.19</v>
      </c>
      <c r="P85" s="119">
        <v>0.22</v>
      </c>
      <c r="Q85" s="119">
        <v>0.21</v>
      </c>
      <c r="R85" s="119">
        <v>0.26</v>
      </c>
      <c r="S85" s="119">
        <v>0.12</v>
      </c>
      <c r="T85" s="120"/>
      <c r="U85" s="121">
        <f>((O85*O40)+(P85*O41)+(Q85*O42)+(R85*O43)+(S85*O44))</f>
        <v>8.5978847310763966E-4</v>
      </c>
      <c r="V85" s="106">
        <v>8.594269387658799E-3</v>
      </c>
    </row>
    <row r="86" spans="1:22">
      <c r="A86" s="89">
        <v>44412</v>
      </c>
      <c r="B86" s="90">
        <v>2874.95</v>
      </c>
      <c r="C86" s="90">
        <v>1941.7606000000001</v>
      </c>
      <c r="D86" s="90">
        <v>1441</v>
      </c>
      <c r="E86" s="90">
        <v>785.75</v>
      </c>
      <c r="F86" s="90">
        <v>1640</v>
      </c>
      <c r="G86" s="94">
        <f t="shared" si="5"/>
        <v>-4.5014629754670269E-3</v>
      </c>
      <c r="H86" s="94">
        <f t="shared" si="5"/>
        <v>7.6637554290556326E-3</v>
      </c>
      <c r="I86" s="94">
        <f t="shared" si="6"/>
        <v>2.198581560283688E-2</v>
      </c>
      <c r="J86" s="94">
        <f t="shared" si="7"/>
        <v>-1.1386512330145893E-2</v>
      </c>
      <c r="K86" s="94">
        <f t="shared" si="7"/>
        <v>9.2307692307692316E-3</v>
      </c>
      <c r="N86" s="82">
        <v>34</v>
      </c>
      <c r="O86" s="117">
        <v>0.18</v>
      </c>
      <c r="P86" s="119">
        <v>0.23</v>
      </c>
      <c r="Q86" s="119">
        <v>0.22</v>
      </c>
      <c r="R86" s="119">
        <v>0.25</v>
      </c>
      <c r="S86" s="119">
        <v>0.12</v>
      </c>
      <c r="T86" s="120"/>
      <c r="U86" s="121">
        <f>((O86*O40)+(P86*O41)+(Q86*O42)+(R86*O43)+(S86*O44))</f>
        <v>8.4557410138781609E-4</v>
      </c>
      <c r="V86" s="106">
        <v>8.5624845460080708E-3</v>
      </c>
    </row>
    <row r="87" spans="1:22">
      <c r="A87" s="91">
        <v>44413</v>
      </c>
      <c r="B87" s="92">
        <v>2864.95</v>
      </c>
      <c r="C87" s="92">
        <v>1969.9121</v>
      </c>
      <c r="D87" s="92">
        <v>1467.1</v>
      </c>
      <c r="E87" s="92">
        <v>786.15</v>
      </c>
      <c r="F87" s="92">
        <v>1620</v>
      </c>
      <c r="G87" s="94">
        <f t="shared" si="5"/>
        <v>-3.4783213621106457E-3</v>
      </c>
      <c r="H87" s="94">
        <f t="shared" si="5"/>
        <v>1.4497925233419579E-2</v>
      </c>
      <c r="I87" s="94">
        <f t="shared" si="6"/>
        <v>1.811242192921576E-2</v>
      </c>
      <c r="J87" s="94">
        <f t="shared" si="7"/>
        <v>5.0906776964680526E-4</v>
      </c>
      <c r="K87" s="94">
        <f t="shared" si="7"/>
        <v>-1.2195121951219513E-2</v>
      </c>
      <c r="N87" s="82">
        <v>35</v>
      </c>
      <c r="O87" s="117">
        <v>0.17</v>
      </c>
      <c r="P87" s="119">
        <v>0.21</v>
      </c>
      <c r="Q87" s="119">
        <v>0.23</v>
      </c>
      <c r="R87" s="119">
        <v>0.27</v>
      </c>
      <c r="S87" s="119">
        <v>0.12</v>
      </c>
      <c r="T87" s="120"/>
      <c r="U87" s="121">
        <f>((O87*O40)+(P87*O41)+(Q87*O42)+(R87*O43)+(S87*O44))</f>
        <v>8.5159084186397778E-4</v>
      </c>
      <c r="V87" s="106">
        <v>8.5028818003832028E-3</v>
      </c>
    </row>
    <row r="88" spans="1:22">
      <c r="A88" s="89">
        <v>44414</v>
      </c>
      <c r="B88" s="90">
        <v>3375.8</v>
      </c>
      <c r="C88" s="90">
        <v>1928.1925000000001</v>
      </c>
      <c r="D88" s="90">
        <v>1483.55</v>
      </c>
      <c r="E88" s="90">
        <v>785.2</v>
      </c>
      <c r="F88" s="90">
        <v>1627</v>
      </c>
      <c r="G88" s="94">
        <f t="shared" si="5"/>
        <v>0.1783102671948901</v>
      </c>
      <c r="H88" s="94">
        <f t="shared" si="5"/>
        <v>-2.1178406894398944E-2</v>
      </c>
      <c r="I88" s="94">
        <f t="shared" si="6"/>
        <v>1.121259627837233E-2</v>
      </c>
      <c r="J88" s="94">
        <f t="shared" si="7"/>
        <v>-1.2084207848374125E-3</v>
      </c>
      <c r="K88" s="94">
        <f t="shared" si="7"/>
        <v>4.3209876543209872E-3</v>
      </c>
      <c r="N88" s="82">
        <v>36</v>
      </c>
      <c r="O88" s="117">
        <v>0.28000000000000003</v>
      </c>
      <c r="P88" s="119">
        <v>0.27</v>
      </c>
      <c r="Q88" s="119">
        <v>0.16</v>
      </c>
      <c r="R88" s="119">
        <v>0.19</v>
      </c>
      <c r="S88" s="119">
        <v>0.1</v>
      </c>
      <c r="T88" s="120"/>
      <c r="U88" s="121">
        <f>((O88*O40)+(P88*O41)+(Q88*O42)+(R88*O43)+(S88*O44))</f>
        <v>8.3952190320098902E-4</v>
      </c>
      <c r="V88" s="106">
        <v>9.3622617753122139E-3</v>
      </c>
    </row>
    <row r="89" spans="1:22">
      <c r="A89" s="91">
        <v>44417</v>
      </c>
      <c r="B89" s="92">
        <v>3669.8998999999999</v>
      </c>
      <c r="C89" s="92">
        <v>1917.2086999999999</v>
      </c>
      <c r="D89" s="92">
        <v>1492</v>
      </c>
      <c r="E89" s="92">
        <v>788.8</v>
      </c>
      <c r="F89" s="92">
        <v>1620</v>
      </c>
      <c r="G89" s="94">
        <f t="shared" si="5"/>
        <v>8.7120060430120175E-2</v>
      </c>
      <c r="H89" s="94">
        <f t="shared" si="5"/>
        <v>-5.6964229453232498E-3</v>
      </c>
      <c r="I89" s="94">
        <f t="shared" si="6"/>
        <v>5.695797243099353E-3</v>
      </c>
      <c r="J89" s="94">
        <f t="shared" si="7"/>
        <v>4.584819154355462E-3</v>
      </c>
      <c r="K89" s="94">
        <f t="shared" si="7"/>
        <v>-4.3023970497848806E-3</v>
      </c>
      <c r="N89" s="56">
        <v>37</v>
      </c>
      <c r="O89" s="117">
        <v>0.26</v>
      </c>
      <c r="P89" s="119">
        <v>0.25</v>
      </c>
      <c r="Q89" s="119">
        <v>0.17</v>
      </c>
      <c r="R89" s="119">
        <v>0.22</v>
      </c>
      <c r="S89" s="119">
        <v>0.1</v>
      </c>
      <c r="T89" s="120"/>
      <c r="U89" s="121">
        <f>((O89*O40)+(P89*O41)+(Q89*O42)+(R89*O43)+(S89*O44))</f>
        <v>8.5159516476741729E-4</v>
      </c>
      <c r="V89" s="106">
        <v>9.1380289547110284E-3</v>
      </c>
    </row>
    <row r="90" spans="1:22">
      <c r="A90" s="89">
        <v>44418</v>
      </c>
      <c r="B90" s="90">
        <v>3790.6001000000001</v>
      </c>
      <c r="C90" s="90">
        <v>1927.2695000000001</v>
      </c>
      <c r="D90" s="90">
        <v>1489</v>
      </c>
      <c r="E90" s="90">
        <v>793.35</v>
      </c>
      <c r="F90" s="90">
        <v>1606</v>
      </c>
      <c r="G90" s="94">
        <f t="shared" si="5"/>
        <v>3.2889234935263557E-2</v>
      </c>
      <c r="H90" s="94">
        <f t="shared" si="5"/>
        <v>5.2476290139932078E-3</v>
      </c>
      <c r="I90" s="94">
        <f t="shared" si="6"/>
        <v>-2.0107238605898124E-3</v>
      </c>
      <c r="J90" s="94">
        <f t="shared" si="7"/>
        <v>5.7682555780933934E-3</v>
      </c>
      <c r="K90" s="94">
        <f t="shared" si="7"/>
        <v>-8.6419753086419745E-3</v>
      </c>
      <c r="N90" s="82">
        <v>38</v>
      </c>
      <c r="O90" s="117">
        <v>0.24</v>
      </c>
      <c r="P90" s="119">
        <v>0.23</v>
      </c>
      <c r="Q90" s="119">
        <v>0.18</v>
      </c>
      <c r="R90" s="119">
        <v>0.24</v>
      </c>
      <c r="S90" s="119">
        <v>0.11</v>
      </c>
      <c r="T90" s="120"/>
      <c r="U90" s="121">
        <f>((O90*O40)+(P90*O41)+(Q90*O42)+(R90*O43)+(S90*O44))</f>
        <v>8.6350607807955464E-4</v>
      </c>
      <c r="V90" s="106">
        <v>8.9299720188748353E-3</v>
      </c>
    </row>
    <row r="91" spans="1:22">
      <c r="A91" s="91">
        <v>44419</v>
      </c>
      <c r="B91" s="92">
        <v>3830.8998999999999</v>
      </c>
      <c r="C91" s="92">
        <v>1954.2672</v>
      </c>
      <c r="D91" s="92">
        <v>1514.9</v>
      </c>
      <c r="E91" s="92">
        <v>779.55</v>
      </c>
      <c r="F91" s="92">
        <v>1590.2</v>
      </c>
      <c r="G91" s="94">
        <f t="shared" si="5"/>
        <v>1.0631509243087863E-2</v>
      </c>
      <c r="H91" s="94">
        <f t="shared" si="5"/>
        <v>1.4008264023272248E-2</v>
      </c>
      <c r="I91" s="94">
        <f t="shared" si="6"/>
        <v>1.7394224311618595E-2</v>
      </c>
      <c r="J91" s="94">
        <f t="shared" si="7"/>
        <v>-1.7394592550576755E-2</v>
      </c>
      <c r="K91" s="94">
        <f t="shared" si="7"/>
        <v>-9.8381070983810433E-3</v>
      </c>
      <c r="N91" s="82">
        <v>39</v>
      </c>
      <c r="O91" s="117">
        <v>0.28999999999999998</v>
      </c>
      <c r="P91" s="119">
        <v>0.21</v>
      </c>
      <c r="Q91" s="119">
        <v>0.15</v>
      </c>
      <c r="R91" s="119">
        <v>0.2</v>
      </c>
      <c r="S91" s="119">
        <v>0.15</v>
      </c>
      <c r="T91" s="120"/>
      <c r="U91" s="121">
        <f>((O91*O40)+(P91*O41)+(Q91*O42)+(R91*O43)+(S91*O44))</f>
        <v>8.8664305397599978E-4</v>
      </c>
      <c r="V91" s="106">
        <v>9.2821035986388779E-3</v>
      </c>
    </row>
    <row r="92" spans="1:22">
      <c r="A92" s="89">
        <v>44420</v>
      </c>
      <c r="B92" s="90">
        <v>3757.3</v>
      </c>
      <c r="C92" s="90">
        <v>1947.9908</v>
      </c>
      <c r="D92" s="90">
        <v>1497</v>
      </c>
      <c r="E92" s="90">
        <v>778.65</v>
      </c>
      <c r="F92" s="90">
        <v>1590</v>
      </c>
      <c r="G92" s="94">
        <f t="shared" si="5"/>
        <v>-1.9212169965599914E-2</v>
      </c>
      <c r="H92" s="94">
        <f t="shared" si="5"/>
        <v>-3.2116386131845055E-3</v>
      </c>
      <c r="I92" s="94">
        <f t="shared" si="6"/>
        <v>-1.1815961449600693E-2</v>
      </c>
      <c r="J92" s="94">
        <f t="shared" si="7"/>
        <v>-1.1545122185876175E-3</v>
      </c>
      <c r="K92" s="94">
        <f t="shared" si="7"/>
        <v>-1.2577034335306596E-4</v>
      </c>
      <c r="N92" s="82">
        <v>40</v>
      </c>
      <c r="O92" s="117">
        <v>0.31</v>
      </c>
      <c r="P92" s="119">
        <v>0.22</v>
      </c>
      <c r="Q92" s="119">
        <v>0.13</v>
      </c>
      <c r="R92" s="119">
        <v>0.2</v>
      </c>
      <c r="S92" s="119">
        <v>0.14000000000000001</v>
      </c>
      <c r="T92" s="120"/>
      <c r="U92" s="121">
        <f>((O92*O40)+(P92*O41)+(Q92*O42)+(R92*O43)+(S92*O44))</f>
        <v>8.9500303347395257E-4</v>
      </c>
      <c r="V92" s="106">
        <v>9.504565826552536E-3</v>
      </c>
    </row>
    <row r="93" spans="1:22">
      <c r="A93" s="91">
        <v>44421</v>
      </c>
      <c r="B93" s="92">
        <v>3666.05</v>
      </c>
      <c r="C93" s="92">
        <v>1980.4341999999999</v>
      </c>
      <c r="D93" s="92">
        <v>1501.2</v>
      </c>
      <c r="E93" s="92">
        <v>778.3</v>
      </c>
      <c r="F93" s="92">
        <v>1626</v>
      </c>
      <c r="G93" s="94">
        <f t="shared" si="5"/>
        <v>-2.4286056476725305E-2</v>
      </c>
      <c r="H93" s="94">
        <f t="shared" si="5"/>
        <v>1.6654801449780914E-2</v>
      </c>
      <c r="I93" s="94">
        <f t="shared" si="6"/>
        <v>2.8056112224449201E-3</v>
      </c>
      <c r="J93" s="94">
        <f t="shared" si="7"/>
        <v>-4.4949592242987576E-4</v>
      </c>
      <c r="K93" s="94">
        <f t="shared" si="7"/>
        <v>2.2641509433962263E-2</v>
      </c>
      <c r="N93" s="56">
        <v>41</v>
      </c>
      <c r="O93" s="117">
        <v>0.34</v>
      </c>
      <c r="P93" s="119">
        <v>0.2</v>
      </c>
      <c r="Q93" s="119">
        <v>0.12</v>
      </c>
      <c r="R93" s="119">
        <v>0.22</v>
      </c>
      <c r="S93" s="119">
        <v>0.12</v>
      </c>
      <c r="T93" s="120"/>
      <c r="U93" s="121">
        <f>((O93*O40)+(P93*O41)+(Q93*O42)+(R93*O43)+(S93*O44))</f>
        <v>9.0417276358715376E-4</v>
      </c>
      <c r="V93" s="106">
        <v>9.8111285074895561E-3</v>
      </c>
    </row>
    <row r="94" spans="1:22">
      <c r="A94" s="89">
        <v>44424</v>
      </c>
      <c r="B94" s="90">
        <v>3651.1498999999999</v>
      </c>
      <c r="C94" s="90">
        <v>2006.1397999999999</v>
      </c>
      <c r="D94" s="90">
        <v>1526.15</v>
      </c>
      <c r="E94" s="90">
        <v>780.8</v>
      </c>
      <c r="F94" s="90">
        <v>1674</v>
      </c>
      <c r="G94" s="94">
        <f t="shared" si="5"/>
        <v>-4.0643471856631232E-3</v>
      </c>
      <c r="H94" s="94">
        <f t="shared" si="5"/>
        <v>1.2979779888672901E-2</v>
      </c>
      <c r="I94" s="94">
        <f t="shared" si="6"/>
        <v>1.662003730349057E-2</v>
      </c>
      <c r="J94" s="94">
        <f t="shared" si="7"/>
        <v>3.2121289991006042E-3</v>
      </c>
      <c r="K94" s="94">
        <f t="shared" si="7"/>
        <v>2.9520295202952029E-2</v>
      </c>
      <c r="N94" s="82">
        <v>42</v>
      </c>
      <c r="O94" s="117">
        <v>0.31</v>
      </c>
      <c r="P94" s="119">
        <v>0.22</v>
      </c>
      <c r="Q94" s="119">
        <v>0.13</v>
      </c>
      <c r="R94" s="119">
        <v>0.2</v>
      </c>
      <c r="S94" s="119">
        <v>0.14000000000000001</v>
      </c>
      <c r="T94" s="120"/>
      <c r="U94" s="121">
        <f>((O94*O40)+(P94*O41)+(Q94*O42)+(R94*O43)+(S94*O44))</f>
        <v>8.9500303347395257E-4</v>
      </c>
      <c r="V94" s="106">
        <v>9.504565826552536E-3</v>
      </c>
    </row>
    <row r="95" spans="1:22">
      <c r="A95" s="91">
        <v>44425</v>
      </c>
      <c r="B95" s="92">
        <v>3580.6498999999999</v>
      </c>
      <c r="C95" s="92">
        <v>1997.6021000000001</v>
      </c>
      <c r="D95" s="92">
        <v>1517.2</v>
      </c>
      <c r="E95" s="92">
        <v>784.15</v>
      </c>
      <c r="F95" s="92">
        <v>1658</v>
      </c>
      <c r="G95" s="94">
        <f t="shared" si="5"/>
        <v>-1.9308985369239428E-2</v>
      </c>
      <c r="H95" s="94">
        <f t="shared" si="5"/>
        <v>-4.255785165121523E-3</v>
      </c>
      <c r="I95" s="94">
        <f t="shared" si="6"/>
        <v>-5.864430101890407E-3</v>
      </c>
      <c r="J95" s="94">
        <f t="shared" si="7"/>
        <v>4.2904713114754389E-3</v>
      </c>
      <c r="K95" s="94">
        <f t="shared" si="7"/>
        <v>-9.557945041816009E-3</v>
      </c>
      <c r="N95" s="82">
        <v>43</v>
      </c>
      <c r="O95" s="117">
        <v>0.33</v>
      </c>
      <c r="P95" s="119">
        <v>0.19</v>
      </c>
      <c r="Q95" s="119">
        <v>0.14000000000000001</v>
      </c>
      <c r="R95" s="119">
        <v>0.22</v>
      </c>
      <c r="S95" s="119">
        <v>0.12</v>
      </c>
      <c r="T95" s="120"/>
      <c r="U95" s="121">
        <f>((O95*O40)+(P95*O41)+(Q95*O42)+(R95*O43)+(S95*O44))</f>
        <v>8.8991861125322529E-4</v>
      </c>
      <c r="V95" s="106">
        <v>9.6757551626684233E-3</v>
      </c>
    </row>
    <row r="96" spans="1:22">
      <c r="A96" s="89">
        <v>44426</v>
      </c>
      <c r="B96" s="90">
        <v>3487.2</v>
      </c>
      <c r="C96" s="90">
        <v>2005.3552</v>
      </c>
      <c r="D96" s="90">
        <v>1556.7</v>
      </c>
      <c r="E96" s="90">
        <v>782.9</v>
      </c>
      <c r="F96" s="90">
        <v>1647</v>
      </c>
      <c r="G96" s="94">
        <f t="shared" si="5"/>
        <v>-2.6098586181240471E-2</v>
      </c>
      <c r="H96" s="94">
        <f t="shared" si="5"/>
        <v>3.8812033687789494E-3</v>
      </c>
      <c r="I96" s="94">
        <f t="shared" si="6"/>
        <v>2.6034800949116792E-2</v>
      </c>
      <c r="J96" s="94">
        <f t="shared" si="7"/>
        <v>-1.5940827647771473E-3</v>
      </c>
      <c r="K96" s="94">
        <f t="shared" si="7"/>
        <v>-6.6344993968636915E-3</v>
      </c>
      <c r="N96" s="82">
        <v>44</v>
      </c>
      <c r="O96" s="117">
        <v>0.32</v>
      </c>
      <c r="P96" s="119">
        <v>0.18</v>
      </c>
      <c r="Q96" s="119">
        <v>0.14000000000000001</v>
      </c>
      <c r="R96" s="119">
        <v>0.24</v>
      </c>
      <c r="S96" s="119">
        <v>0.12</v>
      </c>
      <c r="T96" s="120"/>
      <c r="U96" s="121">
        <f>((O96*O40)+(P96*O41)+(Q96*O42)+(R96*O43)+(S96*O44))</f>
        <v>9.027188364088203E-4</v>
      </c>
      <c r="V96" s="106">
        <v>9.5691145914454517E-3</v>
      </c>
    </row>
    <row r="97" spans="1:22">
      <c r="A97" s="91">
        <v>44428</v>
      </c>
      <c r="B97" s="92">
        <v>3543</v>
      </c>
      <c r="C97" s="92">
        <v>1982.8341</v>
      </c>
      <c r="D97" s="92">
        <v>1486.05</v>
      </c>
      <c r="E97" s="92">
        <v>761.15</v>
      </c>
      <c r="F97" s="92">
        <v>1618.9</v>
      </c>
      <c r="G97" s="94">
        <f t="shared" si="5"/>
        <v>1.6001376462491449E-2</v>
      </c>
      <c r="H97" s="94">
        <f t="shared" si="5"/>
        <v>-1.1230479268710068E-2</v>
      </c>
      <c r="I97" s="94">
        <f t="shared" si="6"/>
        <v>-4.538446714203128E-2</v>
      </c>
      <c r="J97" s="94">
        <f t="shared" si="7"/>
        <v>-2.7781325839826287E-2</v>
      </c>
      <c r="K97" s="94">
        <f t="shared" si="7"/>
        <v>-1.7061323618700611E-2</v>
      </c>
      <c r="N97" s="82">
        <v>45</v>
      </c>
      <c r="O97" s="117">
        <v>0.28000000000000003</v>
      </c>
      <c r="P97" s="119">
        <v>0.25</v>
      </c>
      <c r="Q97" s="119">
        <v>0.18</v>
      </c>
      <c r="R97" s="119">
        <v>0.2</v>
      </c>
      <c r="S97" s="119">
        <v>0.09</v>
      </c>
      <c r="T97" s="120"/>
      <c r="U97" s="121">
        <f>((O97*O40)+(P97*O41)+(Q97*O42)+(R97*O43)+(S97*O44))</f>
        <v>8.2611728209641341E-4</v>
      </c>
      <c r="V97" s="106">
        <v>9.3232339630983201E-3</v>
      </c>
    </row>
    <row r="98" spans="1:22">
      <c r="A98" s="89">
        <v>44431</v>
      </c>
      <c r="B98" s="90">
        <v>3433.6498999999999</v>
      </c>
      <c r="C98" s="90">
        <v>1995.8484000000001</v>
      </c>
      <c r="D98" s="90">
        <v>1529.85</v>
      </c>
      <c r="E98" s="90">
        <v>759.35</v>
      </c>
      <c r="F98" s="90">
        <v>1600.1</v>
      </c>
      <c r="G98" s="94">
        <f t="shared" si="5"/>
        <v>-3.0863703076488884E-2</v>
      </c>
      <c r="H98" s="94">
        <f t="shared" si="5"/>
        <v>6.5634840554739541E-3</v>
      </c>
      <c r="I98" s="94">
        <f t="shared" si="6"/>
        <v>2.9474109215706038E-2</v>
      </c>
      <c r="J98" s="94">
        <f t="shared" si="7"/>
        <v>-2.3648426722721601E-3</v>
      </c>
      <c r="K98" s="94">
        <f t="shared" si="7"/>
        <v>-1.1612823522144778E-2</v>
      </c>
      <c r="N98" s="56">
        <v>46</v>
      </c>
      <c r="O98" s="117">
        <v>0.33</v>
      </c>
      <c r="P98" s="119">
        <v>0.24</v>
      </c>
      <c r="Q98" s="119">
        <v>0.16</v>
      </c>
      <c r="R98" s="119">
        <v>0.19</v>
      </c>
      <c r="S98" s="119">
        <v>0.08</v>
      </c>
      <c r="T98" s="120"/>
      <c r="U98" s="121">
        <f>((O98*O40)+(P98*O41)+(Q98*O42)+(R98*O43)+(S98*O44))</f>
        <v>8.2979510645422362E-4</v>
      </c>
      <c r="V98" s="106">
        <v>9.8027043150934398E-3</v>
      </c>
    </row>
    <row r="99" spans="1:22">
      <c r="A99" s="91">
        <v>44432</v>
      </c>
      <c r="B99" s="92">
        <v>3514.3998999999999</v>
      </c>
      <c r="C99" s="92">
        <v>2015.5544</v>
      </c>
      <c r="D99" s="92">
        <v>1530</v>
      </c>
      <c r="E99" s="92">
        <v>771.35</v>
      </c>
      <c r="F99" s="92">
        <v>1590</v>
      </c>
      <c r="G99" s="94">
        <f t="shared" si="5"/>
        <v>2.3517249094032563E-2</v>
      </c>
      <c r="H99" s="94">
        <f t="shared" si="5"/>
        <v>9.8734954017549136E-3</v>
      </c>
      <c r="I99" s="94">
        <f t="shared" si="6"/>
        <v>9.8048828316561073E-5</v>
      </c>
      <c r="J99" s="94">
        <f t="shared" si="7"/>
        <v>1.5802989398827943E-2</v>
      </c>
      <c r="K99" s="94">
        <f t="shared" si="7"/>
        <v>-6.3121054934066056E-3</v>
      </c>
      <c r="N99" s="82">
        <v>47</v>
      </c>
      <c r="O99" s="117">
        <v>0.31</v>
      </c>
      <c r="P99" s="119">
        <v>0.23</v>
      </c>
      <c r="Q99" s="119">
        <v>0.17</v>
      </c>
      <c r="R99" s="119">
        <v>0.18</v>
      </c>
      <c r="S99" s="119">
        <v>0.11</v>
      </c>
      <c r="T99" s="120"/>
      <c r="U99" s="121">
        <f>((O99*O40)+(P99*O41)+(Q99*O42)+(R99*O43)+(S99*O44))</f>
        <v>8.346376191924503E-4</v>
      </c>
      <c r="V99" s="106">
        <v>9.5410190074639856E-3</v>
      </c>
    </row>
    <row r="100" spans="1:22">
      <c r="A100" s="89">
        <v>44433</v>
      </c>
      <c r="B100" s="90">
        <v>3475.8998999999999</v>
      </c>
      <c r="C100" s="90">
        <v>2032.999</v>
      </c>
      <c r="D100" s="90">
        <v>1552.1</v>
      </c>
      <c r="E100" s="90">
        <v>769.05</v>
      </c>
      <c r="F100" s="90">
        <v>1614.95</v>
      </c>
      <c r="G100" s="94">
        <f t="shared" si="5"/>
        <v>-1.0954928606730271E-2</v>
      </c>
      <c r="H100" s="94">
        <f t="shared" si="5"/>
        <v>8.6549884240286635E-3</v>
      </c>
      <c r="I100" s="94">
        <f t="shared" si="6"/>
        <v>1.4444444444444385E-2</v>
      </c>
      <c r="J100" s="94">
        <f t="shared" si="7"/>
        <v>-2.9817851818241632E-3</v>
      </c>
      <c r="K100" s="94">
        <f t="shared" si="7"/>
        <v>1.5691823899371099E-2</v>
      </c>
      <c r="N100" s="82">
        <v>48</v>
      </c>
      <c r="O100" s="117">
        <v>0.28999999999999998</v>
      </c>
      <c r="P100" s="119">
        <v>0.25</v>
      </c>
      <c r="Q100" s="119">
        <v>0.15</v>
      </c>
      <c r="R100" s="119">
        <v>0.22</v>
      </c>
      <c r="S100" s="119">
        <v>0.09</v>
      </c>
      <c r="T100" s="120"/>
      <c r="U100" s="121">
        <f>((O100*O40)+(P100*O41)+(Q100*O42)+(R100*O43)+(S100*O44))</f>
        <v>8.6064232724043202E-4</v>
      </c>
      <c r="V100" s="106">
        <v>9.4232201375224634E-3</v>
      </c>
    </row>
    <row r="101" spans="1:22">
      <c r="A101" s="91">
        <v>44434</v>
      </c>
      <c r="B101" s="92">
        <v>3440</v>
      </c>
      <c r="C101" s="92">
        <v>2058.7046</v>
      </c>
      <c r="D101" s="92">
        <v>1550</v>
      </c>
      <c r="E101" s="92">
        <v>760.55</v>
      </c>
      <c r="F101" s="92">
        <v>1593.8</v>
      </c>
      <c r="G101" s="94">
        <f t="shared" si="5"/>
        <v>-1.032823183429416E-2</v>
      </c>
      <c r="H101" s="94">
        <f t="shared" si="5"/>
        <v>1.2644177395070044E-2</v>
      </c>
      <c r="I101" s="94">
        <f t="shared" si="6"/>
        <v>-1.3530056053088777E-3</v>
      </c>
      <c r="J101" s="94">
        <f t="shared" si="7"/>
        <v>-1.105259736037969E-2</v>
      </c>
      <c r="K101" s="94">
        <f t="shared" si="7"/>
        <v>-1.3096380692900766E-2</v>
      </c>
      <c r="N101" s="82">
        <v>49</v>
      </c>
      <c r="O101" s="117">
        <v>0.26</v>
      </c>
      <c r="P101" s="119">
        <v>0.26</v>
      </c>
      <c r="Q101" s="119">
        <v>0.19</v>
      </c>
      <c r="R101" s="119">
        <v>0.2</v>
      </c>
      <c r="S101" s="119">
        <v>0.09</v>
      </c>
      <c r="T101" s="120"/>
      <c r="U101" s="121">
        <f>((O101*O40)+(P101*O41)+(Q101*O42)+(R101*O43)+(S101*O44))</f>
        <v>8.1795943146685632E-4</v>
      </c>
      <c r="V101" s="106">
        <v>9.1781364355075848E-3</v>
      </c>
    </row>
    <row r="102" spans="1:22">
      <c r="A102" s="89">
        <v>44435</v>
      </c>
      <c r="B102" s="90">
        <v>3432.8998999999999</v>
      </c>
      <c r="C102" s="90">
        <v>2055.8894</v>
      </c>
      <c r="D102" s="90">
        <v>1552</v>
      </c>
      <c r="E102" s="90">
        <v>771.8</v>
      </c>
      <c r="F102" s="90">
        <v>1604</v>
      </c>
      <c r="G102" s="94">
        <f t="shared" si="5"/>
        <v>-2.0639825581395673E-3</v>
      </c>
      <c r="H102" s="94">
        <f t="shared" si="5"/>
        <v>-1.3674618495533571E-3</v>
      </c>
      <c r="I102" s="94">
        <f t="shared" si="6"/>
        <v>1.2903225806451613E-3</v>
      </c>
      <c r="J102" s="94">
        <f t="shared" si="7"/>
        <v>1.4791926895010191E-2</v>
      </c>
      <c r="K102" s="94">
        <f t="shared" si="7"/>
        <v>6.3997992219852213E-3</v>
      </c>
      <c r="N102" s="56">
        <v>50</v>
      </c>
      <c r="O102" s="117">
        <v>0.27</v>
      </c>
      <c r="P102" s="119">
        <v>0.22</v>
      </c>
      <c r="Q102" s="119">
        <v>0.16</v>
      </c>
      <c r="R102" s="119">
        <v>0.23</v>
      </c>
      <c r="S102" s="119">
        <v>0.12</v>
      </c>
      <c r="T102" s="120"/>
      <c r="U102" s="121">
        <f>((O102*O40)+(P102*O41)+(Q102*O42)+(R102*O43)+(S102*O44))</f>
        <v>8.7897224810931586E-4</v>
      </c>
      <c r="V102" s="106">
        <v>9.1408358667132549E-3</v>
      </c>
    </row>
    <row r="103" spans="1:22">
      <c r="A103" s="91">
        <v>44438</v>
      </c>
      <c r="B103" s="92">
        <v>3600.95</v>
      </c>
      <c r="C103" s="92">
        <v>2095.4398999999999</v>
      </c>
      <c r="D103" s="92">
        <v>1555.6</v>
      </c>
      <c r="E103" s="92">
        <v>787.2</v>
      </c>
      <c r="F103" s="92">
        <v>1646.7</v>
      </c>
      <c r="G103" s="94">
        <f t="shared" si="5"/>
        <v>4.8952811003897881E-2</v>
      </c>
      <c r="H103" s="94">
        <f t="shared" si="5"/>
        <v>1.9237659379925706E-2</v>
      </c>
      <c r="I103" s="94">
        <f t="shared" si="6"/>
        <v>2.3195876288659208E-3</v>
      </c>
      <c r="J103" s="94">
        <f t="shared" si="7"/>
        <v>1.995335579165599E-2</v>
      </c>
      <c r="K103" s="94">
        <f t="shared" si="7"/>
        <v>2.6620947630922723E-2</v>
      </c>
      <c r="N103" s="37"/>
      <c r="O103" s="37"/>
    </row>
    <row r="104" spans="1:22">
      <c r="A104" s="89">
        <v>44439</v>
      </c>
      <c r="B104" s="90">
        <v>3586.8998999999999</v>
      </c>
      <c r="C104" s="90">
        <v>2084.2716999999998</v>
      </c>
      <c r="D104" s="90">
        <v>1563.5</v>
      </c>
      <c r="E104" s="90">
        <v>794.05</v>
      </c>
      <c r="F104" s="90">
        <v>1660.05</v>
      </c>
      <c r="G104" s="94">
        <f t="shared" si="5"/>
        <v>-3.9017759202432498E-3</v>
      </c>
      <c r="H104" s="94">
        <f t="shared" si="5"/>
        <v>-5.329763931668988E-3</v>
      </c>
      <c r="I104" s="94">
        <f t="shared" si="6"/>
        <v>5.0784263306763253E-3</v>
      </c>
      <c r="J104" s="94">
        <f t="shared" si="7"/>
        <v>8.7017276422763062E-3</v>
      </c>
      <c r="K104" s="94">
        <f t="shared" si="7"/>
        <v>8.1071233375842044E-3</v>
      </c>
      <c r="N104" s="37"/>
      <c r="O104" s="37"/>
    </row>
    <row r="105" spans="1:22">
      <c r="A105" s="91">
        <v>44440</v>
      </c>
      <c r="B105" s="92">
        <v>3587.75</v>
      </c>
      <c r="C105" s="92">
        <v>2092.5324999999998</v>
      </c>
      <c r="D105" s="92">
        <v>1575</v>
      </c>
      <c r="E105" s="92">
        <v>788.5</v>
      </c>
      <c r="F105" s="92">
        <v>1672.25</v>
      </c>
      <c r="G105" s="94">
        <f t="shared" si="5"/>
        <v>2.3700131693112244E-4</v>
      </c>
      <c r="H105" s="94">
        <f t="shared" si="5"/>
        <v>3.9633988217563088E-3</v>
      </c>
      <c r="I105" s="94">
        <f t="shared" si="6"/>
        <v>7.355292612727854E-3</v>
      </c>
      <c r="J105" s="94">
        <f t="shared" si="7"/>
        <v>-6.9894842894023734E-3</v>
      </c>
      <c r="K105" s="94">
        <f t="shared" si="7"/>
        <v>7.349176229631665E-3</v>
      </c>
      <c r="N105" s="37"/>
      <c r="O105" s="37"/>
    </row>
    <row r="106" spans="1:22">
      <c r="A106" s="89">
        <v>44441</v>
      </c>
      <c r="B106" s="90">
        <v>3636.5</v>
      </c>
      <c r="C106" s="90">
        <v>2117.7305000000001</v>
      </c>
      <c r="D106" s="90">
        <v>1574.1</v>
      </c>
      <c r="E106" s="90">
        <v>789.95</v>
      </c>
      <c r="F106" s="90">
        <v>1687.9</v>
      </c>
      <c r="G106" s="94">
        <f t="shared" si="5"/>
        <v>1.3587903282001254E-2</v>
      </c>
      <c r="H106" s="94">
        <f t="shared" si="5"/>
        <v>1.2041867927977378E-2</v>
      </c>
      <c r="I106" s="94">
        <f t="shared" si="6"/>
        <v>-5.7142857142862915E-4</v>
      </c>
      <c r="J106" s="94">
        <f t="shared" si="7"/>
        <v>1.8389346861129301E-3</v>
      </c>
      <c r="K106" s="94">
        <f t="shared" si="7"/>
        <v>9.3586485274331534E-3</v>
      </c>
      <c r="N106" s="37"/>
      <c r="O106" s="37"/>
    </row>
    <row r="107" spans="1:22">
      <c r="A107" s="91">
        <v>44442</v>
      </c>
      <c r="B107" s="92">
        <v>3621.3501000000001</v>
      </c>
      <c r="C107" s="92">
        <v>2204.5846999999999</v>
      </c>
      <c r="D107" s="92">
        <v>1586.1</v>
      </c>
      <c r="E107" s="92">
        <v>789.4</v>
      </c>
      <c r="F107" s="92">
        <v>1697</v>
      </c>
      <c r="G107" s="94">
        <f t="shared" si="5"/>
        <v>-4.1660662725147499E-3</v>
      </c>
      <c r="H107" s="94">
        <f t="shared" si="5"/>
        <v>4.1012867312436481E-2</v>
      </c>
      <c r="I107" s="94">
        <f t="shared" si="6"/>
        <v>7.6234038498189443E-3</v>
      </c>
      <c r="J107" s="94">
        <f t="shared" si="7"/>
        <v>-6.9624659788602842E-4</v>
      </c>
      <c r="K107" s="94">
        <f t="shared" si="7"/>
        <v>5.3913146513418497E-3</v>
      </c>
    </row>
    <row r="108" spans="1:22">
      <c r="A108" s="89">
        <v>44445</v>
      </c>
      <c r="B108" s="90">
        <v>3592.6001000000001</v>
      </c>
      <c r="C108" s="90">
        <v>2238.8281000000002</v>
      </c>
      <c r="D108" s="90">
        <v>1579.95</v>
      </c>
      <c r="E108" s="90">
        <v>784.25</v>
      </c>
      <c r="F108" s="90">
        <v>1700</v>
      </c>
      <c r="G108" s="94">
        <f t="shared" si="5"/>
        <v>-7.9390280437122047E-3</v>
      </c>
      <c r="H108" s="94">
        <f t="shared" si="5"/>
        <v>1.5532812143711373E-2</v>
      </c>
      <c r="I108" s="94">
        <f t="shared" si="6"/>
        <v>-3.8774352184602887E-3</v>
      </c>
      <c r="J108" s="94">
        <f t="shared" si="7"/>
        <v>-6.5239422346085344E-3</v>
      </c>
      <c r="K108" s="94">
        <f t="shared" si="7"/>
        <v>1.7678255745433118E-3</v>
      </c>
    </row>
    <row r="109" spans="1:22">
      <c r="A109" s="91">
        <v>44446</v>
      </c>
      <c r="B109" s="92">
        <v>3517.2</v>
      </c>
      <c r="C109" s="92">
        <v>2252.9499999999998</v>
      </c>
      <c r="D109" s="92">
        <v>1562.5</v>
      </c>
      <c r="E109" s="92">
        <v>769.9</v>
      </c>
      <c r="F109" s="92">
        <v>1694.2</v>
      </c>
      <c r="G109" s="94">
        <f t="shared" si="5"/>
        <v>-2.098761284341118E-2</v>
      </c>
      <c r="H109" s="94">
        <f t="shared" si="5"/>
        <v>6.3077196502936694E-3</v>
      </c>
      <c r="I109" s="94">
        <f t="shared" si="6"/>
        <v>-1.1044653311813693E-2</v>
      </c>
      <c r="J109" s="94">
        <f t="shared" si="7"/>
        <v>-1.8297736691106181E-2</v>
      </c>
      <c r="K109" s="94">
        <f t="shared" si="7"/>
        <v>-3.4117647058823264E-3</v>
      </c>
    </row>
    <row r="110" spans="1:22">
      <c r="A110" s="89">
        <v>44447</v>
      </c>
      <c r="B110" s="90">
        <v>3444.75</v>
      </c>
      <c r="C110" s="90">
        <v>2244.1352999999999</v>
      </c>
      <c r="D110" s="90">
        <v>1571.95</v>
      </c>
      <c r="E110" s="90">
        <v>777.45</v>
      </c>
      <c r="F110" s="90">
        <v>1682</v>
      </c>
      <c r="G110" s="94">
        <f t="shared" si="5"/>
        <v>-2.0598771750255835E-2</v>
      </c>
      <c r="H110" s="94">
        <f t="shared" si="5"/>
        <v>-3.912514702944985E-3</v>
      </c>
      <c r="I110" s="94">
        <f t="shared" si="6"/>
        <v>6.048000000000029E-3</v>
      </c>
      <c r="J110" s="94">
        <f t="shared" si="7"/>
        <v>9.8064683725159994E-3</v>
      </c>
      <c r="K110" s="94">
        <f t="shared" si="7"/>
        <v>-7.2010388383898271E-3</v>
      </c>
    </row>
    <row r="111" spans="1:22">
      <c r="A111" s="91">
        <v>44448</v>
      </c>
      <c r="B111" s="92">
        <v>3411.8501000000001</v>
      </c>
      <c r="C111" s="92">
        <v>2238.8281000000002</v>
      </c>
      <c r="D111" s="92">
        <v>1574</v>
      </c>
      <c r="E111" s="92">
        <v>776.3</v>
      </c>
      <c r="F111" s="92">
        <v>1655.2</v>
      </c>
      <c r="G111" s="94">
        <f t="shared" si="5"/>
        <v>-9.5507366282023051E-3</v>
      </c>
      <c r="H111" s="94">
        <f t="shared" si="5"/>
        <v>-2.3649197978391672E-3</v>
      </c>
      <c r="I111" s="94">
        <f t="shared" si="6"/>
        <v>1.3041127262317213E-3</v>
      </c>
      <c r="J111" s="94">
        <f t="shared" si="7"/>
        <v>-1.4791948035244593E-3</v>
      </c>
      <c r="K111" s="94">
        <f t="shared" si="7"/>
        <v>-1.5933412604042779E-2</v>
      </c>
    </row>
    <row r="112" spans="1:22">
      <c r="A112" s="89">
        <v>44452</v>
      </c>
      <c r="B112" s="90">
        <v>3420.45</v>
      </c>
      <c r="C112" s="90">
        <v>2188.9398999999999</v>
      </c>
      <c r="D112" s="90">
        <v>1562</v>
      </c>
      <c r="E112" s="90">
        <v>780.3</v>
      </c>
      <c r="F112" s="90">
        <v>1662.05</v>
      </c>
      <c r="G112" s="94">
        <f t="shared" si="5"/>
        <v>2.5205972560165251E-3</v>
      </c>
      <c r="H112" s="94">
        <f t="shared" si="5"/>
        <v>-2.2283175738235697E-2</v>
      </c>
      <c r="I112" s="94">
        <f t="shared" si="6"/>
        <v>-7.6238881829733167E-3</v>
      </c>
      <c r="J112" s="94">
        <f t="shared" si="7"/>
        <v>5.1526471724848647E-3</v>
      </c>
      <c r="K112" s="94">
        <f t="shared" si="7"/>
        <v>4.1384726921217425E-3</v>
      </c>
    </row>
    <row r="113" spans="1:11">
      <c r="A113" s="91">
        <v>44453</v>
      </c>
      <c r="B113" s="92">
        <v>3404.95</v>
      </c>
      <c r="C113" s="92">
        <v>2186.0785999999998</v>
      </c>
      <c r="D113" s="92">
        <v>1560</v>
      </c>
      <c r="E113" s="92">
        <v>781.4</v>
      </c>
      <c r="F113" s="92">
        <v>1676</v>
      </c>
      <c r="G113" s="94">
        <f t="shared" si="5"/>
        <v>-4.5315674838106099E-3</v>
      </c>
      <c r="H113" s="94">
        <f t="shared" si="5"/>
        <v>-1.3071624305445884E-3</v>
      </c>
      <c r="I113" s="94">
        <f t="shared" si="6"/>
        <v>-1.2804097311139564E-3</v>
      </c>
      <c r="J113" s="94">
        <f t="shared" si="7"/>
        <v>1.4097142124824078E-3</v>
      </c>
      <c r="K113" s="94">
        <f t="shared" si="7"/>
        <v>8.3932493005625854E-3</v>
      </c>
    </row>
    <row r="114" spans="1:11">
      <c r="A114" s="89">
        <v>44454</v>
      </c>
      <c r="B114" s="90">
        <v>3477.55</v>
      </c>
      <c r="C114" s="90">
        <v>2195.1702</v>
      </c>
      <c r="D114" s="90">
        <v>1535</v>
      </c>
      <c r="E114" s="90">
        <v>780.65</v>
      </c>
      <c r="F114" s="90">
        <v>1700</v>
      </c>
      <c r="G114" s="94">
        <f t="shared" si="5"/>
        <v>2.1321898999985423E-2</v>
      </c>
      <c r="H114" s="94">
        <f t="shared" si="5"/>
        <v>4.1588623574651887E-3</v>
      </c>
      <c r="I114" s="94">
        <f t="shared" si="6"/>
        <v>-1.6025641025641024E-2</v>
      </c>
      <c r="J114" s="94">
        <f t="shared" si="7"/>
        <v>-9.5981571538264661E-4</v>
      </c>
      <c r="K114" s="94">
        <f t="shared" si="7"/>
        <v>1.4319809069212411E-2</v>
      </c>
    </row>
    <row r="115" spans="1:11">
      <c r="A115" s="91">
        <v>44455</v>
      </c>
      <c r="B115" s="92">
        <v>3468.95</v>
      </c>
      <c r="C115" s="92">
        <v>2241.2278000000001</v>
      </c>
      <c r="D115" s="92">
        <v>1537.75</v>
      </c>
      <c r="E115" s="92">
        <v>781.05</v>
      </c>
      <c r="F115" s="92">
        <v>1709.6</v>
      </c>
      <c r="G115" s="94">
        <f t="shared" si="5"/>
        <v>-2.4730054204829158E-3</v>
      </c>
      <c r="H115" s="94">
        <f t="shared" si="5"/>
        <v>2.0981334385825796E-2</v>
      </c>
      <c r="I115" s="94">
        <f t="shared" si="6"/>
        <v>1.7915309446254071E-3</v>
      </c>
      <c r="J115" s="94">
        <f t="shared" si="7"/>
        <v>5.1239351822196543E-4</v>
      </c>
      <c r="K115" s="94">
        <f t="shared" si="7"/>
        <v>5.6470588235293584E-3</v>
      </c>
    </row>
    <row r="116" spans="1:11">
      <c r="A116" s="89">
        <v>44456</v>
      </c>
      <c r="B116" s="90">
        <v>3425.3501000000001</v>
      </c>
      <c r="C116" s="90">
        <v>2206.4767999999999</v>
      </c>
      <c r="D116" s="90">
        <v>1569</v>
      </c>
      <c r="E116" s="90">
        <v>769.9</v>
      </c>
      <c r="F116" s="90">
        <v>1724</v>
      </c>
      <c r="G116" s="94">
        <f t="shared" si="5"/>
        <v>-1.2568615863589764E-2</v>
      </c>
      <c r="H116" s="94">
        <f t="shared" si="5"/>
        <v>-1.5505340420996118E-2</v>
      </c>
      <c r="I116" s="94">
        <f t="shared" si="6"/>
        <v>2.0321898878231184E-2</v>
      </c>
      <c r="J116" s="94">
        <f t="shared" si="7"/>
        <v>-1.427565456756927E-2</v>
      </c>
      <c r="K116" s="94">
        <f t="shared" si="7"/>
        <v>8.4230229293402493E-3</v>
      </c>
    </row>
    <row r="117" spans="1:11">
      <c r="A117" s="91">
        <v>44459</v>
      </c>
      <c r="B117" s="92">
        <v>3376.3</v>
      </c>
      <c r="C117" s="92">
        <v>2209.9843999999998</v>
      </c>
      <c r="D117" s="92">
        <v>1564</v>
      </c>
      <c r="E117" s="92">
        <v>756.5</v>
      </c>
      <c r="F117" s="92">
        <v>1700.2</v>
      </c>
      <c r="G117" s="94">
        <f t="shared" si="5"/>
        <v>-1.4319733331784079E-2</v>
      </c>
      <c r="H117" s="94">
        <f t="shared" si="5"/>
        <v>1.5896836078221675E-3</v>
      </c>
      <c r="I117" s="94">
        <f t="shared" si="6"/>
        <v>-3.1867431485022306E-3</v>
      </c>
      <c r="J117" s="94">
        <f t="shared" si="7"/>
        <v>-1.740485777373682E-2</v>
      </c>
      <c r="K117" s="94">
        <f t="shared" si="7"/>
        <v>-1.3805104408352642E-2</v>
      </c>
    </row>
    <row r="118" spans="1:11">
      <c r="A118" s="89">
        <v>44460</v>
      </c>
      <c r="B118" s="90">
        <v>3345.6001000000001</v>
      </c>
      <c r="C118" s="90">
        <v>2219.5374000000002</v>
      </c>
      <c r="D118" s="90">
        <v>1562</v>
      </c>
      <c r="E118" s="90">
        <v>764.5</v>
      </c>
      <c r="F118" s="90">
        <v>1698.6</v>
      </c>
      <c r="G118" s="94">
        <f t="shared" si="5"/>
        <v>-9.0927642685780501E-3</v>
      </c>
      <c r="H118" s="94">
        <f t="shared" si="5"/>
        <v>4.3226549472477451E-3</v>
      </c>
      <c r="I118" s="94">
        <f t="shared" si="6"/>
        <v>-1.2787723785166241E-3</v>
      </c>
      <c r="J118" s="94">
        <f t="shared" si="7"/>
        <v>1.0575016523463317E-2</v>
      </c>
      <c r="K118" s="94">
        <f t="shared" si="7"/>
        <v>-9.410657569698485E-4</v>
      </c>
    </row>
    <row r="119" spans="1:11">
      <c r="A119" s="91">
        <v>44461</v>
      </c>
      <c r="B119" s="92">
        <v>3396.1001000000001</v>
      </c>
      <c r="C119" s="92">
        <v>2243.3508000000002</v>
      </c>
      <c r="D119" s="92">
        <v>1549</v>
      </c>
      <c r="E119" s="92">
        <v>770.1</v>
      </c>
      <c r="F119" s="92">
        <v>1720.9</v>
      </c>
      <c r="G119" s="94">
        <f t="shared" si="5"/>
        <v>1.5094451963939144E-2</v>
      </c>
      <c r="H119" s="94">
        <f t="shared" si="5"/>
        <v>1.0728992446804456E-2</v>
      </c>
      <c r="I119" s="94">
        <f t="shared" si="6"/>
        <v>-8.3226632522407171E-3</v>
      </c>
      <c r="J119" s="94">
        <f t="shared" si="7"/>
        <v>7.3250490516677865E-3</v>
      </c>
      <c r="K119" s="94">
        <f t="shared" si="7"/>
        <v>1.3128458730719524E-2</v>
      </c>
    </row>
    <row r="120" spans="1:11">
      <c r="A120" s="89">
        <v>44462</v>
      </c>
      <c r="B120" s="90">
        <v>3431.7</v>
      </c>
      <c r="C120" s="90">
        <v>2298.1770000000001</v>
      </c>
      <c r="D120" s="90">
        <v>1542</v>
      </c>
      <c r="E120" s="90">
        <v>769.85</v>
      </c>
      <c r="F120" s="90">
        <v>1718.3</v>
      </c>
      <c r="G120" s="94">
        <f t="shared" si="5"/>
        <v>1.0482582654144883E-2</v>
      </c>
      <c r="H120" s="94">
        <f t="shared" si="5"/>
        <v>2.4439423383984336E-2</v>
      </c>
      <c r="I120" s="94">
        <f t="shared" si="6"/>
        <v>-4.5190445448676569E-3</v>
      </c>
      <c r="J120" s="94">
        <f t="shared" si="7"/>
        <v>-3.2463316452408777E-4</v>
      </c>
      <c r="K120" s="94">
        <f t="shared" si="7"/>
        <v>-1.5108373525481646E-3</v>
      </c>
    </row>
    <row r="121" spans="1:11">
      <c r="A121" s="91">
        <v>44463</v>
      </c>
      <c r="B121" s="92">
        <v>3395.25</v>
      </c>
      <c r="C121" s="92">
        <v>2291.5313000000001</v>
      </c>
      <c r="D121" s="92">
        <v>1579</v>
      </c>
      <c r="E121" s="92">
        <v>770.45</v>
      </c>
      <c r="F121" s="92">
        <v>1780</v>
      </c>
      <c r="G121" s="94">
        <f t="shared" si="5"/>
        <v>-1.0621557828481459E-2</v>
      </c>
      <c r="H121" s="94">
        <f t="shared" si="5"/>
        <v>-2.8917267904082378E-3</v>
      </c>
      <c r="I121" s="94">
        <f t="shared" si="6"/>
        <v>2.3994811932555125E-2</v>
      </c>
      <c r="J121" s="94">
        <f t="shared" si="7"/>
        <v>7.7937260505296191E-4</v>
      </c>
      <c r="K121" s="94">
        <f t="shared" si="7"/>
        <v>3.5907583076296365E-2</v>
      </c>
    </row>
    <row r="122" spans="1:11">
      <c r="A122" s="89">
        <v>44466</v>
      </c>
      <c r="B122" s="90">
        <v>3372.1498999999999</v>
      </c>
      <c r="C122" s="90">
        <v>2330.0666999999999</v>
      </c>
      <c r="D122" s="90">
        <v>1615.7</v>
      </c>
      <c r="E122" s="90">
        <v>763.05</v>
      </c>
      <c r="F122" s="90">
        <v>1772</v>
      </c>
      <c r="G122" s="94">
        <f t="shared" si="5"/>
        <v>-6.8036521611074619E-3</v>
      </c>
      <c r="H122" s="94">
        <f t="shared" si="5"/>
        <v>1.6816440604586005E-2</v>
      </c>
      <c r="I122" s="94">
        <f t="shared" si="6"/>
        <v>2.3242558581380648E-2</v>
      </c>
      <c r="J122" s="94">
        <f t="shared" si="7"/>
        <v>-9.6047764293595832E-3</v>
      </c>
      <c r="K122" s="94">
        <f t="shared" si="7"/>
        <v>-4.4943820224719105E-3</v>
      </c>
    </row>
    <row r="123" spans="1:11">
      <c r="A123" s="91">
        <v>44467</v>
      </c>
      <c r="B123" s="92">
        <v>3363.3998999999999</v>
      </c>
      <c r="C123" s="92">
        <v>2351.8494000000001</v>
      </c>
      <c r="D123" s="92">
        <v>1632</v>
      </c>
      <c r="E123" s="92">
        <v>775.1</v>
      </c>
      <c r="F123" s="92">
        <v>1745.3</v>
      </c>
      <c r="G123" s="94">
        <f t="shared" si="5"/>
        <v>-2.5947838202566263E-3</v>
      </c>
      <c r="H123" s="94">
        <f t="shared" si="5"/>
        <v>9.3485306665256427E-3</v>
      </c>
      <c r="I123" s="94">
        <f t="shared" si="6"/>
        <v>1.0088506529677511E-2</v>
      </c>
      <c r="J123" s="94">
        <f t="shared" si="7"/>
        <v>1.5791887818622723E-2</v>
      </c>
      <c r="K123" s="94">
        <f t="shared" si="7"/>
        <v>-1.5067720090293479E-2</v>
      </c>
    </row>
    <row r="124" spans="1:11">
      <c r="A124" s="89">
        <v>44468</v>
      </c>
      <c r="B124" s="90">
        <v>3368.45</v>
      </c>
      <c r="C124" s="90">
        <v>2333.2048</v>
      </c>
      <c r="D124" s="90">
        <v>1597</v>
      </c>
      <c r="E124" s="90">
        <v>811.3</v>
      </c>
      <c r="F124" s="90">
        <v>1732</v>
      </c>
      <c r="G124" s="94">
        <f t="shared" si="5"/>
        <v>1.5014866355915423E-3</v>
      </c>
      <c r="H124" s="94">
        <f t="shared" si="5"/>
        <v>-7.9276334615643682E-3</v>
      </c>
      <c r="I124" s="94">
        <f t="shared" si="6"/>
        <v>-2.1446078431372549E-2</v>
      </c>
      <c r="J124" s="94">
        <f t="shared" si="7"/>
        <v>4.6703651141788066E-2</v>
      </c>
      <c r="K124" s="94">
        <f t="shared" si="7"/>
        <v>-7.6204663954620722E-3</v>
      </c>
    </row>
    <row r="125" spans="1:11">
      <c r="A125" s="91">
        <v>44469</v>
      </c>
      <c r="B125" s="92">
        <v>3427.75</v>
      </c>
      <c r="C125" s="92">
        <v>2325.2667999999999</v>
      </c>
      <c r="D125" s="92">
        <v>1586</v>
      </c>
      <c r="E125" s="92">
        <v>818.25</v>
      </c>
      <c r="F125" s="92">
        <v>1719.95</v>
      </c>
      <c r="G125" s="94">
        <f t="shared" si="5"/>
        <v>1.7604536211016993E-2</v>
      </c>
      <c r="H125" s="94">
        <f t="shared" si="5"/>
        <v>-3.4021874119237634E-3</v>
      </c>
      <c r="I125" s="94">
        <f t="shared" si="6"/>
        <v>-6.8879148403256105E-3</v>
      </c>
      <c r="J125" s="94">
        <f t="shared" si="7"/>
        <v>8.5664982127450339E-3</v>
      </c>
      <c r="K125" s="94">
        <f t="shared" si="7"/>
        <v>-6.9572748267898122E-3</v>
      </c>
    </row>
    <row r="126" spans="1:11">
      <c r="A126" s="89">
        <v>44470</v>
      </c>
      <c r="B126" s="90">
        <v>3444.8</v>
      </c>
      <c r="C126" s="90">
        <v>2329.3742999999999</v>
      </c>
      <c r="D126" s="90">
        <v>1583</v>
      </c>
      <c r="E126" s="90">
        <v>826.6</v>
      </c>
      <c r="F126" s="90">
        <v>1697.5</v>
      </c>
      <c r="G126" s="94">
        <f t="shared" si="5"/>
        <v>4.974108380132793E-3</v>
      </c>
      <c r="H126" s="94">
        <f t="shared" si="5"/>
        <v>1.7664639601787085E-3</v>
      </c>
      <c r="I126" s="94">
        <f t="shared" si="6"/>
        <v>-1.8915510718789407E-3</v>
      </c>
      <c r="J126" s="94">
        <f t="shared" si="7"/>
        <v>1.0204705163458628E-2</v>
      </c>
      <c r="K126" s="94">
        <f t="shared" si="7"/>
        <v>-1.3052705020494808E-2</v>
      </c>
    </row>
    <row r="127" spans="1:11">
      <c r="A127" s="91">
        <v>44473</v>
      </c>
      <c r="B127" s="92">
        <v>3553.55</v>
      </c>
      <c r="C127" s="92">
        <v>2359.3256999999999</v>
      </c>
      <c r="D127" s="92">
        <v>1589</v>
      </c>
      <c r="E127" s="92">
        <v>832</v>
      </c>
      <c r="F127" s="92">
        <v>1696.5</v>
      </c>
      <c r="G127" s="94">
        <f t="shared" si="5"/>
        <v>3.1569321876451464E-2</v>
      </c>
      <c r="H127" s="94">
        <f t="shared" si="5"/>
        <v>1.2858131044031834E-2</v>
      </c>
      <c r="I127" s="94">
        <f t="shared" si="6"/>
        <v>3.7902716361339229E-3</v>
      </c>
      <c r="J127" s="94">
        <f t="shared" si="7"/>
        <v>6.5327849020081988E-3</v>
      </c>
      <c r="K127" s="94">
        <f t="shared" si="7"/>
        <v>-5.8910162002945505E-4</v>
      </c>
    </row>
    <row r="128" spans="1:11">
      <c r="A128" s="89">
        <v>44474</v>
      </c>
      <c r="B128" s="90">
        <v>3578.55</v>
      </c>
      <c r="C128" s="90">
        <v>2408.2908000000002</v>
      </c>
      <c r="D128" s="90">
        <v>1592</v>
      </c>
      <c r="E128" s="90">
        <v>820.5</v>
      </c>
      <c r="F128" s="90">
        <v>1714.5</v>
      </c>
      <c r="G128" s="94">
        <f t="shared" si="5"/>
        <v>7.0352183028239363E-3</v>
      </c>
      <c r="H128" s="94">
        <f t="shared" si="5"/>
        <v>2.0753853526878613E-2</v>
      </c>
      <c r="I128" s="94">
        <f t="shared" si="6"/>
        <v>1.8879798615481435E-3</v>
      </c>
      <c r="J128" s="94">
        <f t="shared" si="7"/>
        <v>-1.3822115384615384E-2</v>
      </c>
      <c r="K128" s="94">
        <f t="shared" si="7"/>
        <v>1.0610079575596816E-2</v>
      </c>
    </row>
    <row r="129" spans="1:11">
      <c r="A129" s="91">
        <v>44475</v>
      </c>
      <c r="B129" s="92">
        <v>3528.1001000000001</v>
      </c>
      <c r="C129" s="92">
        <v>2362.7406999999998</v>
      </c>
      <c r="D129" s="92">
        <v>1596</v>
      </c>
      <c r="E129" s="92">
        <v>800.6</v>
      </c>
      <c r="F129" s="92">
        <v>1716.7</v>
      </c>
      <c r="G129" s="94">
        <f t="shared" si="5"/>
        <v>-1.4097860865434342E-2</v>
      </c>
      <c r="H129" s="94">
        <f t="shared" si="5"/>
        <v>-1.8913870368146728E-2</v>
      </c>
      <c r="I129" s="94">
        <f t="shared" si="6"/>
        <v>2.5125628140703518E-3</v>
      </c>
      <c r="J129" s="94">
        <f t="shared" si="7"/>
        <v>-2.4253503960999363E-2</v>
      </c>
      <c r="K129" s="94">
        <f t="shared" si="7"/>
        <v>1.2831729367162703E-3</v>
      </c>
    </row>
    <row r="130" spans="1:11">
      <c r="A130" s="89">
        <v>44476</v>
      </c>
      <c r="B130" s="90">
        <v>3499.55</v>
      </c>
      <c r="C130" s="90">
        <v>2374.3245000000002</v>
      </c>
      <c r="D130" s="90">
        <v>1626.6</v>
      </c>
      <c r="E130" s="90">
        <v>823.25</v>
      </c>
      <c r="F130" s="90">
        <v>1710</v>
      </c>
      <c r="G130" s="94">
        <f t="shared" si="5"/>
        <v>-8.0922023726027296E-3</v>
      </c>
      <c r="H130" s="94">
        <f t="shared" si="5"/>
        <v>4.9026962628613193E-3</v>
      </c>
      <c r="I130" s="94">
        <f t="shared" si="6"/>
        <v>1.9172932330827012E-2</v>
      </c>
      <c r="J130" s="94">
        <f t="shared" si="7"/>
        <v>2.8291281538845837E-2</v>
      </c>
      <c r="K130" s="94">
        <f t="shared" si="7"/>
        <v>-3.9028368381196746E-3</v>
      </c>
    </row>
    <row r="131" spans="1:11">
      <c r="A131" s="91">
        <v>44477</v>
      </c>
      <c r="B131" s="92">
        <v>3489.25</v>
      </c>
      <c r="C131" s="92">
        <v>2465.5630000000001</v>
      </c>
      <c r="D131" s="92">
        <v>1612</v>
      </c>
      <c r="E131" s="92">
        <v>821.4</v>
      </c>
      <c r="F131" s="92">
        <v>1740</v>
      </c>
      <c r="G131" s="94">
        <f t="shared" si="5"/>
        <v>-2.9432355588576192E-3</v>
      </c>
      <c r="H131" s="94">
        <f t="shared" si="5"/>
        <v>3.8427140013928142E-2</v>
      </c>
      <c r="I131" s="94">
        <f t="shared" si="6"/>
        <v>-8.9757776958071505E-3</v>
      </c>
      <c r="J131" s="94">
        <f t="shared" si="7"/>
        <v>-2.2471910112359826E-3</v>
      </c>
      <c r="K131" s="94">
        <f t="shared" si="7"/>
        <v>1.7543859649122806E-2</v>
      </c>
    </row>
    <row r="132" spans="1:11">
      <c r="A132" s="89">
        <v>44480</v>
      </c>
      <c r="B132" s="90">
        <v>3479.95</v>
      </c>
      <c r="C132" s="90">
        <v>2448.395</v>
      </c>
      <c r="D132" s="90">
        <v>1599.9</v>
      </c>
      <c r="E132" s="90">
        <v>832.55</v>
      </c>
      <c r="F132" s="90">
        <v>1733.75</v>
      </c>
      <c r="G132" s="94">
        <f t="shared" ref="G132:H195" si="8">(B132-B131)/B131</f>
        <v>-2.6653292254783067E-3</v>
      </c>
      <c r="H132" s="94">
        <f t="shared" si="8"/>
        <v>-6.9631155237161327E-3</v>
      </c>
      <c r="I132" s="94">
        <f t="shared" ref="I132:I195" si="9">(D132-D131)/D131</f>
        <v>-7.5062034739453529E-3</v>
      </c>
      <c r="J132" s="94">
        <f t="shared" ref="J132:K195" si="10">(E132-E131)/E131</f>
        <v>1.357438519600679E-2</v>
      </c>
      <c r="K132" s="94">
        <f t="shared" si="10"/>
        <v>-3.5919540229885057E-3</v>
      </c>
    </row>
    <row r="133" spans="1:11">
      <c r="A133" s="91">
        <v>44481</v>
      </c>
      <c r="B133" s="92">
        <v>3432.95</v>
      </c>
      <c r="C133" s="92">
        <v>2462.3784000000001</v>
      </c>
      <c r="D133" s="92">
        <v>1625</v>
      </c>
      <c r="E133" s="92">
        <v>829.7</v>
      </c>
      <c r="F133" s="92">
        <v>1710.5</v>
      </c>
      <c r="G133" s="94">
        <f t="shared" si="8"/>
        <v>-1.3505941177315767E-2</v>
      </c>
      <c r="H133" s="94">
        <f t="shared" si="8"/>
        <v>5.7112516566975814E-3</v>
      </c>
      <c r="I133" s="94">
        <f t="shared" si="9"/>
        <v>1.5688480530033071E-2</v>
      </c>
      <c r="J133" s="94">
        <f t="shared" si="10"/>
        <v>-3.423217824755161E-3</v>
      </c>
      <c r="K133" s="94">
        <f t="shared" si="10"/>
        <v>-1.3410237923576063E-2</v>
      </c>
    </row>
    <row r="134" spans="1:11">
      <c r="A134" s="89">
        <v>44482</v>
      </c>
      <c r="B134" s="90">
        <v>3420.6001000000001</v>
      </c>
      <c r="C134" s="90">
        <v>2487.4380000000001</v>
      </c>
      <c r="D134" s="90">
        <v>1637</v>
      </c>
      <c r="E134" s="90">
        <v>842.55</v>
      </c>
      <c r="F134" s="90">
        <v>1727</v>
      </c>
      <c r="G134" s="94">
        <f t="shared" si="8"/>
        <v>-3.5974599105724546E-3</v>
      </c>
      <c r="H134" s="94">
        <f t="shared" si="8"/>
        <v>1.0176989856636188E-2</v>
      </c>
      <c r="I134" s="94">
        <f t="shared" si="9"/>
        <v>7.3846153846153844E-3</v>
      </c>
      <c r="J134" s="94">
        <f t="shared" si="10"/>
        <v>1.5487525611666757E-2</v>
      </c>
      <c r="K134" s="94">
        <f t="shared" si="10"/>
        <v>9.6463022508038593E-3</v>
      </c>
    </row>
    <row r="135" spans="1:11">
      <c r="A135" s="91">
        <v>44483</v>
      </c>
      <c r="B135" s="92">
        <v>3587.75</v>
      </c>
      <c r="C135" s="92">
        <v>2492.4683</v>
      </c>
      <c r="D135" s="92">
        <v>1638</v>
      </c>
      <c r="E135" s="92">
        <v>841.3</v>
      </c>
      <c r="F135" s="92">
        <v>1775</v>
      </c>
      <c r="G135" s="94">
        <f t="shared" si="8"/>
        <v>4.8865665413504455E-2</v>
      </c>
      <c r="H135" s="94">
        <f t="shared" si="8"/>
        <v>2.0222815603845794E-3</v>
      </c>
      <c r="I135" s="94">
        <f t="shared" si="9"/>
        <v>6.1087354917532073E-4</v>
      </c>
      <c r="J135" s="94">
        <f t="shared" si="10"/>
        <v>-1.483591478250549E-3</v>
      </c>
      <c r="K135" s="94">
        <f t="shared" si="10"/>
        <v>2.7793862188766647E-2</v>
      </c>
    </row>
    <row r="136" spans="1:11">
      <c r="A136" s="89">
        <v>44487</v>
      </c>
      <c r="B136" s="90">
        <v>3636.2</v>
      </c>
      <c r="C136" s="90">
        <v>2499.114</v>
      </c>
      <c r="D136" s="90">
        <v>1705</v>
      </c>
      <c r="E136" s="90">
        <v>835.9</v>
      </c>
      <c r="F136" s="90">
        <v>1807.15</v>
      </c>
      <c r="G136" s="94">
        <f t="shared" si="8"/>
        <v>1.3504285415650427E-2</v>
      </c>
      <c r="H136" s="94">
        <f t="shared" si="8"/>
        <v>2.6663127470869072E-3</v>
      </c>
      <c r="I136" s="94">
        <f t="shared" si="9"/>
        <v>4.0903540903540904E-2</v>
      </c>
      <c r="J136" s="94">
        <f t="shared" si="10"/>
        <v>-6.4186378224176605E-3</v>
      </c>
      <c r="K136" s="94">
        <f t="shared" si="10"/>
        <v>1.8112676056338078E-2</v>
      </c>
    </row>
    <row r="137" spans="1:11">
      <c r="A137" s="91">
        <v>44488</v>
      </c>
      <c r="B137" s="92">
        <v>3576.6498999999999</v>
      </c>
      <c r="C137" s="92">
        <v>2521.4965999999999</v>
      </c>
      <c r="D137" s="92">
        <v>1675.45</v>
      </c>
      <c r="E137" s="92">
        <v>827.35</v>
      </c>
      <c r="F137" s="92">
        <v>1809.8</v>
      </c>
      <c r="G137" s="94">
        <f t="shared" si="8"/>
        <v>-1.6377014465650937E-2</v>
      </c>
      <c r="H137" s="94">
        <f t="shared" si="8"/>
        <v>8.9562140822707203E-3</v>
      </c>
      <c r="I137" s="94">
        <f t="shared" si="9"/>
        <v>-1.7331378299120209E-2</v>
      </c>
      <c r="J137" s="94">
        <f t="shared" si="10"/>
        <v>-1.0228496231606597E-2</v>
      </c>
      <c r="K137" s="94">
        <f t="shared" si="10"/>
        <v>1.4663973660182406E-3</v>
      </c>
    </row>
    <row r="138" spans="1:11">
      <c r="A138" s="89">
        <v>44489</v>
      </c>
      <c r="B138" s="90">
        <v>3551.5</v>
      </c>
      <c r="C138" s="90">
        <v>2492.4683</v>
      </c>
      <c r="D138" s="90">
        <v>1689.1</v>
      </c>
      <c r="E138" s="90">
        <v>814.9</v>
      </c>
      <c r="F138" s="90">
        <v>1855</v>
      </c>
      <c r="G138" s="94">
        <f t="shared" si="8"/>
        <v>-7.0316918633830747E-3</v>
      </c>
      <c r="H138" s="94">
        <f t="shared" si="8"/>
        <v>-1.1512329622018902E-2</v>
      </c>
      <c r="I138" s="94">
        <f t="shared" si="9"/>
        <v>8.1470649676205573E-3</v>
      </c>
      <c r="J138" s="94">
        <f t="shared" si="10"/>
        <v>-1.5048044962833197E-2</v>
      </c>
      <c r="K138" s="94">
        <f t="shared" si="10"/>
        <v>2.497513537407451E-2</v>
      </c>
    </row>
    <row r="139" spans="1:11">
      <c r="A139" s="91">
        <v>44490</v>
      </c>
      <c r="B139" s="92">
        <v>3469.45</v>
      </c>
      <c r="C139" s="92">
        <v>2420.5666999999999</v>
      </c>
      <c r="D139" s="92">
        <v>1671.8</v>
      </c>
      <c r="E139" s="92">
        <v>818.4</v>
      </c>
      <c r="F139" s="92">
        <v>1815</v>
      </c>
      <c r="G139" s="94">
        <f t="shared" si="8"/>
        <v>-2.3102914261579666E-2</v>
      </c>
      <c r="H139" s="94">
        <f t="shared" si="8"/>
        <v>-2.8847548432210809E-2</v>
      </c>
      <c r="I139" s="94">
        <f t="shared" si="9"/>
        <v>-1.0242140785033424E-2</v>
      </c>
      <c r="J139" s="94">
        <f t="shared" si="10"/>
        <v>4.2950055221499571E-3</v>
      </c>
      <c r="K139" s="94">
        <f t="shared" si="10"/>
        <v>-2.15633423180593E-2</v>
      </c>
    </row>
    <row r="140" spans="1:11">
      <c r="A140" s="89">
        <v>44491</v>
      </c>
      <c r="B140" s="90">
        <v>3345.5</v>
      </c>
      <c r="C140" s="90">
        <v>2425.0893999999998</v>
      </c>
      <c r="D140" s="90">
        <v>1680.1</v>
      </c>
      <c r="E140" s="90">
        <v>812.55</v>
      </c>
      <c r="F140" s="90">
        <v>1816</v>
      </c>
      <c r="G140" s="94">
        <f t="shared" si="8"/>
        <v>-3.5726123737191723E-2</v>
      </c>
      <c r="H140" s="94">
        <f t="shared" si="8"/>
        <v>1.8684467567037036E-3</v>
      </c>
      <c r="I140" s="94">
        <f t="shared" si="9"/>
        <v>4.9647086972125585E-3</v>
      </c>
      <c r="J140" s="94">
        <f t="shared" si="10"/>
        <v>-7.1480938416422571E-3</v>
      </c>
      <c r="K140" s="94">
        <f t="shared" si="10"/>
        <v>5.5096418732782364E-4</v>
      </c>
    </row>
    <row r="141" spans="1:11">
      <c r="A141" s="91">
        <v>44494</v>
      </c>
      <c r="B141" s="92">
        <v>3200.95</v>
      </c>
      <c r="C141" s="92">
        <v>2401.4603999999999</v>
      </c>
      <c r="D141" s="92">
        <v>1690</v>
      </c>
      <c r="E141" s="92">
        <v>813.2</v>
      </c>
      <c r="F141" s="92">
        <v>1792.25</v>
      </c>
      <c r="G141" s="94">
        <f t="shared" si="8"/>
        <v>-4.3207293379166095E-2</v>
      </c>
      <c r="H141" s="94">
        <f t="shared" si="8"/>
        <v>-9.7435583199530322E-3</v>
      </c>
      <c r="I141" s="94">
        <f t="shared" si="9"/>
        <v>5.8925063984287193E-3</v>
      </c>
      <c r="J141" s="94">
        <f t="shared" si="10"/>
        <v>7.9995077226028058E-4</v>
      </c>
      <c r="K141" s="94">
        <f t="shared" si="10"/>
        <v>-1.3078193832599118E-2</v>
      </c>
    </row>
    <row r="142" spans="1:11">
      <c r="A142" s="89">
        <v>44495</v>
      </c>
      <c r="B142" s="90">
        <v>3304.05</v>
      </c>
      <c r="C142" s="90">
        <v>2456.1482000000001</v>
      </c>
      <c r="D142" s="90">
        <v>1650</v>
      </c>
      <c r="E142" s="90">
        <v>813.5</v>
      </c>
      <c r="F142" s="90">
        <v>1785</v>
      </c>
      <c r="G142" s="94">
        <f t="shared" si="8"/>
        <v>3.2209187897343089E-2</v>
      </c>
      <c r="H142" s="94">
        <f t="shared" si="8"/>
        <v>2.2772726129483608E-2</v>
      </c>
      <c r="I142" s="94">
        <f t="shared" si="9"/>
        <v>-2.3668639053254437E-2</v>
      </c>
      <c r="J142" s="94">
        <f t="shared" si="10"/>
        <v>3.6891293654691895E-4</v>
      </c>
      <c r="K142" s="94">
        <f t="shared" si="10"/>
        <v>-4.0451945878086206E-3</v>
      </c>
    </row>
    <row r="143" spans="1:11">
      <c r="A143" s="91">
        <v>44496</v>
      </c>
      <c r="B143" s="92">
        <v>3300.3501000000001</v>
      </c>
      <c r="C143" s="92">
        <v>2425.0893999999998</v>
      </c>
      <c r="D143" s="92">
        <v>1652.75</v>
      </c>
      <c r="E143" s="92">
        <v>825.1</v>
      </c>
      <c r="F143" s="92">
        <v>1801</v>
      </c>
      <c r="G143" s="94">
        <f t="shared" si="8"/>
        <v>-1.1198075089662899E-3</v>
      </c>
      <c r="H143" s="94">
        <f t="shared" si="8"/>
        <v>-1.2645328160572821E-2</v>
      </c>
      <c r="I143" s="94">
        <f t="shared" si="9"/>
        <v>1.6666666666666668E-3</v>
      </c>
      <c r="J143" s="94">
        <f t="shared" si="10"/>
        <v>1.425937307928706E-2</v>
      </c>
      <c r="K143" s="94">
        <f t="shared" si="10"/>
        <v>8.9635854341736688E-3</v>
      </c>
    </row>
    <row r="144" spans="1:11">
      <c r="A144" s="89">
        <v>44497</v>
      </c>
      <c r="B144" s="90">
        <v>3246.7</v>
      </c>
      <c r="C144" s="90">
        <v>2398.5068000000001</v>
      </c>
      <c r="D144" s="90">
        <v>1650</v>
      </c>
      <c r="E144" s="90">
        <v>807.6</v>
      </c>
      <c r="F144" s="90">
        <v>1799.55</v>
      </c>
      <c r="G144" s="94">
        <f t="shared" si="8"/>
        <v>-1.625588145936405E-2</v>
      </c>
      <c r="H144" s="94">
        <f t="shared" si="8"/>
        <v>-1.0961492801048791E-2</v>
      </c>
      <c r="I144" s="94">
        <f t="shared" si="9"/>
        <v>-1.6638935108153079E-3</v>
      </c>
      <c r="J144" s="94">
        <f t="shared" si="10"/>
        <v>-2.1209550357532421E-2</v>
      </c>
      <c r="K144" s="94">
        <f t="shared" si="10"/>
        <v>-8.0510827318159108E-4</v>
      </c>
    </row>
    <row r="145" spans="1:11">
      <c r="A145" s="91">
        <v>44498</v>
      </c>
      <c r="B145" s="92">
        <v>3240.6498999999999</v>
      </c>
      <c r="C145" s="92">
        <v>2340.9580000000001</v>
      </c>
      <c r="D145" s="92">
        <v>1590</v>
      </c>
      <c r="E145" s="92">
        <v>795</v>
      </c>
      <c r="F145" s="92">
        <v>1822</v>
      </c>
      <c r="G145" s="94">
        <f t="shared" si="8"/>
        <v>-1.8634613607662949E-3</v>
      </c>
      <c r="H145" s="94">
        <f t="shared" si="8"/>
        <v>-2.3993594681491013E-2</v>
      </c>
      <c r="I145" s="94">
        <f t="shared" si="9"/>
        <v>-3.6363636363636362E-2</v>
      </c>
      <c r="J145" s="94">
        <f t="shared" si="10"/>
        <v>-1.5601783060921276E-2</v>
      </c>
      <c r="K145" s="94">
        <f t="shared" si="10"/>
        <v>1.2475341057486619E-2</v>
      </c>
    </row>
    <row r="146" spans="1:11">
      <c r="A146" s="89">
        <v>44501</v>
      </c>
      <c r="B146" s="90">
        <v>3222.55</v>
      </c>
      <c r="C146" s="90">
        <v>2342.3887</v>
      </c>
      <c r="D146" s="90">
        <v>1585</v>
      </c>
      <c r="E146" s="90">
        <v>811.8</v>
      </c>
      <c r="F146" s="90">
        <v>1776</v>
      </c>
      <c r="G146" s="94">
        <f t="shared" si="8"/>
        <v>-5.5852685598650155E-3</v>
      </c>
      <c r="H146" s="94">
        <f t="shared" si="8"/>
        <v>6.1116004644247695E-4</v>
      </c>
      <c r="I146" s="94">
        <f t="shared" si="9"/>
        <v>-3.1446540880503146E-3</v>
      </c>
      <c r="J146" s="94">
        <f t="shared" si="10"/>
        <v>2.1132075471698056E-2</v>
      </c>
      <c r="K146" s="94">
        <f t="shared" si="10"/>
        <v>-2.5246981339187707E-2</v>
      </c>
    </row>
    <row r="147" spans="1:11">
      <c r="A147" s="91">
        <v>44502</v>
      </c>
      <c r="B147" s="92">
        <v>3202.45</v>
      </c>
      <c r="C147" s="92">
        <v>2308.2375000000002</v>
      </c>
      <c r="D147" s="92">
        <v>1606</v>
      </c>
      <c r="E147" s="92">
        <v>815.4</v>
      </c>
      <c r="F147" s="92">
        <v>1800</v>
      </c>
      <c r="G147" s="94">
        <f t="shared" si="8"/>
        <v>-6.2372965508682137E-3</v>
      </c>
      <c r="H147" s="94">
        <f t="shared" si="8"/>
        <v>-1.4579646836581729E-2</v>
      </c>
      <c r="I147" s="94">
        <f t="shared" si="9"/>
        <v>1.3249211356466877E-2</v>
      </c>
      <c r="J147" s="94">
        <f t="shared" si="10"/>
        <v>4.4345898004434876E-3</v>
      </c>
      <c r="K147" s="94">
        <f t="shared" si="10"/>
        <v>1.3513513513513514E-2</v>
      </c>
    </row>
    <row r="148" spans="1:11">
      <c r="A148" s="89">
        <v>44503</v>
      </c>
      <c r="B148" s="90">
        <v>3193.05</v>
      </c>
      <c r="C148" s="90">
        <v>2292.3620999999998</v>
      </c>
      <c r="D148" s="90">
        <v>1605.1</v>
      </c>
      <c r="E148" s="90">
        <v>787.95</v>
      </c>
      <c r="F148" s="90">
        <v>1818</v>
      </c>
      <c r="G148" s="94">
        <f t="shared" si="8"/>
        <v>-2.9352526971536284E-3</v>
      </c>
      <c r="H148" s="94">
        <f t="shared" si="8"/>
        <v>-6.8777151397983755E-3</v>
      </c>
      <c r="I148" s="94">
        <f t="shared" si="9"/>
        <v>-5.6039850560404164E-4</v>
      </c>
      <c r="J148" s="94">
        <f t="shared" si="10"/>
        <v>-3.3664459161147818E-2</v>
      </c>
      <c r="K148" s="94">
        <f t="shared" si="10"/>
        <v>0.01</v>
      </c>
    </row>
    <row r="149" spans="1:11">
      <c r="A149" s="91">
        <v>44504</v>
      </c>
      <c r="B149" s="92">
        <v>3229.6001000000001</v>
      </c>
      <c r="C149" s="92">
        <v>2306.4376999999999</v>
      </c>
      <c r="D149" s="92">
        <v>1595</v>
      </c>
      <c r="E149" s="92">
        <v>795.45</v>
      </c>
      <c r="F149" s="92">
        <v>1900</v>
      </c>
      <c r="G149" s="94">
        <f t="shared" si="8"/>
        <v>1.1446767197507063E-2</v>
      </c>
      <c r="H149" s="94">
        <f t="shared" si="8"/>
        <v>6.1402166786827103E-3</v>
      </c>
      <c r="I149" s="94">
        <f t="shared" si="9"/>
        <v>-6.2924428384523766E-3</v>
      </c>
      <c r="J149" s="94">
        <f t="shared" si="10"/>
        <v>9.5183704549781072E-3</v>
      </c>
      <c r="K149" s="94">
        <f t="shared" si="10"/>
        <v>4.5104510451045104E-2</v>
      </c>
    </row>
    <row r="150" spans="1:11">
      <c r="A150" s="89">
        <v>44508</v>
      </c>
      <c r="B150" s="90">
        <v>3159.3998999999999</v>
      </c>
      <c r="C150" s="90">
        <v>2309.2991000000002</v>
      </c>
      <c r="D150" s="90">
        <v>1592.1</v>
      </c>
      <c r="E150" s="90">
        <v>800</v>
      </c>
      <c r="F150" s="90">
        <v>1944.55</v>
      </c>
      <c r="G150" s="94">
        <f t="shared" si="8"/>
        <v>-2.173649920310574E-2</v>
      </c>
      <c r="H150" s="94">
        <f t="shared" si="8"/>
        <v>1.2406144766018308E-3</v>
      </c>
      <c r="I150" s="94">
        <f t="shared" si="9"/>
        <v>-1.8181818181818752E-3</v>
      </c>
      <c r="J150" s="94">
        <f t="shared" si="10"/>
        <v>5.7200326859010052E-3</v>
      </c>
      <c r="K150" s="94">
        <f t="shared" si="10"/>
        <v>2.3447368421052609E-2</v>
      </c>
    </row>
    <row r="151" spans="1:11">
      <c r="A151" s="91">
        <v>44509</v>
      </c>
      <c r="B151" s="92">
        <v>3133.8</v>
      </c>
      <c r="C151" s="92">
        <v>2327.5282999999999</v>
      </c>
      <c r="D151" s="92">
        <v>1594.6</v>
      </c>
      <c r="E151" s="92">
        <v>801.35</v>
      </c>
      <c r="F151" s="92">
        <v>1933.5</v>
      </c>
      <c r="G151" s="94">
        <f t="shared" si="8"/>
        <v>-8.1027729348221184E-3</v>
      </c>
      <c r="H151" s="94">
        <f t="shared" si="8"/>
        <v>7.8938237147365455E-3</v>
      </c>
      <c r="I151" s="94">
        <f t="shared" si="9"/>
        <v>1.5702531248037185E-3</v>
      </c>
      <c r="J151" s="94">
        <f t="shared" si="10"/>
        <v>1.6875000000000284E-3</v>
      </c>
      <c r="K151" s="94">
        <f t="shared" si="10"/>
        <v>-5.6825486616440589E-3</v>
      </c>
    </row>
    <row r="152" spans="1:11">
      <c r="A152" s="89">
        <v>44510</v>
      </c>
      <c r="B152" s="90">
        <v>3033.7</v>
      </c>
      <c r="C152" s="90">
        <v>2353.5569</v>
      </c>
      <c r="D152" s="90">
        <v>1568</v>
      </c>
      <c r="E152" s="90">
        <v>811.1</v>
      </c>
      <c r="F152" s="90">
        <v>1932.7</v>
      </c>
      <c r="G152" s="94">
        <f t="shared" si="8"/>
        <v>-3.1942051183866345E-2</v>
      </c>
      <c r="H152" s="94">
        <f t="shared" si="8"/>
        <v>1.1182935992658004E-2</v>
      </c>
      <c r="I152" s="94">
        <f t="shared" si="9"/>
        <v>-1.6681299385425757E-2</v>
      </c>
      <c r="J152" s="94">
        <f t="shared" si="10"/>
        <v>1.2166968241093154E-2</v>
      </c>
      <c r="K152" s="94">
        <f t="shared" si="10"/>
        <v>-4.1375743470388129E-4</v>
      </c>
    </row>
    <row r="153" spans="1:11">
      <c r="A153" s="91">
        <v>44511</v>
      </c>
      <c r="B153" s="92">
        <v>3007.5</v>
      </c>
      <c r="C153" s="92">
        <v>2357.8489</v>
      </c>
      <c r="D153" s="92">
        <v>1550.05</v>
      </c>
      <c r="E153" s="92">
        <v>794.85</v>
      </c>
      <c r="F153" s="92">
        <v>1947.85</v>
      </c>
      <c r="G153" s="94">
        <f t="shared" si="8"/>
        <v>-8.6363186867520914E-3</v>
      </c>
      <c r="H153" s="94">
        <f t="shared" si="8"/>
        <v>1.8236227898292649E-3</v>
      </c>
      <c r="I153" s="94">
        <f t="shared" si="9"/>
        <v>-1.1447704081632683E-2</v>
      </c>
      <c r="J153" s="94">
        <f t="shared" si="10"/>
        <v>-2.0034521020835902E-2</v>
      </c>
      <c r="K153" s="94">
        <f t="shared" si="10"/>
        <v>7.838774771045616E-3</v>
      </c>
    </row>
    <row r="154" spans="1:11">
      <c r="A154" s="89">
        <v>44512</v>
      </c>
      <c r="B154" s="90">
        <v>2977.2</v>
      </c>
      <c r="C154" s="90">
        <v>2393.4304000000002</v>
      </c>
      <c r="D154" s="90">
        <v>1550</v>
      </c>
      <c r="E154" s="90">
        <v>806.5</v>
      </c>
      <c r="F154" s="90">
        <v>1940</v>
      </c>
      <c r="G154" s="94">
        <f t="shared" si="8"/>
        <v>-1.0074812967581108E-2</v>
      </c>
      <c r="H154" s="94">
        <f t="shared" si="8"/>
        <v>1.5090661661992095E-2</v>
      </c>
      <c r="I154" s="94">
        <f t="shared" si="9"/>
        <v>-3.2257023966939469E-5</v>
      </c>
      <c r="J154" s="94">
        <f t="shared" si="10"/>
        <v>1.4656853494369978E-2</v>
      </c>
      <c r="K154" s="94">
        <f t="shared" si="10"/>
        <v>-4.0300844520881531E-3</v>
      </c>
    </row>
    <row r="155" spans="1:11">
      <c r="A155" s="91">
        <v>44515</v>
      </c>
      <c r="B155" s="92">
        <v>2879.1498999999999</v>
      </c>
      <c r="C155" s="92">
        <v>2379.3085999999998</v>
      </c>
      <c r="D155" s="92">
        <v>1562.1</v>
      </c>
      <c r="E155" s="92">
        <v>810.7</v>
      </c>
      <c r="F155" s="92">
        <v>1961.25</v>
      </c>
      <c r="G155" s="94">
        <f t="shared" si="8"/>
        <v>-3.2933662501679409E-2</v>
      </c>
      <c r="H155" s="94">
        <f t="shared" si="8"/>
        <v>-5.9002342411963796E-3</v>
      </c>
      <c r="I155" s="94">
        <f t="shared" si="9"/>
        <v>7.8064516129031673E-3</v>
      </c>
      <c r="J155" s="94">
        <f t="shared" si="10"/>
        <v>5.2076875387477312E-3</v>
      </c>
      <c r="K155" s="94">
        <f t="shared" si="10"/>
        <v>1.095360824742268E-2</v>
      </c>
    </row>
    <row r="156" spans="1:11">
      <c r="A156" s="89">
        <v>44516</v>
      </c>
      <c r="B156" s="90">
        <v>2902.3501000000001</v>
      </c>
      <c r="C156" s="90">
        <v>2324.0210000000002</v>
      </c>
      <c r="D156" s="90">
        <v>1555</v>
      </c>
      <c r="E156" s="90">
        <v>798.45</v>
      </c>
      <c r="F156" s="90">
        <v>1950</v>
      </c>
      <c r="G156" s="94">
        <f t="shared" si="8"/>
        <v>8.0580035099944679E-3</v>
      </c>
      <c r="H156" s="94">
        <f t="shared" si="8"/>
        <v>-2.3236834431649454E-2</v>
      </c>
      <c r="I156" s="94">
        <f t="shared" si="9"/>
        <v>-4.5451635618717814E-3</v>
      </c>
      <c r="J156" s="94">
        <f t="shared" si="10"/>
        <v>-1.5110398421117551E-2</v>
      </c>
      <c r="K156" s="94">
        <f t="shared" si="10"/>
        <v>-5.7361376673040155E-3</v>
      </c>
    </row>
    <row r="157" spans="1:11">
      <c r="A157" s="91">
        <v>44517</v>
      </c>
      <c r="B157" s="92">
        <v>2884.45</v>
      </c>
      <c r="C157" s="92">
        <v>2274.2712000000001</v>
      </c>
      <c r="D157" s="92">
        <v>1536.9</v>
      </c>
      <c r="E157" s="92">
        <v>791.35</v>
      </c>
      <c r="F157" s="92">
        <v>1949</v>
      </c>
      <c r="G157" s="94">
        <f t="shared" si="8"/>
        <v>-6.1674503017400597E-3</v>
      </c>
      <c r="H157" s="94">
        <f t="shared" si="8"/>
        <v>-2.1406777305368604E-2</v>
      </c>
      <c r="I157" s="94">
        <f t="shared" si="9"/>
        <v>-1.1639871382636597E-2</v>
      </c>
      <c r="J157" s="94">
        <f t="shared" si="10"/>
        <v>-8.8922286930928959E-3</v>
      </c>
      <c r="K157" s="94">
        <f t="shared" si="10"/>
        <v>-5.1282051282051282E-4</v>
      </c>
    </row>
    <row r="158" spans="1:11">
      <c r="A158" s="89">
        <v>44518</v>
      </c>
      <c r="B158" s="90">
        <v>2834.75</v>
      </c>
      <c r="C158" s="90">
        <v>2282.855</v>
      </c>
      <c r="D158" s="90">
        <v>1526.05</v>
      </c>
      <c r="E158" s="90">
        <v>790.65</v>
      </c>
      <c r="F158" s="90">
        <v>1952.9</v>
      </c>
      <c r="G158" s="94">
        <f t="shared" si="8"/>
        <v>-1.7230321205082364E-2</v>
      </c>
      <c r="H158" s="94">
        <f t="shared" si="8"/>
        <v>3.7743080068902437E-3</v>
      </c>
      <c r="I158" s="94">
        <f t="shared" si="9"/>
        <v>-7.0596655605440406E-3</v>
      </c>
      <c r="J158" s="94">
        <f t="shared" si="10"/>
        <v>-8.8456435205666953E-4</v>
      </c>
      <c r="K158" s="94">
        <f t="shared" si="10"/>
        <v>2.0010261672653109E-3</v>
      </c>
    </row>
    <row r="159" spans="1:11">
      <c r="A159" s="91">
        <v>44522</v>
      </c>
      <c r="B159" s="92">
        <v>2749.8</v>
      </c>
      <c r="C159" s="92">
        <v>2181.7404999999999</v>
      </c>
      <c r="D159" s="92">
        <v>1546</v>
      </c>
      <c r="E159" s="92">
        <v>770.75</v>
      </c>
      <c r="F159" s="92">
        <v>1898.25</v>
      </c>
      <c r="G159" s="94">
        <f t="shared" si="8"/>
        <v>-2.9967369256548131E-2</v>
      </c>
      <c r="H159" s="94">
        <f t="shared" si="8"/>
        <v>-4.4293001526597237E-2</v>
      </c>
      <c r="I159" s="94">
        <f t="shared" si="9"/>
        <v>1.3072966154451063E-2</v>
      </c>
      <c r="J159" s="94">
        <f t="shared" si="10"/>
        <v>-2.5169164611395661E-2</v>
      </c>
      <c r="K159" s="94">
        <f t="shared" si="10"/>
        <v>-2.7984023759537145E-2</v>
      </c>
    </row>
    <row r="160" spans="1:11">
      <c r="A160" s="89">
        <v>44523</v>
      </c>
      <c r="B160" s="90">
        <v>2790.1001000000001</v>
      </c>
      <c r="C160" s="90">
        <v>2202.1387</v>
      </c>
      <c r="D160" s="90">
        <v>1502</v>
      </c>
      <c r="E160" s="90">
        <v>785.2</v>
      </c>
      <c r="F160" s="90">
        <v>1850</v>
      </c>
      <c r="G160" s="94">
        <f t="shared" si="8"/>
        <v>1.4655647683467861E-2</v>
      </c>
      <c r="H160" s="94">
        <f t="shared" si="8"/>
        <v>9.3495078814369026E-3</v>
      </c>
      <c r="I160" s="94">
        <f t="shared" si="9"/>
        <v>-2.8460543337645538E-2</v>
      </c>
      <c r="J160" s="94">
        <f t="shared" si="10"/>
        <v>1.8747972753811282E-2</v>
      </c>
      <c r="K160" s="94">
        <f t="shared" si="10"/>
        <v>-2.541814829448176E-2</v>
      </c>
    </row>
    <row r="161" spans="1:11">
      <c r="A161" s="91">
        <v>44524</v>
      </c>
      <c r="B161" s="92">
        <v>2788.75</v>
      </c>
      <c r="C161" s="92">
        <v>2170.3416000000002</v>
      </c>
      <c r="D161" s="92">
        <v>1524</v>
      </c>
      <c r="E161" s="92">
        <v>778.95</v>
      </c>
      <c r="F161" s="92">
        <v>1894</v>
      </c>
      <c r="G161" s="94">
        <f t="shared" si="8"/>
        <v>-4.838894489843254E-4</v>
      </c>
      <c r="H161" s="94">
        <f t="shared" si="8"/>
        <v>-1.4439190410667491E-2</v>
      </c>
      <c r="I161" s="94">
        <f t="shared" si="9"/>
        <v>1.4647137150466045E-2</v>
      </c>
      <c r="J161" s="94">
        <f t="shared" si="10"/>
        <v>-7.9597554763117667E-3</v>
      </c>
      <c r="K161" s="94">
        <f t="shared" si="10"/>
        <v>2.3783783783783784E-2</v>
      </c>
    </row>
    <row r="162" spans="1:11">
      <c r="A162" s="89">
        <v>44525</v>
      </c>
      <c r="B162" s="90">
        <v>2798.55</v>
      </c>
      <c r="C162" s="90">
        <v>2300.9919</v>
      </c>
      <c r="D162" s="90">
        <v>1514.8</v>
      </c>
      <c r="E162" s="90">
        <v>782.9</v>
      </c>
      <c r="F162" s="90">
        <v>1855</v>
      </c>
      <c r="G162" s="94">
        <f t="shared" si="8"/>
        <v>3.5141192290453365E-3</v>
      </c>
      <c r="H162" s="94">
        <f t="shared" si="8"/>
        <v>6.0198035184875862E-2</v>
      </c>
      <c r="I162" s="94">
        <f t="shared" si="9"/>
        <v>-6.0367454068241764E-3</v>
      </c>
      <c r="J162" s="94">
        <f t="shared" si="10"/>
        <v>5.0709288144295929E-3</v>
      </c>
      <c r="K162" s="94">
        <f t="shared" si="10"/>
        <v>-2.0591341077085535E-2</v>
      </c>
    </row>
    <row r="163" spans="1:11">
      <c r="A163" s="91">
        <v>44526</v>
      </c>
      <c r="B163" s="92">
        <v>2711.45</v>
      </c>
      <c r="C163" s="92">
        <v>2226.8290999999999</v>
      </c>
      <c r="D163" s="92">
        <v>1500</v>
      </c>
      <c r="E163" s="92">
        <v>767.3</v>
      </c>
      <c r="F163" s="92">
        <v>1820</v>
      </c>
      <c r="G163" s="94">
        <f t="shared" si="8"/>
        <v>-3.1123260259777512E-2</v>
      </c>
      <c r="H163" s="94">
        <f t="shared" si="8"/>
        <v>-3.223079577116289E-2</v>
      </c>
      <c r="I163" s="94">
        <f t="shared" si="9"/>
        <v>-9.7702667018748045E-3</v>
      </c>
      <c r="J163" s="94">
        <f t="shared" si="10"/>
        <v>-1.9925916464427158E-2</v>
      </c>
      <c r="K163" s="94">
        <f t="shared" si="10"/>
        <v>-1.8867924528301886E-2</v>
      </c>
    </row>
    <row r="164" spans="1:11">
      <c r="A164" s="89">
        <v>44529</v>
      </c>
      <c r="B164" s="90">
        <v>2718.75</v>
      </c>
      <c r="C164" s="90">
        <v>2253.5037000000002</v>
      </c>
      <c r="D164" s="90">
        <v>1494.8</v>
      </c>
      <c r="E164" s="90">
        <v>751.05</v>
      </c>
      <c r="F164" s="90">
        <v>1778</v>
      </c>
      <c r="G164" s="94">
        <f t="shared" si="8"/>
        <v>2.692286415017862E-3</v>
      </c>
      <c r="H164" s="94">
        <f t="shared" si="8"/>
        <v>1.1978736940342788E-2</v>
      </c>
      <c r="I164" s="94">
        <f t="shared" si="9"/>
        <v>-3.4666666666666969E-3</v>
      </c>
      <c r="J164" s="94">
        <f t="shared" si="10"/>
        <v>-2.1178157174508015E-2</v>
      </c>
      <c r="K164" s="94">
        <f t="shared" si="10"/>
        <v>-2.3076923076923078E-2</v>
      </c>
    </row>
    <row r="165" spans="1:11">
      <c r="A165" s="91">
        <v>44530</v>
      </c>
      <c r="B165" s="92">
        <v>2713.05</v>
      </c>
      <c r="C165" s="92">
        <v>2220.1833999999999</v>
      </c>
      <c r="D165" s="92">
        <v>1495</v>
      </c>
      <c r="E165" s="92">
        <v>753.6</v>
      </c>
      <c r="F165" s="92">
        <v>1767.25</v>
      </c>
      <c r="G165" s="94">
        <f t="shared" si="8"/>
        <v>-2.0965517241378641E-3</v>
      </c>
      <c r="H165" s="94">
        <f t="shared" si="8"/>
        <v>-1.4785997466966801E-2</v>
      </c>
      <c r="I165" s="94">
        <f t="shared" si="9"/>
        <v>1.3379716350016423E-4</v>
      </c>
      <c r="J165" s="94">
        <f t="shared" si="10"/>
        <v>3.3952466546835341E-3</v>
      </c>
      <c r="K165" s="94">
        <f t="shared" si="10"/>
        <v>-6.0461192350956131E-3</v>
      </c>
    </row>
    <row r="166" spans="1:11">
      <c r="A166" s="89">
        <v>44531</v>
      </c>
      <c r="B166" s="90">
        <v>2729.55</v>
      </c>
      <c r="C166" s="90">
        <v>2277.0403000000001</v>
      </c>
      <c r="D166" s="90">
        <v>1495</v>
      </c>
      <c r="E166" s="90">
        <v>745.35</v>
      </c>
      <c r="F166" s="90">
        <v>1764</v>
      </c>
      <c r="G166" s="94">
        <f t="shared" si="8"/>
        <v>6.081716149720794E-3</v>
      </c>
      <c r="H166" s="94">
        <f t="shared" si="8"/>
        <v>2.560910058151062E-2</v>
      </c>
      <c r="I166" s="94">
        <f t="shared" si="9"/>
        <v>0</v>
      </c>
      <c r="J166" s="94">
        <f t="shared" si="10"/>
        <v>-1.0947452229299362E-2</v>
      </c>
      <c r="K166" s="94">
        <f t="shared" si="10"/>
        <v>-1.8390154194369783E-3</v>
      </c>
    </row>
    <row r="167" spans="1:11">
      <c r="A167" s="91">
        <v>44532</v>
      </c>
      <c r="B167" s="92">
        <v>2815.45</v>
      </c>
      <c r="C167" s="92">
        <v>2291.6696999999999</v>
      </c>
      <c r="D167" s="92">
        <v>1504.5</v>
      </c>
      <c r="E167" s="92">
        <v>766.25</v>
      </c>
      <c r="F167" s="92">
        <v>1785.95</v>
      </c>
      <c r="G167" s="94">
        <f t="shared" si="8"/>
        <v>3.1470388891941758E-2</v>
      </c>
      <c r="H167" s="94">
        <f t="shared" si="8"/>
        <v>6.4247435585570462E-3</v>
      </c>
      <c r="I167" s="94">
        <f t="shared" si="9"/>
        <v>6.3545150501672244E-3</v>
      </c>
      <c r="J167" s="94">
        <f t="shared" si="10"/>
        <v>2.8040517877507179E-2</v>
      </c>
      <c r="K167" s="94">
        <f t="shared" si="10"/>
        <v>1.2443310657596398E-2</v>
      </c>
    </row>
    <row r="168" spans="1:11">
      <c r="A168" s="89">
        <v>44533</v>
      </c>
      <c r="B168" s="90">
        <v>2894.3501000000001</v>
      </c>
      <c r="C168" s="90">
        <v>2222.8139999999999</v>
      </c>
      <c r="D168" s="90">
        <v>1525.8</v>
      </c>
      <c r="E168" s="90">
        <v>751.8</v>
      </c>
      <c r="F168" s="90">
        <v>1799.95</v>
      </c>
      <c r="G168" s="94">
        <f t="shared" si="8"/>
        <v>2.8023974853043136E-2</v>
      </c>
      <c r="H168" s="94">
        <f t="shared" si="8"/>
        <v>-3.0046083866274477E-2</v>
      </c>
      <c r="I168" s="94">
        <f t="shared" si="9"/>
        <v>1.4157527417746729E-2</v>
      </c>
      <c r="J168" s="94">
        <f t="shared" si="10"/>
        <v>-1.8858075040783094E-2</v>
      </c>
      <c r="K168" s="94">
        <f t="shared" si="10"/>
        <v>7.8389652565861306E-3</v>
      </c>
    </row>
    <row r="169" spans="1:11">
      <c r="A169" s="91">
        <v>44536</v>
      </c>
      <c r="B169" s="92">
        <v>2842.8501000000001</v>
      </c>
      <c r="C169" s="92">
        <v>2180.6790000000001</v>
      </c>
      <c r="D169" s="92">
        <v>1513</v>
      </c>
      <c r="E169" s="92">
        <v>737.15</v>
      </c>
      <c r="F169" s="92">
        <v>1799</v>
      </c>
      <c r="G169" s="94">
        <f t="shared" si="8"/>
        <v>-1.7793286306311044E-2</v>
      </c>
      <c r="H169" s="94">
        <f t="shared" si="8"/>
        <v>-1.895570209653159E-2</v>
      </c>
      <c r="I169" s="94">
        <f t="shared" si="9"/>
        <v>-8.3890418141302631E-3</v>
      </c>
      <c r="J169" s="94">
        <f t="shared" si="10"/>
        <v>-1.948656557595102E-2</v>
      </c>
      <c r="K169" s="94">
        <f t="shared" si="10"/>
        <v>-5.2779243867887742E-4</v>
      </c>
    </row>
    <row r="170" spans="1:11">
      <c r="A170" s="89">
        <v>44537</v>
      </c>
      <c r="B170" s="90">
        <v>2897.8501000000001</v>
      </c>
      <c r="C170" s="90">
        <v>2198.4468000000002</v>
      </c>
      <c r="D170" s="90">
        <v>1513.95</v>
      </c>
      <c r="E170" s="90">
        <v>743.7</v>
      </c>
      <c r="F170" s="90">
        <v>1790.2</v>
      </c>
      <c r="G170" s="94">
        <f t="shared" si="8"/>
        <v>1.9346781597805666E-2</v>
      </c>
      <c r="H170" s="94">
        <f t="shared" si="8"/>
        <v>8.1478291853134179E-3</v>
      </c>
      <c r="I170" s="94">
        <f t="shared" si="9"/>
        <v>6.278916060806646E-4</v>
      </c>
      <c r="J170" s="94">
        <f t="shared" si="10"/>
        <v>8.8855728142170094E-3</v>
      </c>
      <c r="K170" s="94">
        <f t="shared" si="10"/>
        <v>-4.8916064480266563E-3</v>
      </c>
    </row>
    <row r="171" spans="1:11">
      <c r="A171" s="91">
        <v>44538</v>
      </c>
      <c r="B171" s="92">
        <v>2909.55</v>
      </c>
      <c r="C171" s="92">
        <v>2231.9054999999998</v>
      </c>
      <c r="D171" s="92">
        <v>1536</v>
      </c>
      <c r="E171" s="92">
        <v>757.55</v>
      </c>
      <c r="F171" s="92">
        <v>1802</v>
      </c>
      <c r="G171" s="94">
        <f t="shared" si="8"/>
        <v>4.0374414121696874E-3</v>
      </c>
      <c r="H171" s="94">
        <f t="shared" si="8"/>
        <v>1.5219244786819347E-2</v>
      </c>
      <c r="I171" s="94">
        <f t="shared" si="9"/>
        <v>1.4564549687902476E-2</v>
      </c>
      <c r="J171" s="94">
        <f t="shared" si="10"/>
        <v>1.8623100712652829E-2</v>
      </c>
      <c r="K171" s="94">
        <f t="shared" si="10"/>
        <v>6.591442296950036E-3</v>
      </c>
    </row>
    <row r="172" spans="1:11">
      <c r="A172" s="89">
        <v>44539</v>
      </c>
      <c r="B172" s="90">
        <v>2883.1001000000001</v>
      </c>
      <c r="C172" s="90">
        <v>2267.3024999999998</v>
      </c>
      <c r="D172" s="90">
        <v>1545.2</v>
      </c>
      <c r="E172" s="90">
        <v>759.75</v>
      </c>
      <c r="F172" s="90">
        <v>1835</v>
      </c>
      <c r="G172" s="94">
        <f t="shared" si="8"/>
        <v>-9.0907184959873755E-3</v>
      </c>
      <c r="H172" s="94">
        <f t="shared" si="8"/>
        <v>1.5859542440304904E-2</v>
      </c>
      <c r="I172" s="94">
        <f t="shared" si="9"/>
        <v>5.9895833333333632E-3</v>
      </c>
      <c r="J172" s="94">
        <f t="shared" si="10"/>
        <v>2.9040987393571982E-3</v>
      </c>
      <c r="K172" s="94">
        <f t="shared" si="10"/>
        <v>1.8312985571587125E-2</v>
      </c>
    </row>
    <row r="173" spans="1:11">
      <c r="A173" s="91">
        <v>44540</v>
      </c>
      <c r="B173" s="92">
        <v>2873.3501000000001</v>
      </c>
      <c r="C173" s="92">
        <v>2269.6100999999999</v>
      </c>
      <c r="D173" s="92">
        <v>1524.9</v>
      </c>
      <c r="E173" s="92">
        <v>761.35</v>
      </c>
      <c r="F173" s="92">
        <v>1879.8</v>
      </c>
      <c r="G173" s="94">
        <f t="shared" si="8"/>
        <v>-3.3817764426562918E-3</v>
      </c>
      <c r="H173" s="94">
        <f t="shared" si="8"/>
        <v>1.0177733231450561E-3</v>
      </c>
      <c r="I173" s="94">
        <f t="shared" si="9"/>
        <v>-1.3137457934247964E-2</v>
      </c>
      <c r="J173" s="94">
        <f t="shared" si="10"/>
        <v>2.1059559065482367E-3</v>
      </c>
      <c r="K173" s="94">
        <f t="shared" si="10"/>
        <v>2.4414168937329676E-2</v>
      </c>
    </row>
    <row r="174" spans="1:11">
      <c r="A174" s="89">
        <v>44543</v>
      </c>
      <c r="B174" s="90">
        <v>2901.3501000000001</v>
      </c>
      <c r="C174" s="90">
        <v>2224.1062000000002</v>
      </c>
      <c r="D174" s="90">
        <v>1526</v>
      </c>
      <c r="E174" s="90">
        <v>762.6</v>
      </c>
      <c r="F174" s="90">
        <v>1893.7</v>
      </c>
      <c r="G174" s="94">
        <f t="shared" si="8"/>
        <v>9.7447227193094219E-3</v>
      </c>
      <c r="H174" s="94">
        <f t="shared" si="8"/>
        <v>-2.0049214620608054E-2</v>
      </c>
      <c r="I174" s="94">
        <f t="shared" si="9"/>
        <v>7.2135877762470255E-4</v>
      </c>
      <c r="J174" s="94">
        <f t="shared" si="10"/>
        <v>1.6418204505155316E-3</v>
      </c>
      <c r="K174" s="94">
        <f t="shared" si="10"/>
        <v>7.3944036599638743E-3</v>
      </c>
    </row>
    <row r="175" spans="1:11">
      <c r="A175" s="91">
        <v>44544</v>
      </c>
      <c r="B175" s="92">
        <v>2910.3998999999999</v>
      </c>
      <c r="C175" s="92">
        <v>2196.8777</v>
      </c>
      <c r="D175" s="92">
        <v>1502.5</v>
      </c>
      <c r="E175" s="92">
        <v>756.05</v>
      </c>
      <c r="F175" s="92">
        <v>1850</v>
      </c>
      <c r="G175" s="94">
        <f t="shared" si="8"/>
        <v>3.1191685553562725E-3</v>
      </c>
      <c r="H175" s="94">
        <f t="shared" si="8"/>
        <v>-1.2242445976725466E-2</v>
      </c>
      <c r="I175" s="94">
        <f t="shared" si="9"/>
        <v>-1.5399737876802096E-2</v>
      </c>
      <c r="J175" s="94">
        <f t="shared" si="10"/>
        <v>-8.5890375032783486E-3</v>
      </c>
      <c r="K175" s="94">
        <f t="shared" si="10"/>
        <v>-2.3076516871732611E-2</v>
      </c>
    </row>
    <row r="176" spans="1:11">
      <c r="A176" s="89">
        <v>44545</v>
      </c>
      <c r="B176" s="90">
        <v>2862.1001000000001</v>
      </c>
      <c r="C176" s="90">
        <v>2190.4629</v>
      </c>
      <c r="D176" s="90">
        <v>1503</v>
      </c>
      <c r="E176" s="90">
        <v>775.1</v>
      </c>
      <c r="F176" s="90">
        <v>1866</v>
      </c>
      <c r="G176" s="94">
        <f t="shared" si="8"/>
        <v>-1.6595588805510809E-2</v>
      </c>
      <c r="H176" s="94">
        <f t="shared" si="8"/>
        <v>-2.919962271909817E-3</v>
      </c>
      <c r="I176" s="94">
        <f t="shared" si="9"/>
        <v>3.3277870216306157E-4</v>
      </c>
      <c r="J176" s="94">
        <f t="shared" si="10"/>
        <v>2.5196746246941432E-2</v>
      </c>
      <c r="K176" s="94">
        <f t="shared" si="10"/>
        <v>8.6486486486486488E-3</v>
      </c>
    </row>
    <row r="177" spans="1:11">
      <c r="A177" s="91">
        <v>44546</v>
      </c>
      <c r="B177" s="92">
        <v>2836.3501000000001</v>
      </c>
      <c r="C177" s="92">
        <v>2218.7988</v>
      </c>
      <c r="D177" s="92">
        <v>1512.8</v>
      </c>
      <c r="E177" s="92">
        <v>764.45</v>
      </c>
      <c r="F177" s="92">
        <v>1892</v>
      </c>
      <c r="G177" s="94">
        <f t="shared" si="8"/>
        <v>-8.9968900808186265E-3</v>
      </c>
      <c r="H177" s="94">
        <f t="shared" si="8"/>
        <v>1.2936032835799244E-2</v>
      </c>
      <c r="I177" s="94">
        <f t="shared" si="9"/>
        <v>6.5202927478376273E-3</v>
      </c>
      <c r="J177" s="94">
        <f t="shared" si="10"/>
        <v>-1.3740162559669691E-2</v>
      </c>
      <c r="K177" s="94">
        <f t="shared" si="10"/>
        <v>1.3933547695605574E-2</v>
      </c>
    </row>
    <row r="178" spans="1:11">
      <c r="A178" s="89">
        <v>44547</v>
      </c>
      <c r="B178" s="90">
        <v>2802.2</v>
      </c>
      <c r="C178" s="90">
        <v>2160.2345999999998</v>
      </c>
      <c r="D178" s="90">
        <v>1497</v>
      </c>
      <c r="E178" s="90">
        <v>768.95</v>
      </c>
      <c r="F178" s="90">
        <v>1866.5</v>
      </c>
      <c r="G178" s="94">
        <f t="shared" si="8"/>
        <v>-1.2040156819851079E-2</v>
      </c>
      <c r="H178" s="94">
        <f t="shared" si="8"/>
        <v>-2.6394551862927027E-2</v>
      </c>
      <c r="I178" s="94">
        <f t="shared" si="9"/>
        <v>-1.044420941300896E-2</v>
      </c>
      <c r="J178" s="94">
        <f t="shared" si="10"/>
        <v>5.8865851265615795E-3</v>
      </c>
      <c r="K178" s="94">
        <f t="shared" si="10"/>
        <v>-1.3477801268498943E-2</v>
      </c>
    </row>
    <row r="179" spans="1:11">
      <c r="A179" s="91">
        <v>44550</v>
      </c>
      <c r="B179" s="92">
        <v>2754.05</v>
      </c>
      <c r="C179" s="92">
        <v>2101.9933999999998</v>
      </c>
      <c r="D179" s="92">
        <v>1452</v>
      </c>
      <c r="E179" s="92">
        <v>763.95</v>
      </c>
      <c r="F179" s="92">
        <v>1821</v>
      </c>
      <c r="G179" s="94">
        <f t="shared" si="8"/>
        <v>-1.7182927699664421E-2</v>
      </c>
      <c r="H179" s="94">
        <f t="shared" si="8"/>
        <v>-2.6960590298849924E-2</v>
      </c>
      <c r="I179" s="94">
        <f t="shared" si="9"/>
        <v>-3.0060120240480961E-2</v>
      </c>
      <c r="J179" s="94">
        <f t="shared" si="10"/>
        <v>-6.5023733662786911E-3</v>
      </c>
      <c r="K179" s="94">
        <f t="shared" si="10"/>
        <v>-2.4377176533619073E-2</v>
      </c>
    </row>
    <row r="180" spans="1:11">
      <c r="A180" s="89">
        <v>44551</v>
      </c>
      <c r="B180" s="90">
        <v>2797</v>
      </c>
      <c r="C180" s="90">
        <v>2133.2829999999999</v>
      </c>
      <c r="D180" s="90">
        <v>1439.5</v>
      </c>
      <c r="E180" s="90">
        <v>778.55</v>
      </c>
      <c r="F180" s="90">
        <v>1817.9</v>
      </c>
      <c r="G180" s="94">
        <f t="shared" si="8"/>
        <v>1.5595214320727588E-2</v>
      </c>
      <c r="H180" s="94">
        <f t="shared" si="8"/>
        <v>1.4885679469783333E-2</v>
      </c>
      <c r="I180" s="94">
        <f t="shared" si="9"/>
        <v>-8.6088154269972454E-3</v>
      </c>
      <c r="J180" s="94">
        <f t="shared" si="10"/>
        <v>1.9111198376857003E-2</v>
      </c>
      <c r="K180" s="94">
        <f t="shared" si="10"/>
        <v>-1.7023613399230692E-3</v>
      </c>
    </row>
    <row r="181" spans="1:11">
      <c r="A181" s="91">
        <v>44552</v>
      </c>
      <c r="B181" s="92">
        <v>2798.8</v>
      </c>
      <c r="C181" s="92">
        <v>2183.9094</v>
      </c>
      <c r="D181" s="92">
        <v>1452.3</v>
      </c>
      <c r="E181" s="92">
        <v>797.5</v>
      </c>
      <c r="F181" s="92">
        <v>1827.55</v>
      </c>
      <c r="G181" s="94">
        <f t="shared" si="8"/>
        <v>6.4354665713270713E-4</v>
      </c>
      <c r="H181" s="94">
        <f t="shared" si="8"/>
        <v>2.3731684919441116E-2</v>
      </c>
      <c r="I181" s="94">
        <f t="shared" si="9"/>
        <v>8.8919763806877064E-3</v>
      </c>
      <c r="J181" s="94">
        <f t="shared" si="10"/>
        <v>2.4340119452829038E-2</v>
      </c>
      <c r="K181" s="94">
        <f t="shared" si="10"/>
        <v>5.3083227900323797E-3</v>
      </c>
    </row>
    <row r="182" spans="1:11">
      <c r="A182" s="89">
        <v>44553</v>
      </c>
      <c r="B182" s="90">
        <v>2803.3</v>
      </c>
      <c r="C182" s="90">
        <v>2183.125</v>
      </c>
      <c r="D182" s="90">
        <v>1453.25</v>
      </c>
      <c r="E182" s="90">
        <v>792.45</v>
      </c>
      <c r="F182" s="90">
        <v>1883</v>
      </c>
      <c r="G182" s="94">
        <f t="shared" si="8"/>
        <v>1.6078319279691296E-3</v>
      </c>
      <c r="H182" s="94">
        <f t="shared" si="8"/>
        <v>-3.5917240889205617E-4</v>
      </c>
      <c r="I182" s="94">
        <f t="shared" si="9"/>
        <v>6.5413482062937794E-4</v>
      </c>
      <c r="J182" s="94">
        <f t="shared" si="10"/>
        <v>-6.3322884012538619E-3</v>
      </c>
      <c r="K182" s="94">
        <f t="shared" si="10"/>
        <v>3.0341167136330085E-2</v>
      </c>
    </row>
    <row r="183" spans="1:11">
      <c r="A183" s="91">
        <v>44554</v>
      </c>
      <c r="B183" s="92">
        <v>2775.5</v>
      </c>
      <c r="C183" s="92">
        <v>2190.0938000000001</v>
      </c>
      <c r="D183" s="92">
        <v>1445.5</v>
      </c>
      <c r="E183" s="92">
        <v>785.4</v>
      </c>
      <c r="F183" s="92">
        <v>1888.75</v>
      </c>
      <c r="G183" s="94">
        <f t="shared" si="8"/>
        <v>-9.9168836728142484E-3</v>
      </c>
      <c r="H183" s="94">
        <f t="shared" si="8"/>
        <v>3.1921213856284459E-3</v>
      </c>
      <c r="I183" s="94">
        <f t="shared" si="9"/>
        <v>-5.3328745914329951E-3</v>
      </c>
      <c r="J183" s="94">
        <f t="shared" si="10"/>
        <v>-8.8964603445013165E-3</v>
      </c>
      <c r="K183" s="94">
        <f t="shared" si="10"/>
        <v>3.0536378120021241E-3</v>
      </c>
    </row>
    <row r="184" spans="1:11">
      <c r="A184" s="89">
        <v>44557</v>
      </c>
      <c r="B184" s="90">
        <v>2789.6001000000001</v>
      </c>
      <c r="C184" s="90">
        <v>2187.7399999999998</v>
      </c>
      <c r="D184" s="90">
        <v>1428.9</v>
      </c>
      <c r="E184" s="90">
        <v>794.1</v>
      </c>
      <c r="F184" s="90">
        <v>1859.4</v>
      </c>
      <c r="G184" s="94">
        <f t="shared" si="8"/>
        <v>5.0802017654477073E-3</v>
      </c>
      <c r="H184" s="94">
        <f t="shared" si="8"/>
        <v>-1.0747484879416211E-3</v>
      </c>
      <c r="I184" s="94">
        <f t="shared" si="9"/>
        <v>-1.1483915600138297E-2</v>
      </c>
      <c r="J184" s="94">
        <f t="shared" si="10"/>
        <v>1.1077158135981724E-2</v>
      </c>
      <c r="K184" s="94">
        <f t="shared" si="10"/>
        <v>-1.5539377895433439E-2</v>
      </c>
    </row>
    <row r="185" spans="1:11">
      <c r="A185" s="91">
        <v>44558</v>
      </c>
      <c r="B185" s="92">
        <v>2878.3</v>
      </c>
      <c r="C185" s="92">
        <v>2213.7224000000001</v>
      </c>
      <c r="D185" s="92">
        <v>1460.7</v>
      </c>
      <c r="E185" s="92">
        <v>815.1</v>
      </c>
      <c r="F185" s="92">
        <v>1872.1</v>
      </c>
      <c r="G185" s="94">
        <f t="shared" si="8"/>
        <v>3.1796636370926452E-2</v>
      </c>
      <c r="H185" s="94">
        <f t="shared" si="8"/>
        <v>1.1876365564463934E-2</v>
      </c>
      <c r="I185" s="94">
        <f t="shared" si="9"/>
        <v>2.2254881377283191E-2</v>
      </c>
      <c r="J185" s="94">
        <f t="shared" si="10"/>
        <v>2.6445032111824706E-2</v>
      </c>
      <c r="K185" s="94">
        <f t="shared" si="10"/>
        <v>6.8301602667526174E-3</v>
      </c>
    </row>
    <row r="186" spans="1:11">
      <c r="A186" s="89">
        <v>44559</v>
      </c>
      <c r="B186" s="90">
        <v>3058.5</v>
      </c>
      <c r="C186" s="90">
        <v>2217.5068000000001</v>
      </c>
      <c r="D186" s="90">
        <v>1456.05</v>
      </c>
      <c r="E186" s="90">
        <v>838.8</v>
      </c>
      <c r="F186" s="90">
        <v>1895</v>
      </c>
      <c r="G186" s="94">
        <f t="shared" si="8"/>
        <v>6.2606399610881353E-2</v>
      </c>
      <c r="H186" s="94">
        <f t="shared" si="8"/>
        <v>1.7095187725434792E-3</v>
      </c>
      <c r="I186" s="94">
        <f t="shared" si="9"/>
        <v>-3.1834052166769978E-3</v>
      </c>
      <c r="J186" s="94">
        <f t="shared" si="10"/>
        <v>2.9076186970923727E-2</v>
      </c>
      <c r="K186" s="94">
        <f t="shared" si="10"/>
        <v>1.2232252550611661E-2</v>
      </c>
    </row>
    <row r="187" spans="1:11">
      <c r="A187" s="91">
        <v>44560</v>
      </c>
      <c r="B187" s="92">
        <v>2978.3</v>
      </c>
      <c r="C187" s="92">
        <v>2177.4485</v>
      </c>
      <c r="D187" s="92">
        <v>1458.5</v>
      </c>
      <c r="E187" s="92">
        <v>834.45</v>
      </c>
      <c r="F187" s="92">
        <v>1892.3</v>
      </c>
      <c r="G187" s="94">
        <f t="shared" si="8"/>
        <v>-2.6222004250449509E-2</v>
      </c>
      <c r="H187" s="94">
        <f t="shared" si="8"/>
        <v>-1.8064566927145451E-2</v>
      </c>
      <c r="I187" s="94">
        <f t="shared" si="9"/>
        <v>1.6826345249133241E-3</v>
      </c>
      <c r="J187" s="94">
        <f t="shared" si="10"/>
        <v>-5.1859799713875887E-3</v>
      </c>
      <c r="K187" s="94">
        <f t="shared" si="10"/>
        <v>-1.4248021108179659E-3</v>
      </c>
    </row>
    <row r="188" spans="1:11">
      <c r="A188" s="89">
        <v>44561</v>
      </c>
      <c r="B188" s="90">
        <v>3031.1001000000001</v>
      </c>
      <c r="C188" s="90">
        <v>2185.8018000000002</v>
      </c>
      <c r="D188" s="90">
        <v>1461.5</v>
      </c>
      <c r="E188" s="90">
        <v>845.7</v>
      </c>
      <c r="F188" s="90">
        <v>1887.35</v>
      </c>
      <c r="G188" s="94">
        <f t="shared" si="8"/>
        <v>1.7728267803780656E-2</v>
      </c>
      <c r="H188" s="94">
        <f t="shared" si="8"/>
        <v>3.8362790210653515E-3</v>
      </c>
      <c r="I188" s="94">
        <f t="shared" si="9"/>
        <v>2.056907781967775E-3</v>
      </c>
      <c r="J188" s="94">
        <f t="shared" si="10"/>
        <v>1.3481934208161064E-2</v>
      </c>
      <c r="K188" s="94">
        <f t="shared" si="10"/>
        <v>-2.615864292131293E-3</v>
      </c>
    </row>
    <row r="189" spans="1:11">
      <c r="A189" s="91">
        <v>44564</v>
      </c>
      <c r="B189" s="92">
        <v>3002.8</v>
      </c>
      <c r="C189" s="92">
        <v>2218.7527</v>
      </c>
      <c r="D189" s="92">
        <v>1485</v>
      </c>
      <c r="E189" s="92">
        <v>848.95</v>
      </c>
      <c r="F189" s="92">
        <v>1895</v>
      </c>
      <c r="G189" s="94">
        <f t="shared" si="8"/>
        <v>-9.3365771720966689E-3</v>
      </c>
      <c r="H189" s="94">
        <f t="shared" si="8"/>
        <v>1.5074971573360319E-2</v>
      </c>
      <c r="I189" s="94">
        <f t="shared" si="9"/>
        <v>1.6079370509750255E-2</v>
      </c>
      <c r="J189" s="94">
        <f t="shared" si="10"/>
        <v>3.8429703204446021E-3</v>
      </c>
      <c r="K189" s="94">
        <f t="shared" si="10"/>
        <v>4.0533022491854144E-3</v>
      </c>
    </row>
    <row r="190" spans="1:11">
      <c r="A190" s="89">
        <v>44565</v>
      </c>
      <c r="B190" s="90">
        <v>2980.75</v>
      </c>
      <c r="C190" s="90">
        <v>2268.8254000000002</v>
      </c>
      <c r="D190" s="90">
        <v>1520</v>
      </c>
      <c r="E190" s="90">
        <v>837.7</v>
      </c>
      <c r="F190" s="90">
        <v>1922.85</v>
      </c>
      <c r="G190" s="94">
        <f t="shared" si="8"/>
        <v>-7.3431463966964769E-3</v>
      </c>
      <c r="H190" s="94">
        <f t="shared" si="8"/>
        <v>2.2567950001818667E-2</v>
      </c>
      <c r="I190" s="94">
        <f t="shared" si="9"/>
        <v>2.3569023569023569E-2</v>
      </c>
      <c r="J190" s="94">
        <f t="shared" si="10"/>
        <v>-1.3251663820012957E-2</v>
      </c>
      <c r="K190" s="94">
        <f t="shared" si="10"/>
        <v>1.4696569920844279E-2</v>
      </c>
    </row>
    <row r="191" spans="1:11">
      <c r="A191" s="91">
        <v>44566</v>
      </c>
      <c r="B191" s="92">
        <v>2945.25</v>
      </c>
      <c r="C191" s="92">
        <v>2279.4398999999999</v>
      </c>
      <c r="D191" s="92">
        <v>1536.8</v>
      </c>
      <c r="E191" s="92">
        <v>835.1</v>
      </c>
      <c r="F191" s="92">
        <v>1940.7</v>
      </c>
      <c r="G191" s="94">
        <f t="shared" si="8"/>
        <v>-1.1909754256479074E-2</v>
      </c>
      <c r="H191" s="94">
        <f t="shared" si="8"/>
        <v>4.6784120100205502E-3</v>
      </c>
      <c r="I191" s="94">
        <f t="shared" si="9"/>
        <v>1.1052631578947338E-2</v>
      </c>
      <c r="J191" s="94">
        <f t="shared" si="10"/>
        <v>-3.1037364211531845E-3</v>
      </c>
      <c r="K191" s="94">
        <f t="shared" si="10"/>
        <v>9.2830954052578914E-3</v>
      </c>
    </row>
    <row r="192" spans="1:11">
      <c r="A192" s="89">
        <v>44567</v>
      </c>
      <c r="B192" s="90">
        <v>2944.2</v>
      </c>
      <c r="C192" s="90">
        <v>2230.4286999999999</v>
      </c>
      <c r="D192" s="90">
        <v>1543</v>
      </c>
      <c r="E192" s="90">
        <v>829.6</v>
      </c>
      <c r="F192" s="90">
        <v>1944.5</v>
      </c>
      <c r="G192" s="94">
        <f t="shared" si="8"/>
        <v>-3.5650623885924177E-4</v>
      </c>
      <c r="H192" s="94">
        <f t="shared" si="8"/>
        <v>-2.1501422345024283E-2</v>
      </c>
      <c r="I192" s="94">
        <f t="shared" si="9"/>
        <v>4.0343571056741575E-3</v>
      </c>
      <c r="J192" s="94">
        <f t="shared" si="10"/>
        <v>-6.5860376002873904E-3</v>
      </c>
      <c r="K192" s="94">
        <f t="shared" si="10"/>
        <v>1.9580563714123537E-3</v>
      </c>
    </row>
    <row r="193" spans="1:11">
      <c r="A193" s="91">
        <v>44568</v>
      </c>
      <c r="B193" s="92">
        <v>2939.3501000000001</v>
      </c>
      <c r="C193" s="92">
        <v>2248.4272000000001</v>
      </c>
      <c r="D193" s="92">
        <v>1544</v>
      </c>
      <c r="E193" s="92">
        <v>828.95</v>
      </c>
      <c r="F193" s="92">
        <v>1929.05</v>
      </c>
      <c r="G193" s="94">
        <f t="shared" si="8"/>
        <v>-1.6472726037632319E-3</v>
      </c>
      <c r="H193" s="94">
        <f t="shared" si="8"/>
        <v>8.0695249303419335E-3</v>
      </c>
      <c r="I193" s="94">
        <f t="shared" si="9"/>
        <v>6.4808813998703824E-4</v>
      </c>
      <c r="J193" s="94">
        <f t="shared" si="10"/>
        <v>-7.8351012536159259E-4</v>
      </c>
      <c r="K193" s="94">
        <f t="shared" si="10"/>
        <v>-7.9454872717922582E-3</v>
      </c>
    </row>
    <row r="194" spans="1:11">
      <c r="A194" s="89">
        <v>44571</v>
      </c>
      <c r="B194" s="90">
        <v>2960.75</v>
      </c>
      <c r="C194" s="90">
        <v>2250.2732000000001</v>
      </c>
      <c r="D194" s="90">
        <v>1558</v>
      </c>
      <c r="E194" s="90">
        <v>826.7</v>
      </c>
      <c r="F194" s="90">
        <v>1910</v>
      </c>
      <c r="G194" s="94">
        <f t="shared" si="8"/>
        <v>7.2804869348499475E-3</v>
      </c>
      <c r="H194" s="94">
        <f t="shared" si="8"/>
        <v>8.2101835451910718E-4</v>
      </c>
      <c r="I194" s="94">
        <f t="shared" si="9"/>
        <v>9.0673575129533671E-3</v>
      </c>
      <c r="J194" s="94">
        <f t="shared" si="10"/>
        <v>-2.7142770975330235E-3</v>
      </c>
      <c r="K194" s="94">
        <f t="shared" si="10"/>
        <v>-9.8753272336123757E-3</v>
      </c>
    </row>
    <row r="195" spans="1:11">
      <c r="A195" s="91">
        <v>44572</v>
      </c>
      <c r="B195" s="92">
        <v>3178.7</v>
      </c>
      <c r="C195" s="92">
        <v>2266.4719</v>
      </c>
      <c r="D195" s="92">
        <v>1561.55</v>
      </c>
      <c r="E195" s="92">
        <v>832.4</v>
      </c>
      <c r="F195" s="92">
        <v>1949</v>
      </c>
      <c r="G195" s="94">
        <f t="shared" si="8"/>
        <v>7.3613104787638203E-2</v>
      </c>
      <c r="H195" s="94">
        <f t="shared" si="8"/>
        <v>7.1985481585080053E-3</v>
      </c>
      <c r="I195" s="94">
        <f t="shared" si="9"/>
        <v>2.2785622593067744E-3</v>
      </c>
      <c r="J195" s="94">
        <f t="shared" si="10"/>
        <v>6.8948832708357706E-3</v>
      </c>
      <c r="K195" s="94">
        <f t="shared" si="10"/>
        <v>2.0418848167539267E-2</v>
      </c>
    </row>
    <row r="196" spans="1:11">
      <c r="A196" s="89">
        <v>44573</v>
      </c>
      <c r="B196" s="90">
        <v>3210.8501000000001</v>
      </c>
      <c r="C196" s="90">
        <v>2326.9744000000001</v>
      </c>
      <c r="D196" s="90">
        <v>1568</v>
      </c>
      <c r="E196" s="90">
        <v>836.2</v>
      </c>
      <c r="F196" s="90">
        <v>1978.5</v>
      </c>
      <c r="G196" s="94">
        <f t="shared" ref="G196:H259" si="11">(B196-B195)/B195</f>
        <v>1.0114229087362852E-2</v>
      </c>
      <c r="H196" s="94">
        <f t="shared" si="11"/>
        <v>2.6694573182222136E-2</v>
      </c>
      <c r="I196" s="94">
        <f t="shared" ref="I196:I259" si="12">(D196-D195)/D195</f>
        <v>4.1305113509013773E-3</v>
      </c>
      <c r="J196" s="94">
        <f t="shared" ref="J196:K259" si="13">(E196-E195)/E195</f>
        <v>4.5651129264777371E-3</v>
      </c>
      <c r="K196" s="94">
        <f t="shared" si="13"/>
        <v>1.5135967162647512E-2</v>
      </c>
    </row>
    <row r="197" spans="1:11">
      <c r="A197" s="91">
        <v>44574</v>
      </c>
      <c r="B197" s="92">
        <v>3139.55</v>
      </c>
      <c r="C197" s="92">
        <v>2340.0810999999999</v>
      </c>
      <c r="D197" s="92">
        <v>1555</v>
      </c>
      <c r="E197" s="92">
        <v>865.5</v>
      </c>
      <c r="F197" s="92">
        <v>1975.55</v>
      </c>
      <c r="G197" s="94">
        <f t="shared" si="11"/>
        <v>-2.2205988376723013E-2</v>
      </c>
      <c r="H197" s="94">
        <f t="shared" si="11"/>
        <v>5.6325071732631947E-3</v>
      </c>
      <c r="I197" s="94">
        <f t="shared" si="12"/>
        <v>-8.2908163265306128E-3</v>
      </c>
      <c r="J197" s="94">
        <f t="shared" si="13"/>
        <v>3.5039464243004012E-2</v>
      </c>
      <c r="K197" s="94">
        <f t="shared" si="13"/>
        <v>-1.49102855698764E-3</v>
      </c>
    </row>
    <row r="198" spans="1:11">
      <c r="A198" s="89">
        <v>44575</v>
      </c>
      <c r="B198" s="90">
        <v>3144.95</v>
      </c>
      <c r="C198" s="90">
        <v>2343.4960999999998</v>
      </c>
      <c r="D198" s="90">
        <v>1530</v>
      </c>
      <c r="E198" s="90">
        <v>859.75</v>
      </c>
      <c r="F198" s="90">
        <v>2014</v>
      </c>
      <c r="G198" s="94">
        <f t="shared" si="11"/>
        <v>1.7199917185582762E-3</v>
      </c>
      <c r="H198" s="94">
        <f t="shared" si="11"/>
        <v>1.4593511310355713E-3</v>
      </c>
      <c r="I198" s="94">
        <f t="shared" si="12"/>
        <v>-1.607717041800643E-2</v>
      </c>
      <c r="J198" s="94">
        <f t="shared" si="13"/>
        <v>-6.6435586366262274E-3</v>
      </c>
      <c r="K198" s="94">
        <f t="shared" si="13"/>
        <v>1.946293437270636E-2</v>
      </c>
    </row>
    <row r="199" spans="1:11">
      <c r="A199" s="91">
        <v>44578</v>
      </c>
      <c r="B199" s="92">
        <v>3195.55</v>
      </c>
      <c r="C199" s="92">
        <v>2355.7258000000002</v>
      </c>
      <c r="D199" s="92">
        <v>1530</v>
      </c>
      <c r="E199" s="92">
        <v>853.2</v>
      </c>
      <c r="F199" s="92">
        <v>2044.75</v>
      </c>
      <c r="G199" s="94">
        <f t="shared" si="11"/>
        <v>1.6089285998187687E-2</v>
      </c>
      <c r="H199" s="94">
        <f t="shared" si="11"/>
        <v>5.218570664572611E-3</v>
      </c>
      <c r="I199" s="94">
        <f t="shared" si="12"/>
        <v>0</v>
      </c>
      <c r="J199" s="94">
        <f t="shared" si="13"/>
        <v>-7.6184937481825581E-3</v>
      </c>
      <c r="K199" s="94">
        <f t="shared" si="13"/>
        <v>1.5268123138033763E-2</v>
      </c>
    </row>
    <row r="200" spans="1:11">
      <c r="A200" s="89">
        <v>44579</v>
      </c>
      <c r="B200" s="90">
        <v>3213.25</v>
      </c>
      <c r="C200" s="90">
        <v>2327.6206000000002</v>
      </c>
      <c r="D200" s="90">
        <v>1533</v>
      </c>
      <c r="E200" s="90">
        <v>846.7</v>
      </c>
      <c r="F200" s="90">
        <v>2075.6498999999999</v>
      </c>
      <c r="G200" s="94">
        <f t="shared" si="11"/>
        <v>5.5389526059676161E-3</v>
      </c>
      <c r="H200" s="94">
        <f t="shared" si="11"/>
        <v>-1.1930590563638589E-2</v>
      </c>
      <c r="I200" s="94">
        <f t="shared" si="12"/>
        <v>1.9607843137254902E-3</v>
      </c>
      <c r="J200" s="94">
        <f t="shared" si="13"/>
        <v>-7.6183778715424285E-3</v>
      </c>
      <c r="K200" s="94">
        <f t="shared" si="13"/>
        <v>1.5111822961242151E-2</v>
      </c>
    </row>
    <row r="201" spans="1:11">
      <c r="A201" s="91">
        <v>44580</v>
      </c>
      <c r="B201" s="92">
        <v>3172.95</v>
      </c>
      <c r="C201" s="92">
        <v>2327.4360000000001</v>
      </c>
      <c r="D201" s="92">
        <v>1534</v>
      </c>
      <c r="E201" s="92">
        <v>838.5</v>
      </c>
      <c r="F201" s="92">
        <v>2019.9</v>
      </c>
      <c r="G201" s="94">
        <f t="shared" si="11"/>
        <v>-1.2541819030576575E-2</v>
      </c>
      <c r="H201" s="94">
        <f t="shared" si="11"/>
        <v>-7.930845774437888E-5</v>
      </c>
      <c r="I201" s="94">
        <f t="shared" si="12"/>
        <v>6.5231572080887146E-4</v>
      </c>
      <c r="J201" s="94">
        <f t="shared" si="13"/>
        <v>-9.6846580843274414E-3</v>
      </c>
      <c r="K201" s="94">
        <f t="shared" si="13"/>
        <v>-2.6859009315588239E-2</v>
      </c>
    </row>
    <row r="202" spans="1:11">
      <c r="A202" s="89">
        <v>44581</v>
      </c>
      <c r="B202" s="90">
        <v>3190.3501000000001</v>
      </c>
      <c r="C202" s="90">
        <v>2286.6855</v>
      </c>
      <c r="D202" s="90">
        <v>1528.45</v>
      </c>
      <c r="E202" s="90">
        <v>820</v>
      </c>
      <c r="F202" s="90">
        <v>2020</v>
      </c>
      <c r="G202" s="94">
        <f t="shared" si="11"/>
        <v>5.483887234277343E-3</v>
      </c>
      <c r="H202" s="94">
        <f t="shared" si="11"/>
        <v>-1.75087521203591E-2</v>
      </c>
      <c r="I202" s="94">
        <f t="shared" si="12"/>
        <v>-3.6179921773141816E-3</v>
      </c>
      <c r="J202" s="94">
        <f t="shared" si="13"/>
        <v>-2.2063208109719738E-2</v>
      </c>
      <c r="K202" s="94">
        <f t="shared" si="13"/>
        <v>4.9507401356457765E-5</v>
      </c>
    </row>
    <row r="203" spans="1:11">
      <c r="A203" s="91">
        <v>44582</v>
      </c>
      <c r="B203" s="92">
        <v>3225.7</v>
      </c>
      <c r="C203" s="92">
        <v>2287.0547000000001</v>
      </c>
      <c r="D203" s="92">
        <v>1500</v>
      </c>
      <c r="E203" s="92">
        <v>808.75</v>
      </c>
      <c r="F203" s="92">
        <v>1982.15</v>
      </c>
      <c r="G203" s="94">
        <f t="shared" si="11"/>
        <v>1.1080257304676282E-2</v>
      </c>
      <c r="H203" s="94">
        <f t="shared" si="11"/>
        <v>1.6145639616820575E-4</v>
      </c>
      <c r="I203" s="94">
        <f t="shared" si="12"/>
        <v>-1.8613628185416627E-2</v>
      </c>
      <c r="J203" s="94">
        <f t="shared" si="13"/>
        <v>-1.3719512195121951E-2</v>
      </c>
      <c r="K203" s="94">
        <f t="shared" si="13"/>
        <v>-1.8737623762376192E-2</v>
      </c>
    </row>
    <row r="204" spans="1:11">
      <c r="A204" s="89">
        <v>44585</v>
      </c>
      <c r="B204" s="90">
        <v>3017.1498999999999</v>
      </c>
      <c r="C204" s="90">
        <v>2194.8009999999999</v>
      </c>
      <c r="D204" s="90">
        <v>1509.95</v>
      </c>
      <c r="E204" s="90">
        <v>800.85</v>
      </c>
      <c r="F204" s="90">
        <v>1955</v>
      </c>
      <c r="G204" s="94">
        <f t="shared" si="11"/>
        <v>-6.4652664537929727E-2</v>
      </c>
      <c r="H204" s="94">
        <f t="shared" si="11"/>
        <v>-4.0337338674059788E-2</v>
      </c>
      <c r="I204" s="94">
        <f t="shared" si="12"/>
        <v>6.6333333333333635E-3</v>
      </c>
      <c r="J204" s="94">
        <f t="shared" si="13"/>
        <v>-9.7681607418855978E-3</v>
      </c>
      <c r="K204" s="94">
        <f t="shared" si="13"/>
        <v>-1.3697247937845314E-2</v>
      </c>
    </row>
    <row r="205" spans="1:11">
      <c r="A205" s="91">
        <v>44586</v>
      </c>
      <c r="B205" s="92">
        <v>3033.1001000000001</v>
      </c>
      <c r="C205" s="92">
        <v>2190.509</v>
      </c>
      <c r="D205" s="92">
        <v>1458.65</v>
      </c>
      <c r="E205" s="92">
        <v>808.05</v>
      </c>
      <c r="F205" s="92">
        <v>1895</v>
      </c>
      <c r="G205" s="94">
        <f t="shared" si="11"/>
        <v>5.2865122810107062E-3</v>
      </c>
      <c r="H205" s="94">
        <f t="shared" si="11"/>
        <v>-1.9555303647118424E-3</v>
      </c>
      <c r="I205" s="94">
        <f t="shared" si="12"/>
        <v>-3.397463492168612E-2</v>
      </c>
      <c r="J205" s="94">
        <f t="shared" si="13"/>
        <v>8.9904476493724555E-3</v>
      </c>
      <c r="K205" s="94">
        <f t="shared" si="13"/>
        <v>-3.0690537084398978E-2</v>
      </c>
    </row>
    <row r="206" spans="1:11">
      <c r="A206" s="89">
        <v>44588</v>
      </c>
      <c r="B206" s="90">
        <v>3109.45</v>
      </c>
      <c r="C206" s="90">
        <v>2158.0654</v>
      </c>
      <c r="D206" s="90">
        <v>1450</v>
      </c>
      <c r="E206" s="90">
        <v>812.1</v>
      </c>
      <c r="F206" s="90">
        <v>1914.55</v>
      </c>
      <c r="G206" s="94">
        <f t="shared" si="11"/>
        <v>2.5172232198996565E-2</v>
      </c>
      <c r="H206" s="94">
        <f t="shared" si="11"/>
        <v>-1.4810986852827383E-2</v>
      </c>
      <c r="I206" s="94">
        <f t="shared" si="12"/>
        <v>-5.9301408836938884E-3</v>
      </c>
      <c r="J206" s="94">
        <f t="shared" si="13"/>
        <v>5.0120660850195764E-3</v>
      </c>
      <c r="K206" s="94">
        <f t="shared" si="13"/>
        <v>1.0316622691292852E-2</v>
      </c>
    </row>
    <row r="207" spans="1:11">
      <c r="A207" s="91">
        <v>44589</v>
      </c>
      <c r="B207" s="92">
        <v>3111.45</v>
      </c>
      <c r="C207" s="92">
        <v>2155.9888000000001</v>
      </c>
      <c r="D207" s="92">
        <v>1477.5</v>
      </c>
      <c r="E207" s="92">
        <v>827.35</v>
      </c>
      <c r="F207" s="92">
        <v>1916.1</v>
      </c>
      <c r="G207" s="94">
        <f t="shared" si="11"/>
        <v>6.4320056601649812E-4</v>
      </c>
      <c r="H207" s="94">
        <f t="shared" si="11"/>
        <v>-9.6225072697049465E-4</v>
      </c>
      <c r="I207" s="94">
        <f t="shared" si="12"/>
        <v>1.896551724137931E-2</v>
      </c>
      <c r="J207" s="94">
        <f t="shared" si="13"/>
        <v>1.8778475557197388E-2</v>
      </c>
      <c r="K207" s="94">
        <f t="shared" si="13"/>
        <v>8.0958972082210154E-4</v>
      </c>
    </row>
    <row r="208" spans="1:11">
      <c r="A208" s="89">
        <v>44592</v>
      </c>
      <c r="B208" s="90">
        <v>3075.6498999999999</v>
      </c>
      <c r="C208" s="90">
        <v>2202.8310999999999</v>
      </c>
      <c r="D208" s="90">
        <v>1472.75</v>
      </c>
      <c r="E208" s="90">
        <v>834.5</v>
      </c>
      <c r="F208" s="90">
        <v>1890.2</v>
      </c>
      <c r="G208" s="94">
        <f t="shared" si="11"/>
        <v>-1.15059216763888E-2</v>
      </c>
      <c r="H208" s="94">
        <f t="shared" si="11"/>
        <v>2.1726597095495018E-2</v>
      </c>
      <c r="I208" s="94">
        <f t="shared" si="12"/>
        <v>-3.2148900169204739E-3</v>
      </c>
      <c r="J208" s="94">
        <f t="shared" si="13"/>
        <v>8.6420499184141856E-3</v>
      </c>
      <c r="K208" s="94">
        <f t="shared" si="13"/>
        <v>-1.351703982046859E-2</v>
      </c>
    </row>
    <row r="209" spans="1:11">
      <c r="A209" s="91">
        <v>44593</v>
      </c>
      <c r="B209" s="92">
        <v>3082.45</v>
      </c>
      <c r="C209" s="92">
        <v>2195.5392999999999</v>
      </c>
      <c r="D209" s="92">
        <v>1508.5</v>
      </c>
      <c r="E209" s="92">
        <v>891.75</v>
      </c>
      <c r="F209" s="92">
        <v>1928.65</v>
      </c>
      <c r="G209" s="94">
        <f t="shared" si="11"/>
        <v>2.2109473513223757E-3</v>
      </c>
      <c r="H209" s="94">
        <f t="shared" si="11"/>
        <v>-3.3101947761677991E-3</v>
      </c>
      <c r="I209" s="94">
        <f t="shared" si="12"/>
        <v>2.4274316754371073E-2</v>
      </c>
      <c r="J209" s="94">
        <f t="shared" si="13"/>
        <v>6.8603954463750755E-2</v>
      </c>
      <c r="K209" s="94">
        <f t="shared" si="13"/>
        <v>2.0341762776425798E-2</v>
      </c>
    </row>
    <row r="210" spans="1:11">
      <c r="A210" s="89">
        <v>44594</v>
      </c>
      <c r="B210" s="90">
        <v>3186.3</v>
      </c>
      <c r="C210" s="90">
        <v>2200.0158999999999</v>
      </c>
      <c r="D210" s="90">
        <v>1511.95</v>
      </c>
      <c r="E210" s="90">
        <v>890.65</v>
      </c>
      <c r="F210" s="90">
        <v>1995.1</v>
      </c>
      <c r="G210" s="94">
        <f t="shared" si="11"/>
        <v>3.3690733020811485E-2</v>
      </c>
      <c r="H210" s="94">
        <f t="shared" si="11"/>
        <v>2.0389523430530084E-3</v>
      </c>
      <c r="I210" s="94">
        <f t="shared" si="12"/>
        <v>2.2870401060656582E-3</v>
      </c>
      <c r="J210" s="94">
        <f t="shared" si="13"/>
        <v>-1.2335295766751026E-3</v>
      </c>
      <c r="K210" s="94">
        <f t="shared" si="13"/>
        <v>3.4454151867886765E-2</v>
      </c>
    </row>
    <row r="211" spans="1:11">
      <c r="A211" s="91">
        <v>44595</v>
      </c>
      <c r="B211" s="92">
        <v>3131.7</v>
      </c>
      <c r="C211" s="92">
        <v>2171.5873999999999</v>
      </c>
      <c r="D211" s="92">
        <v>1528.75</v>
      </c>
      <c r="E211" s="92">
        <v>883.55</v>
      </c>
      <c r="F211" s="92">
        <v>1981.5</v>
      </c>
      <c r="G211" s="94">
        <f t="shared" si="11"/>
        <v>-1.7135862913096808E-2</v>
      </c>
      <c r="H211" s="94">
        <f t="shared" si="11"/>
        <v>-1.2921952064073712E-2</v>
      </c>
      <c r="I211" s="94">
        <f t="shared" si="12"/>
        <v>1.1111478554184963E-2</v>
      </c>
      <c r="J211" s="94">
        <f t="shared" si="13"/>
        <v>-7.9717060573738542E-3</v>
      </c>
      <c r="K211" s="94">
        <f t="shared" si="13"/>
        <v>-6.8167009172472107E-3</v>
      </c>
    </row>
    <row r="212" spans="1:11">
      <c r="A212" s="89">
        <v>44596</v>
      </c>
      <c r="B212" s="90">
        <v>3159.6498999999999</v>
      </c>
      <c r="C212" s="90">
        <v>2151.7891</v>
      </c>
      <c r="D212" s="90">
        <v>1528.4</v>
      </c>
      <c r="E212" s="90">
        <v>893.95</v>
      </c>
      <c r="F212" s="90">
        <v>1948</v>
      </c>
      <c r="G212" s="94">
        <f t="shared" si="11"/>
        <v>8.9248331577098938E-3</v>
      </c>
      <c r="H212" s="94">
        <f t="shared" si="11"/>
        <v>-9.1169712994282094E-3</v>
      </c>
      <c r="I212" s="94">
        <f t="shared" si="12"/>
        <v>-2.2894521668023486E-4</v>
      </c>
      <c r="J212" s="94">
        <f t="shared" si="13"/>
        <v>1.177069775338135E-2</v>
      </c>
      <c r="K212" s="94">
        <f t="shared" si="13"/>
        <v>-1.6906384052485492E-2</v>
      </c>
    </row>
    <row r="213" spans="1:11">
      <c r="A213" s="91">
        <v>44599</v>
      </c>
      <c r="B213" s="92">
        <v>3103.3501000000001</v>
      </c>
      <c r="C213" s="92">
        <v>2138.6826000000001</v>
      </c>
      <c r="D213" s="92">
        <v>1512.1</v>
      </c>
      <c r="E213" s="92">
        <v>887.05</v>
      </c>
      <c r="F213" s="92">
        <v>1932.5</v>
      </c>
      <c r="G213" s="94">
        <f t="shared" si="11"/>
        <v>-1.781836652218962E-2</v>
      </c>
      <c r="H213" s="94">
        <f t="shared" si="11"/>
        <v>-6.090977968054522E-3</v>
      </c>
      <c r="I213" s="94">
        <f t="shared" si="12"/>
        <v>-1.0664747448312079E-2</v>
      </c>
      <c r="J213" s="94">
        <f t="shared" si="13"/>
        <v>-7.7185524917501996E-3</v>
      </c>
      <c r="K213" s="94">
        <f t="shared" si="13"/>
        <v>-7.9568788501026694E-3</v>
      </c>
    </row>
    <row r="214" spans="1:11">
      <c r="A214" s="89">
        <v>44600</v>
      </c>
      <c r="B214" s="90">
        <v>3151.45</v>
      </c>
      <c r="C214" s="90">
        <v>2174.6333</v>
      </c>
      <c r="D214" s="90">
        <v>1476.4</v>
      </c>
      <c r="E214" s="90">
        <v>894.1</v>
      </c>
      <c r="F214" s="90">
        <v>1890</v>
      </c>
      <c r="G214" s="94">
        <f t="shared" si="11"/>
        <v>1.5499346979897532E-2</v>
      </c>
      <c r="H214" s="94">
        <f t="shared" si="11"/>
        <v>1.6809740725435306E-2</v>
      </c>
      <c r="I214" s="94">
        <f t="shared" si="12"/>
        <v>-2.3609549632960664E-2</v>
      </c>
      <c r="J214" s="94">
        <f t="shared" si="13"/>
        <v>7.9476917873852297E-3</v>
      </c>
      <c r="K214" s="94">
        <f t="shared" si="13"/>
        <v>-2.1992238033635189E-2</v>
      </c>
    </row>
    <row r="215" spans="1:11">
      <c r="A215" s="91">
        <v>44601</v>
      </c>
      <c r="B215" s="92">
        <v>2958.1498999999999</v>
      </c>
      <c r="C215" s="92">
        <v>2199.9697000000001</v>
      </c>
      <c r="D215" s="92">
        <v>1474</v>
      </c>
      <c r="E215" s="92">
        <v>886.45</v>
      </c>
      <c r="F215" s="92">
        <v>1884.5</v>
      </c>
      <c r="G215" s="94">
        <f t="shared" si="11"/>
        <v>-6.1336876675815874E-2</v>
      </c>
      <c r="H215" s="94">
        <f t="shared" si="11"/>
        <v>1.1650883852463835E-2</v>
      </c>
      <c r="I215" s="94">
        <f t="shared" si="12"/>
        <v>-1.6255757247359054E-3</v>
      </c>
      <c r="J215" s="94">
        <f t="shared" si="13"/>
        <v>-8.5560899228273989E-3</v>
      </c>
      <c r="K215" s="94">
        <f t="shared" si="13"/>
        <v>-2.91005291005291E-3</v>
      </c>
    </row>
    <row r="216" spans="1:11">
      <c r="A216" s="89">
        <v>44602</v>
      </c>
      <c r="B216" s="90">
        <v>2858.25</v>
      </c>
      <c r="C216" s="90">
        <v>2197.7085000000002</v>
      </c>
      <c r="D216" s="90">
        <v>1514</v>
      </c>
      <c r="E216" s="90">
        <v>894.3</v>
      </c>
      <c r="F216" s="90">
        <v>1892</v>
      </c>
      <c r="G216" s="94">
        <f t="shared" si="11"/>
        <v>-3.3771074278554948E-2</v>
      </c>
      <c r="H216" s="94">
        <f t="shared" si="11"/>
        <v>-1.0278323378726157E-3</v>
      </c>
      <c r="I216" s="94">
        <f t="shared" si="12"/>
        <v>2.7137042062415198E-2</v>
      </c>
      <c r="J216" s="94">
        <f t="shared" si="13"/>
        <v>8.8555474082011483E-3</v>
      </c>
      <c r="K216" s="94">
        <f t="shared" si="13"/>
        <v>3.9798355001326611E-3</v>
      </c>
    </row>
    <row r="217" spans="1:11">
      <c r="A217" s="91">
        <v>44603</v>
      </c>
      <c r="B217" s="92">
        <v>2817.05</v>
      </c>
      <c r="C217" s="92">
        <v>2193.4164999999998</v>
      </c>
      <c r="D217" s="92">
        <v>1500.25</v>
      </c>
      <c r="E217" s="92">
        <v>880.1</v>
      </c>
      <c r="F217" s="92">
        <v>1889</v>
      </c>
      <c r="G217" s="94">
        <f t="shared" si="11"/>
        <v>-1.441441441441435E-2</v>
      </c>
      <c r="H217" s="94">
        <f t="shared" si="11"/>
        <v>-1.9529432588536518E-3</v>
      </c>
      <c r="I217" s="94">
        <f t="shared" si="12"/>
        <v>-9.0819022457067373E-3</v>
      </c>
      <c r="J217" s="94">
        <f t="shared" si="13"/>
        <v>-1.587834060158776E-2</v>
      </c>
      <c r="K217" s="94">
        <f t="shared" si="13"/>
        <v>-1.5856236786469344E-3</v>
      </c>
    </row>
    <row r="218" spans="1:11">
      <c r="A218" s="89">
        <v>44606</v>
      </c>
      <c r="B218" s="90">
        <v>2711.55</v>
      </c>
      <c r="C218" s="90">
        <v>2158.4810000000002</v>
      </c>
      <c r="D218" s="90">
        <v>1490</v>
      </c>
      <c r="E218" s="90">
        <v>864.85</v>
      </c>
      <c r="F218" s="90">
        <v>1843.25</v>
      </c>
      <c r="G218" s="94">
        <f t="shared" si="11"/>
        <v>-3.7450524484833422E-2</v>
      </c>
      <c r="H218" s="94">
        <f t="shared" si="11"/>
        <v>-1.5927435578240428E-2</v>
      </c>
      <c r="I218" s="94">
        <f t="shared" si="12"/>
        <v>-6.8321946342276285E-3</v>
      </c>
      <c r="J218" s="94">
        <f t="shared" si="13"/>
        <v>-1.7327576411771389E-2</v>
      </c>
      <c r="K218" s="94">
        <f t="shared" si="13"/>
        <v>-2.4219163578613024E-2</v>
      </c>
    </row>
    <row r="219" spans="1:11">
      <c r="A219" s="91">
        <v>44607</v>
      </c>
      <c r="B219" s="92">
        <v>2711.7</v>
      </c>
      <c r="C219" s="92">
        <v>2231.7671</v>
      </c>
      <c r="D219" s="92">
        <v>1476</v>
      </c>
      <c r="E219" s="92">
        <v>876.8</v>
      </c>
      <c r="F219" s="92">
        <v>1810</v>
      </c>
      <c r="G219" s="94">
        <f t="shared" si="11"/>
        <v>5.5318913536403975E-5</v>
      </c>
      <c r="H219" s="94">
        <f t="shared" si="11"/>
        <v>3.395262687047039E-2</v>
      </c>
      <c r="I219" s="94">
        <f t="shared" si="12"/>
        <v>-9.3959731543624154E-3</v>
      </c>
      <c r="J219" s="94">
        <f t="shared" si="13"/>
        <v>1.3817424986991884E-2</v>
      </c>
      <c r="K219" s="94">
        <f t="shared" si="13"/>
        <v>-1.8038790180387902E-2</v>
      </c>
    </row>
    <row r="220" spans="1:11">
      <c r="A220" s="89">
        <v>44608</v>
      </c>
      <c r="B220" s="90">
        <v>2825.1498999999999</v>
      </c>
      <c r="C220" s="90">
        <v>2227.1520999999998</v>
      </c>
      <c r="D220" s="90">
        <v>1534.35</v>
      </c>
      <c r="E220" s="90">
        <v>868.85</v>
      </c>
      <c r="F220" s="90">
        <v>1876.05</v>
      </c>
      <c r="G220" s="94">
        <f t="shared" si="11"/>
        <v>4.1837187004462172E-2</v>
      </c>
      <c r="H220" s="94">
        <f t="shared" si="11"/>
        <v>-2.0678681032623145E-3</v>
      </c>
      <c r="I220" s="94">
        <f t="shared" si="12"/>
        <v>3.9532520325203192E-2</v>
      </c>
      <c r="J220" s="94">
        <f t="shared" si="13"/>
        <v>-9.0670620437955426E-3</v>
      </c>
      <c r="K220" s="94">
        <f t="shared" si="13"/>
        <v>3.6491712707182294E-2</v>
      </c>
    </row>
    <row r="221" spans="1:11">
      <c r="A221" s="91">
        <v>44609</v>
      </c>
      <c r="B221" s="92">
        <v>2799.3501000000001</v>
      </c>
      <c r="C221" s="92">
        <v>2255.3496</v>
      </c>
      <c r="D221" s="92">
        <v>1513.1</v>
      </c>
      <c r="E221" s="92">
        <v>862.55</v>
      </c>
      <c r="F221" s="92">
        <v>1869</v>
      </c>
      <c r="G221" s="94">
        <f t="shared" si="11"/>
        <v>-9.1321879946971232E-3</v>
      </c>
      <c r="H221" s="94">
        <f t="shared" si="11"/>
        <v>1.266078773874502E-2</v>
      </c>
      <c r="I221" s="94">
        <f t="shared" si="12"/>
        <v>-1.384951282301952E-2</v>
      </c>
      <c r="J221" s="94">
        <f t="shared" si="13"/>
        <v>-7.2509639178224873E-3</v>
      </c>
      <c r="K221" s="94">
        <f t="shared" si="13"/>
        <v>-3.7578955784760295E-3</v>
      </c>
    </row>
    <row r="222" spans="1:11">
      <c r="A222" s="89">
        <v>44610</v>
      </c>
      <c r="B222" s="90">
        <v>2751.8</v>
      </c>
      <c r="C222" s="90">
        <v>2237.7204999999999</v>
      </c>
      <c r="D222" s="90">
        <v>1498.3</v>
      </c>
      <c r="E222" s="90">
        <v>862.9</v>
      </c>
      <c r="F222" s="90">
        <v>1870</v>
      </c>
      <c r="G222" s="94">
        <f t="shared" si="11"/>
        <v>-1.6986121171481884E-2</v>
      </c>
      <c r="H222" s="94">
        <f t="shared" si="11"/>
        <v>-7.8165708766393064E-3</v>
      </c>
      <c r="I222" s="94">
        <f t="shared" si="12"/>
        <v>-9.7812438041107366E-3</v>
      </c>
      <c r="J222" s="94">
        <f t="shared" si="13"/>
        <v>4.057735783433108E-4</v>
      </c>
      <c r="K222" s="94">
        <f t="shared" si="13"/>
        <v>5.3504547886570354E-4</v>
      </c>
    </row>
    <row r="223" spans="1:11">
      <c r="A223" s="91">
        <v>44613</v>
      </c>
      <c r="B223" s="92">
        <v>2742.8998999999999</v>
      </c>
      <c r="C223" s="92">
        <v>2215.1069000000002</v>
      </c>
      <c r="D223" s="92">
        <v>1504</v>
      </c>
      <c r="E223" s="92">
        <v>843.85</v>
      </c>
      <c r="F223" s="92">
        <v>1874.95</v>
      </c>
      <c r="G223" s="94">
        <f t="shared" si="11"/>
        <v>-3.2342830147540857E-3</v>
      </c>
      <c r="H223" s="94">
        <f t="shared" si="11"/>
        <v>-1.010564098599431E-2</v>
      </c>
      <c r="I223" s="94">
        <f t="shared" si="12"/>
        <v>3.8043115530935366E-3</v>
      </c>
      <c r="J223" s="94">
        <f t="shared" si="13"/>
        <v>-2.2076718043805718E-2</v>
      </c>
      <c r="K223" s="94">
        <f t="shared" si="13"/>
        <v>2.6470588235294359E-3</v>
      </c>
    </row>
    <row r="224" spans="1:11">
      <c r="A224" s="89">
        <v>44614</v>
      </c>
      <c r="B224" s="90">
        <v>2748</v>
      </c>
      <c r="C224" s="90">
        <v>2205.0461</v>
      </c>
      <c r="D224" s="90">
        <v>1489.8</v>
      </c>
      <c r="E224" s="90">
        <v>845.8</v>
      </c>
      <c r="F224" s="90">
        <v>1813</v>
      </c>
      <c r="G224" s="94">
        <f t="shared" si="11"/>
        <v>1.8593824732722152E-3</v>
      </c>
      <c r="H224" s="94">
        <f t="shared" si="11"/>
        <v>-4.5419026955313977E-3</v>
      </c>
      <c r="I224" s="94">
        <f t="shared" si="12"/>
        <v>-9.4414893617021586E-3</v>
      </c>
      <c r="J224" s="94">
        <f t="shared" si="13"/>
        <v>2.3108372341055067E-3</v>
      </c>
      <c r="K224" s="94">
        <f t="shared" si="13"/>
        <v>-3.3040881090162427E-2</v>
      </c>
    </row>
    <row r="225" spans="1:11">
      <c r="A225" s="91">
        <v>44615</v>
      </c>
      <c r="B225" s="92">
        <v>2785.7</v>
      </c>
      <c r="C225" s="92">
        <v>2191.2473</v>
      </c>
      <c r="D225" s="92">
        <v>1525.1</v>
      </c>
      <c r="E225" s="92">
        <v>840.25</v>
      </c>
      <c r="F225" s="92">
        <v>1849</v>
      </c>
      <c r="G225" s="94">
        <f t="shared" si="11"/>
        <v>1.3719068413391492E-2</v>
      </c>
      <c r="H225" s="94">
        <f t="shared" si="11"/>
        <v>-6.2578283510716752E-3</v>
      </c>
      <c r="I225" s="94">
        <f t="shared" si="12"/>
        <v>2.3694455631628378E-2</v>
      </c>
      <c r="J225" s="94">
        <f t="shared" si="13"/>
        <v>-6.5618349491605044E-3</v>
      </c>
      <c r="K225" s="94">
        <f t="shared" si="13"/>
        <v>1.9856591285162713E-2</v>
      </c>
    </row>
    <row r="226" spans="1:11">
      <c r="A226" s="89">
        <v>44616</v>
      </c>
      <c r="B226" s="90">
        <v>2660.8998999999999</v>
      </c>
      <c r="C226" s="90">
        <v>2082.0563999999999</v>
      </c>
      <c r="D226" s="90">
        <v>1449.9</v>
      </c>
      <c r="E226" s="90">
        <v>818.25</v>
      </c>
      <c r="F226" s="90">
        <v>1783.25</v>
      </c>
      <c r="G226" s="94">
        <f t="shared" si="11"/>
        <v>-4.4800265642387885E-2</v>
      </c>
      <c r="H226" s="94">
        <f t="shared" si="11"/>
        <v>-4.9830477828769058E-2</v>
      </c>
      <c r="I226" s="94">
        <f t="shared" si="12"/>
        <v>-4.9308242082486277E-2</v>
      </c>
      <c r="J226" s="94">
        <f t="shared" si="13"/>
        <v>-2.6182683725081819E-2</v>
      </c>
      <c r="K226" s="94">
        <f t="shared" si="13"/>
        <v>-3.5559762033531638E-2</v>
      </c>
    </row>
    <row r="227" spans="1:11">
      <c r="A227" s="91">
        <v>44617</v>
      </c>
      <c r="B227" s="92">
        <v>2780.6498999999999</v>
      </c>
      <c r="C227" s="92">
        <v>2108.0852</v>
      </c>
      <c r="D227" s="92">
        <v>1439.95</v>
      </c>
      <c r="E227" s="92">
        <v>831.55</v>
      </c>
      <c r="F227" s="92">
        <v>1782</v>
      </c>
      <c r="G227" s="94">
        <f t="shared" si="11"/>
        <v>4.5003571911893421E-2</v>
      </c>
      <c r="H227" s="94">
        <f t="shared" si="11"/>
        <v>1.2501486511124314E-2</v>
      </c>
      <c r="I227" s="94">
        <f t="shared" si="12"/>
        <v>-6.8625422442927407E-3</v>
      </c>
      <c r="J227" s="94">
        <f t="shared" si="13"/>
        <v>1.6254201038802266E-2</v>
      </c>
      <c r="K227" s="94">
        <f t="shared" si="13"/>
        <v>-7.0096733492219267E-4</v>
      </c>
    </row>
    <row r="228" spans="1:11">
      <c r="A228" s="89">
        <v>44620</v>
      </c>
      <c r="B228" s="90">
        <v>2749.8</v>
      </c>
      <c r="C228" s="90">
        <v>2177.8638000000001</v>
      </c>
      <c r="D228" s="90">
        <v>1426</v>
      </c>
      <c r="E228" s="90">
        <v>843.9</v>
      </c>
      <c r="F228" s="90">
        <v>1764.9</v>
      </c>
      <c r="G228" s="94">
        <f t="shared" si="11"/>
        <v>-1.1094492693956081E-2</v>
      </c>
      <c r="H228" s="94">
        <f t="shared" si="11"/>
        <v>3.3100464819922883E-2</v>
      </c>
      <c r="I228" s="94">
        <f t="shared" si="12"/>
        <v>-9.6878363832077815E-3</v>
      </c>
      <c r="J228" s="94">
        <f t="shared" si="13"/>
        <v>1.4851782815224609E-2</v>
      </c>
      <c r="K228" s="94">
        <f t="shared" si="13"/>
        <v>-9.595959595959545E-3</v>
      </c>
    </row>
    <row r="229" spans="1:11">
      <c r="A229" s="91">
        <v>44622</v>
      </c>
      <c r="B229" s="92">
        <v>2736.3</v>
      </c>
      <c r="C229" s="92">
        <v>2213.8607999999999</v>
      </c>
      <c r="D229" s="92">
        <v>1386.5</v>
      </c>
      <c r="E229" s="92">
        <v>820.9</v>
      </c>
      <c r="F229" s="92">
        <v>1800</v>
      </c>
      <c r="G229" s="94">
        <f t="shared" si="11"/>
        <v>-4.9094479598516252E-3</v>
      </c>
      <c r="H229" s="94">
        <f t="shared" si="11"/>
        <v>1.652858181489579E-2</v>
      </c>
      <c r="I229" s="94">
        <f t="shared" si="12"/>
        <v>-2.7699859747545581E-2</v>
      </c>
      <c r="J229" s="94">
        <f t="shared" si="13"/>
        <v>-2.7254414030098352E-2</v>
      </c>
      <c r="K229" s="94">
        <f t="shared" si="13"/>
        <v>1.9887812340642477E-2</v>
      </c>
    </row>
    <row r="230" spans="1:11">
      <c r="A230" s="89">
        <v>44623</v>
      </c>
      <c r="B230" s="90">
        <v>2782.05</v>
      </c>
      <c r="C230" s="90">
        <v>2195.1702</v>
      </c>
      <c r="D230" s="90">
        <v>1381</v>
      </c>
      <c r="E230" s="90">
        <v>820.9</v>
      </c>
      <c r="F230" s="90">
        <v>1810</v>
      </c>
      <c r="G230" s="94">
        <f t="shared" si="11"/>
        <v>1.671965793224427E-2</v>
      </c>
      <c r="H230" s="94">
        <f t="shared" si="11"/>
        <v>-8.4425362244997092E-3</v>
      </c>
      <c r="I230" s="94">
        <f t="shared" si="12"/>
        <v>-3.9668229354489718E-3</v>
      </c>
      <c r="J230" s="94">
        <f t="shared" si="13"/>
        <v>0</v>
      </c>
      <c r="K230" s="94">
        <f t="shared" si="13"/>
        <v>5.5555555555555558E-3</v>
      </c>
    </row>
    <row r="231" spans="1:11">
      <c r="A231" s="91">
        <v>44624</v>
      </c>
      <c r="B231" s="92">
        <v>2690.8</v>
      </c>
      <c r="C231" s="92">
        <v>2146.4819000000002</v>
      </c>
      <c r="D231" s="92">
        <v>1360</v>
      </c>
      <c r="E231" s="92">
        <v>829.65</v>
      </c>
      <c r="F231" s="92">
        <v>1740</v>
      </c>
      <c r="G231" s="94">
        <f t="shared" si="11"/>
        <v>-3.2799554285508882E-2</v>
      </c>
      <c r="H231" s="94">
        <f t="shared" si="11"/>
        <v>-2.2179738044913237E-2</v>
      </c>
      <c r="I231" s="94">
        <f t="shared" si="12"/>
        <v>-1.5206372194062274E-2</v>
      </c>
      <c r="J231" s="94">
        <f t="shared" si="13"/>
        <v>1.0659032768912171E-2</v>
      </c>
      <c r="K231" s="94">
        <f t="shared" si="13"/>
        <v>-3.8674033149171269E-2</v>
      </c>
    </row>
    <row r="232" spans="1:11">
      <c r="A232" s="89">
        <v>44627</v>
      </c>
      <c r="B232" s="90">
        <v>2629.3</v>
      </c>
      <c r="C232" s="90">
        <v>2067.1039999999998</v>
      </c>
      <c r="D232" s="90">
        <v>1318.5</v>
      </c>
      <c r="E232" s="90">
        <v>822.65</v>
      </c>
      <c r="F232" s="90">
        <v>1658.25</v>
      </c>
      <c r="G232" s="94">
        <f t="shared" si="11"/>
        <v>-2.2855656310390961E-2</v>
      </c>
      <c r="H232" s="94">
        <f t="shared" si="11"/>
        <v>-3.6980465570196699E-2</v>
      </c>
      <c r="I232" s="94">
        <f t="shared" si="12"/>
        <v>-3.051470588235294E-2</v>
      </c>
      <c r="J232" s="94">
        <f t="shared" si="13"/>
        <v>-8.4372928343277292E-3</v>
      </c>
      <c r="K232" s="94">
        <f t="shared" si="13"/>
        <v>-4.6982758620689652E-2</v>
      </c>
    </row>
    <row r="233" spans="1:11">
      <c r="A233" s="91">
        <v>44628</v>
      </c>
      <c r="B233" s="92">
        <v>2642.3501000000001</v>
      </c>
      <c r="C233" s="92">
        <v>2063.3656999999998</v>
      </c>
      <c r="D233" s="92">
        <v>1302.2</v>
      </c>
      <c r="E233" s="92">
        <v>855</v>
      </c>
      <c r="F233" s="92">
        <v>1627.9</v>
      </c>
      <c r="G233" s="94">
        <f t="shared" si="11"/>
        <v>4.9633362491917727E-3</v>
      </c>
      <c r="H233" s="94">
        <f t="shared" si="11"/>
        <v>-1.8084721426691551E-3</v>
      </c>
      <c r="I233" s="94">
        <f t="shared" si="12"/>
        <v>-1.2362533181645775E-2</v>
      </c>
      <c r="J233" s="94">
        <f t="shared" si="13"/>
        <v>3.9324135416033579E-2</v>
      </c>
      <c r="K233" s="94">
        <f t="shared" si="13"/>
        <v>-1.8302427257651084E-2</v>
      </c>
    </row>
    <row r="234" spans="1:11">
      <c r="A234" s="89">
        <v>44629</v>
      </c>
      <c r="B234" s="90">
        <v>2779.75</v>
      </c>
      <c r="C234" s="90">
        <v>2172.8335000000002</v>
      </c>
      <c r="D234" s="90">
        <v>1330</v>
      </c>
      <c r="E234" s="90">
        <v>868.25</v>
      </c>
      <c r="F234" s="90">
        <v>1676.5</v>
      </c>
      <c r="G234" s="94">
        <f t="shared" si="11"/>
        <v>5.1999127594787642E-2</v>
      </c>
      <c r="H234" s="94">
        <f t="shared" si="11"/>
        <v>5.3053028845056582E-2</v>
      </c>
      <c r="I234" s="94">
        <f t="shared" si="12"/>
        <v>2.1348487175549036E-2</v>
      </c>
      <c r="J234" s="94">
        <f t="shared" si="13"/>
        <v>1.5497076023391813E-2</v>
      </c>
      <c r="K234" s="94">
        <f t="shared" si="13"/>
        <v>2.9854413661772779E-2</v>
      </c>
    </row>
    <row r="235" spans="1:11">
      <c r="A235" s="91">
        <v>44630</v>
      </c>
      <c r="B235" s="92">
        <v>2845.55</v>
      </c>
      <c r="C235" s="92">
        <v>2208.0459000000001</v>
      </c>
      <c r="D235" s="92">
        <v>1427</v>
      </c>
      <c r="E235" s="92">
        <v>869.55</v>
      </c>
      <c r="F235" s="92">
        <v>1740</v>
      </c>
      <c r="G235" s="94">
        <f t="shared" si="11"/>
        <v>2.3671193452648686E-2</v>
      </c>
      <c r="H235" s="94">
        <f t="shared" si="11"/>
        <v>1.620575161419404E-2</v>
      </c>
      <c r="I235" s="94">
        <f t="shared" si="12"/>
        <v>7.2932330827067668E-2</v>
      </c>
      <c r="J235" s="94">
        <f t="shared" si="13"/>
        <v>1.4972646127266967E-3</v>
      </c>
      <c r="K235" s="94">
        <f t="shared" si="13"/>
        <v>3.7876528481956453E-2</v>
      </c>
    </row>
    <row r="236" spans="1:11">
      <c r="A236" s="89">
        <v>44631</v>
      </c>
      <c r="B236" s="90">
        <v>2897.25</v>
      </c>
      <c r="C236" s="90">
        <v>2214.4146000000001</v>
      </c>
      <c r="D236" s="90">
        <v>1388</v>
      </c>
      <c r="E236" s="90">
        <v>902</v>
      </c>
      <c r="F236" s="90">
        <v>1720</v>
      </c>
      <c r="G236" s="94">
        <f t="shared" si="11"/>
        <v>1.8168719579694546E-2</v>
      </c>
      <c r="H236" s="94">
        <f t="shared" si="11"/>
        <v>2.8843150407335235E-3</v>
      </c>
      <c r="I236" s="94">
        <f t="shared" si="12"/>
        <v>-2.7330063069376315E-2</v>
      </c>
      <c r="J236" s="94">
        <f t="shared" si="13"/>
        <v>3.7318153067678737E-2</v>
      </c>
      <c r="K236" s="94">
        <f t="shared" si="13"/>
        <v>-1.1494252873563218E-2</v>
      </c>
    </row>
    <row r="237" spans="1:11">
      <c r="A237" s="91">
        <v>44634</v>
      </c>
      <c r="B237" s="92">
        <v>2991.6498999999999</v>
      </c>
      <c r="C237" s="92">
        <v>2232.5976999999998</v>
      </c>
      <c r="D237" s="92">
        <v>1415</v>
      </c>
      <c r="E237" s="92">
        <v>892.25</v>
      </c>
      <c r="F237" s="92">
        <v>1735</v>
      </c>
      <c r="G237" s="94">
        <f t="shared" si="11"/>
        <v>3.2582586935887441E-2</v>
      </c>
      <c r="H237" s="94">
        <f t="shared" si="11"/>
        <v>8.2112446332316177E-3</v>
      </c>
      <c r="I237" s="94">
        <f t="shared" si="12"/>
        <v>1.9452449567723344E-2</v>
      </c>
      <c r="J237" s="94">
        <f t="shared" si="13"/>
        <v>-1.0809312638580931E-2</v>
      </c>
      <c r="K237" s="94">
        <f t="shared" si="13"/>
        <v>8.7209302325581394E-3</v>
      </c>
    </row>
    <row r="238" spans="1:11">
      <c r="A238" s="89">
        <v>44635</v>
      </c>
      <c r="B238" s="90">
        <v>2860.75</v>
      </c>
      <c r="C238" s="90">
        <v>2181.4636</v>
      </c>
      <c r="D238" s="90">
        <v>1443.5</v>
      </c>
      <c r="E238" s="90">
        <v>891.65</v>
      </c>
      <c r="F238" s="90">
        <v>1748</v>
      </c>
      <c r="G238" s="94">
        <f t="shared" si="11"/>
        <v>-4.375508644911956E-2</v>
      </c>
      <c r="H238" s="94">
        <f t="shared" si="11"/>
        <v>-2.2903409781350113E-2</v>
      </c>
      <c r="I238" s="94">
        <f t="shared" si="12"/>
        <v>2.0141342756183747E-2</v>
      </c>
      <c r="J238" s="94">
        <f t="shared" si="13"/>
        <v>-6.7245727094426757E-4</v>
      </c>
      <c r="K238" s="94">
        <f t="shared" si="13"/>
        <v>7.492795389048991E-3</v>
      </c>
    </row>
    <row r="239" spans="1:11">
      <c r="A239" s="91">
        <v>44636</v>
      </c>
      <c r="B239" s="92">
        <v>2850</v>
      </c>
      <c r="C239" s="92">
        <v>2218.2912999999999</v>
      </c>
      <c r="D239" s="92">
        <v>1447</v>
      </c>
      <c r="E239" s="92">
        <v>889.2</v>
      </c>
      <c r="F239" s="92">
        <v>1761</v>
      </c>
      <c r="G239" s="94">
        <f t="shared" si="11"/>
        <v>-3.7577558332605085E-3</v>
      </c>
      <c r="H239" s="94">
        <f t="shared" si="11"/>
        <v>1.688210612361344E-2</v>
      </c>
      <c r="I239" s="94">
        <f t="shared" si="12"/>
        <v>2.4246622791825423E-3</v>
      </c>
      <c r="J239" s="94">
        <f t="shared" si="13"/>
        <v>-2.7477149105589994E-3</v>
      </c>
      <c r="K239" s="94">
        <f t="shared" si="13"/>
        <v>7.4370709382151033E-3</v>
      </c>
    </row>
    <row r="240" spans="1:11">
      <c r="A240" s="89">
        <v>44637</v>
      </c>
      <c r="B240" s="90">
        <v>2874.45</v>
      </c>
      <c r="C240" s="90">
        <v>2290.6084000000001</v>
      </c>
      <c r="D240" s="90">
        <v>1472</v>
      </c>
      <c r="E240" s="90">
        <v>911.6</v>
      </c>
      <c r="F240" s="90">
        <v>1781.15</v>
      </c>
      <c r="G240" s="94">
        <f t="shared" si="11"/>
        <v>8.5789473684209881E-3</v>
      </c>
      <c r="H240" s="94">
        <f t="shared" si="11"/>
        <v>3.2600362269824622E-2</v>
      </c>
      <c r="I240" s="94">
        <f t="shared" si="12"/>
        <v>1.7277125086385625E-2</v>
      </c>
      <c r="J240" s="94">
        <f t="shared" si="13"/>
        <v>2.5191183085919902E-2</v>
      </c>
      <c r="K240" s="94">
        <f t="shared" si="13"/>
        <v>1.1442362294151102E-2</v>
      </c>
    </row>
    <row r="241" spans="1:11">
      <c r="A241" s="91">
        <v>44641</v>
      </c>
      <c r="B241" s="92">
        <v>2891.3501000000001</v>
      </c>
      <c r="C241" s="92">
        <v>2277.4094</v>
      </c>
      <c r="D241" s="92">
        <v>1487</v>
      </c>
      <c r="E241" s="92">
        <v>913.8</v>
      </c>
      <c r="F241" s="92">
        <v>1805</v>
      </c>
      <c r="G241" s="94">
        <f t="shared" si="11"/>
        <v>5.8794204108613109E-3</v>
      </c>
      <c r="H241" s="94">
        <f t="shared" si="11"/>
        <v>-5.7622245688089104E-3</v>
      </c>
      <c r="I241" s="94">
        <f t="shared" si="12"/>
        <v>1.0190217391304348E-2</v>
      </c>
      <c r="J241" s="94">
        <f t="shared" si="13"/>
        <v>2.4133391838524918E-3</v>
      </c>
      <c r="K241" s="94">
        <f t="shared" si="13"/>
        <v>1.3390225416163663E-2</v>
      </c>
    </row>
    <row r="242" spans="1:11">
      <c r="A242" s="89">
        <v>44642</v>
      </c>
      <c r="B242" s="90">
        <v>2919.8</v>
      </c>
      <c r="C242" s="90">
        <v>2336.2507000000001</v>
      </c>
      <c r="D242" s="90">
        <v>1481.3</v>
      </c>
      <c r="E242" s="90">
        <v>914.1</v>
      </c>
      <c r="F242" s="90">
        <v>1756.3</v>
      </c>
      <c r="G242" s="94">
        <f t="shared" si="11"/>
        <v>9.8396593342328451E-3</v>
      </c>
      <c r="H242" s="94">
        <f t="shared" si="11"/>
        <v>2.5836944380751237E-2</v>
      </c>
      <c r="I242" s="94">
        <f t="shared" si="12"/>
        <v>-3.8332212508406494E-3</v>
      </c>
      <c r="J242" s="94">
        <f t="shared" si="13"/>
        <v>3.2829940906113836E-4</v>
      </c>
      <c r="K242" s="94">
        <f t="shared" si="13"/>
        <v>-2.6980609418282574E-2</v>
      </c>
    </row>
    <row r="243" spans="1:11">
      <c r="A243" s="91">
        <v>44643</v>
      </c>
      <c r="B243" s="92">
        <v>2951.8</v>
      </c>
      <c r="C243" s="92">
        <v>2343.6806999999999</v>
      </c>
      <c r="D243" s="92">
        <v>1507</v>
      </c>
      <c r="E243" s="92">
        <v>900.8</v>
      </c>
      <c r="F243" s="92">
        <v>1780</v>
      </c>
      <c r="G243" s="94">
        <f t="shared" si="11"/>
        <v>1.0959654770874717E-2</v>
      </c>
      <c r="H243" s="94">
        <f t="shared" si="11"/>
        <v>3.1803093734759872E-3</v>
      </c>
      <c r="I243" s="94">
        <f t="shared" si="12"/>
        <v>1.7349625329102846E-2</v>
      </c>
      <c r="J243" s="94">
        <f t="shared" si="13"/>
        <v>-1.4549830434307043E-2</v>
      </c>
      <c r="K243" s="94">
        <f t="shared" si="13"/>
        <v>1.3494277742982433E-2</v>
      </c>
    </row>
    <row r="244" spans="1:11">
      <c r="A244" s="89">
        <v>44644</v>
      </c>
      <c r="B244" s="90">
        <v>2931.45</v>
      </c>
      <c r="C244" s="90">
        <v>2380.0929999999998</v>
      </c>
      <c r="D244" s="90">
        <v>1466</v>
      </c>
      <c r="E244" s="90">
        <v>908.85</v>
      </c>
      <c r="F244" s="90">
        <v>1755</v>
      </c>
      <c r="G244" s="94">
        <f t="shared" si="11"/>
        <v>-6.8940985161597542E-3</v>
      </c>
      <c r="H244" s="94">
        <f t="shared" si="11"/>
        <v>1.5536374046174447E-2</v>
      </c>
      <c r="I244" s="94">
        <f t="shared" si="12"/>
        <v>-2.7206370272063702E-2</v>
      </c>
      <c r="J244" s="94">
        <f t="shared" si="13"/>
        <v>8.9365008880995436E-3</v>
      </c>
      <c r="K244" s="94">
        <f t="shared" si="13"/>
        <v>-1.4044943820224719E-2</v>
      </c>
    </row>
    <row r="245" spans="1:11">
      <c r="A245" s="91">
        <v>44645</v>
      </c>
      <c r="B245" s="92">
        <v>2918.6001000000001</v>
      </c>
      <c r="C245" s="92">
        <v>2395.9688000000001</v>
      </c>
      <c r="D245" s="92">
        <v>1451</v>
      </c>
      <c r="E245" s="92">
        <v>902.35</v>
      </c>
      <c r="F245" s="92">
        <v>1775.6</v>
      </c>
      <c r="G245" s="94">
        <f t="shared" si="11"/>
        <v>-4.3834621091950084E-3</v>
      </c>
      <c r="H245" s="94">
        <f t="shared" si="11"/>
        <v>6.6702435577098273E-3</v>
      </c>
      <c r="I245" s="94">
        <f t="shared" si="12"/>
        <v>-1.0231923601637109E-2</v>
      </c>
      <c r="J245" s="94">
        <f t="shared" si="13"/>
        <v>-7.1518952522418439E-3</v>
      </c>
      <c r="K245" s="94">
        <f t="shared" si="13"/>
        <v>1.1737891737891686E-2</v>
      </c>
    </row>
    <row r="246" spans="1:11">
      <c r="A246" s="89">
        <v>44648</v>
      </c>
      <c r="B246" s="90">
        <v>2955.05</v>
      </c>
      <c r="C246" s="90">
        <v>2420.0590999999999</v>
      </c>
      <c r="D246" s="90">
        <v>1430.9</v>
      </c>
      <c r="E246" s="90">
        <v>905.9</v>
      </c>
      <c r="F246" s="90">
        <v>1752</v>
      </c>
      <c r="G246" s="94">
        <f t="shared" si="11"/>
        <v>1.2488829833179293E-2</v>
      </c>
      <c r="H246" s="94">
        <f t="shared" si="11"/>
        <v>1.005451323072314E-2</v>
      </c>
      <c r="I246" s="94">
        <f t="shared" si="12"/>
        <v>-1.3852515506547146E-2</v>
      </c>
      <c r="J246" s="94">
        <f t="shared" si="13"/>
        <v>3.9341718845236932E-3</v>
      </c>
      <c r="K246" s="94">
        <f t="shared" si="13"/>
        <v>-1.3291281820229732E-2</v>
      </c>
    </row>
    <row r="247" spans="1:11">
      <c r="A247" s="91">
        <v>44649</v>
      </c>
      <c r="B247" s="92">
        <v>2983.8</v>
      </c>
      <c r="C247" s="92">
        <v>2420.6127999999999</v>
      </c>
      <c r="D247" s="92">
        <v>1441</v>
      </c>
      <c r="E247" s="92">
        <v>919.35</v>
      </c>
      <c r="F247" s="92">
        <v>1748.7</v>
      </c>
      <c r="G247" s="94">
        <f t="shared" si="11"/>
        <v>9.7291077985144064E-3</v>
      </c>
      <c r="H247" s="94">
        <f t="shared" si="11"/>
        <v>2.2879606535226155E-4</v>
      </c>
      <c r="I247" s="94">
        <f t="shared" si="12"/>
        <v>7.0584946537143815E-3</v>
      </c>
      <c r="J247" s="94">
        <f t="shared" si="13"/>
        <v>1.4847113367921454E-2</v>
      </c>
      <c r="K247" s="94">
        <f t="shared" si="13"/>
        <v>-1.8835616438355905E-3</v>
      </c>
    </row>
    <row r="248" spans="1:11">
      <c r="A248" s="89">
        <v>44650</v>
      </c>
      <c r="B248" s="90">
        <v>3091.3998999999999</v>
      </c>
      <c r="C248" s="90">
        <v>2467.1320999999998</v>
      </c>
      <c r="D248" s="90">
        <v>1472</v>
      </c>
      <c r="E248" s="90">
        <v>920.6</v>
      </c>
      <c r="F248" s="90">
        <v>1766.9</v>
      </c>
      <c r="G248" s="94">
        <f t="shared" si="11"/>
        <v>3.6061364702727965E-2</v>
      </c>
      <c r="H248" s="94">
        <f t="shared" si="11"/>
        <v>1.9217984801204031E-2</v>
      </c>
      <c r="I248" s="94">
        <f t="shared" si="12"/>
        <v>2.1512838306731435E-2</v>
      </c>
      <c r="J248" s="94">
        <f t="shared" si="13"/>
        <v>1.3596562788926959E-3</v>
      </c>
      <c r="K248" s="94">
        <f t="shared" si="13"/>
        <v>1.0407731457654282E-2</v>
      </c>
    </row>
    <row r="249" spans="1:11">
      <c r="A249" s="91">
        <v>44651</v>
      </c>
      <c r="B249" s="92">
        <v>3092.8998999999999</v>
      </c>
      <c r="C249" s="92">
        <v>2431.8733000000002</v>
      </c>
      <c r="D249" s="92">
        <v>1471</v>
      </c>
      <c r="E249" s="92">
        <v>914.75</v>
      </c>
      <c r="F249" s="92">
        <v>1779.95</v>
      </c>
      <c r="G249" s="94">
        <f t="shared" si="11"/>
        <v>4.8521706945775603E-4</v>
      </c>
      <c r="H249" s="94">
        <f t="shared" si="11"/>
        <v>-1.4291411473264692E-2</v>
      </c>
      <c r="I249" s="94">
        <f t="shared" si="12"/>
        <v>-6.793478260869565E-4</v>
      </c>
      <c r="J249" s="94">
        <f t="shared" si="13"/>
        <v>-6.3545513795351108E-3</v>
      </c>
      <c r="K249" s="94">
        <f t="shared" si="13"/>
        <v>7.3858169675702946E-3</v>
      </c>
    </row>
    <row r="250" spans="1:11">
      <c r="A250" s="89">
        <v>44652</v>
      </c>
      <c r="B250" s="90">
        <v>3031</v>
      </c>
      <c r="C250" s="90">
        <v>2451.3485999999998</v>
      </c>
      <c r="D250" s="90">
        <v>1476.4</v>
      </c>
      <c r="E250" s="90">
        <v>908.7</v>
      </c>
      <c r="F250" s="90">
        <v>1759</v>
      </c>
      <c r="G250" s="94">
        <f t="shared" si="11"/>
        <v>-2.0013547803470748E-2</v>
      </c>
      <c r="H250" s="94">
        <f t="shared" si="11"/>
        <v>8.0083530667488332E-3</v>
      </c>
      <c r="I250" s="94">
        <f t="shared" si="12"/>
        <v>3.6709721278042765E-3</v>
      </c>
      <c r="J250" s="94">
        <f t="shared" si="13"/>
        <v>-6.6138289150040495E-3</v>
      </c>
      <c r="K250" s="94">
        <f t="shared" si="13"/>
        <v>-1.1769993539144383E-2</v>
      </c>
    </row>
    <row r="251" spans="1:11">
      <c r="A251" s="91">
        <v>44655</v>
      </c>
      <c r="B251" s="92">
        <v>2997.8</v>
      </c>
      <c r="C251" s="92">
        <v>2458.5942</v>
      </c>
      <c r="D251" s="92">
        <v>1580</v>
      </c>
      <c r="E251" s="92">
        <v>926.05</v>
      </c>
      <c r="F251" s="92">
        <v>1784</v>
      </c>
      <c r="G251" s="94">
        <f t="shared" si="11"/>
        <v>-1.0953480699439069E-2</v>
      </c>
      <c r="H251" s="94">
        <f t="shared" si="11"/>
        <v>2.9557607596080769E-3</v>
      </c>
      <c r="I251" s="94">
        <f t="shared" si="12"/>
        <v>7.0170685451097198E-2</v>
      </c>
      <c r="J251" s="94">
        <f t="shared" si="13"/>
        <v>1.9093210080334443E-2</v>
      </c>
      <c r="K251" s="94">
        <f t="shared" si="13"/>
        <v>1.4212620807276862E-2</v>
      </c>
    </row>
    <row r="252" spans="1:11">
      <c r="A252" s="89">
        <v>44656</v>
      </c>
      <c r="B252" s="90">
        <v>2997.6498999999999</v>
      </c>
      <c r="C252" s="90">
        <v>2423.8433</v>
      </c>
      <c r="D252" s="90">
        <v>1666.7</v>
      </c>
      <c r="E252" s="90">
        <v>929.1</v>
      </c>
      <c r="F252" s="90">
        <v>1840</v>
      </c>
      <c r="G252" s="94">
        <f t="shared" si="11"/>
        <v>-5.0070051371103213E-5</v>
      </c>
      <c r="H252" s="94">
        <f t="shared" si="11"/>
        <v>-1.4134459440276888E-2</v>
      </c>
      <c r="I252" s="94">
        <f t="shared" si="12"/>
        <v>5.4873417721519019E-2</v>
      </c>
      <c r="J252" s="94">
        <f t="shared" si="13"/>
        <v>3.2935586631392131E-3</v>
      </c>
      <c r="K252" s="94">
        <f t="shared" si="13"/>
        <v>3.1390134529147982E-2</v>
      </c>
    </row>
    <row r="253" spans="1:11">
      <c r="A253" s="91">
        <v>44657</v>
      </c>
      <c r="B253" s="92">
        <v>2992.8998999999999</v>
      </c>
      <c r="C253" s="92">
        <v>2417.3823000000002</v>
      </c>
      <c r="D253" s="92">
        <v>1587.7</v>
      </c>
      <c r="E253" s="92">
        <v>928.1</v>
      </c>
      <c r="F253" s="92">
        <v>1833</v>
      </c>
      <c r="G253" s="94">
        <f t="shared" si="11"/>
        <v>-1.5845746362842439E-3</v>
      </c>
      <c r="H253" s="94">
        <f t="shared" si="11"/>
        <v>-2.6656013612760304E-3</v>
      </c>
      <c r="I253" s="94">
        <f t="shared" si="12"/>
        <v>-4.7399052018959623E-2</v>
      </c>
      <c r="J253" s="94">
        <f t="shared" si="13"/>
        <v>-1.0763104079216446E-3</v>
      </c>
      <c r="K253" s="94">
        <f t="shared" si="13"/>
        <v>-3.8043478260869567E-3</v>
      </c>
    </row>
    <row r="254" spans="1:11">
      <c r="A254" s="89">
        <v>44658</v>
      </c>
      <c r="B254" s="90">
        <v>2918.95</v>
      </c>
      <c r="C254" s="90">
        <v>2374.7397000000001</v>
      </c>
      <c r="D254" s="90">
        <v>1541.3</v>
      </c>
      <c r="E254" s="90">
        <v>930.95</v>
      </c>
      <c r="F254" s="90">
        <v>1849.9</v>
      </c>
      <c r="G254" s="94">
        <f t="shared" si="11"/>
        <v>-2.470844414141618E-2</v>
      </c>
      <c r="H254" s="94">
        <f t="shared" si="11"/>
        <v>-1.7639990166222416E-2</v>
      </c>
      <c r="I254" s="94">
        <f t="shared" si="12"/>
        <v>-2.9224664609183153E-2</v>
      </c>
      <c r="J254" s="94">
        <f t="shared" si="13"/>
        <v>3.0707897855834746E-3</v>
      </c>
      <c r="K254" s="94">
        <f t="shared" si="13"/>
        <v>9.2198581560284185E-3</v>
      </c>
    </row>
    <row r="255" spans="1:11">
      <c r="A255" s="91">
        <v>44659</v>
      </c>
      <c r="B255" s="92">
        <v>2887.05</v>
      </c>
      <c r="C255" s="92">
        <v>2414.2440999999999</v>
      </c>
      <c r="D255" s="92">
        <v>1512.1</v>
      </c>
      <c r="E255" s="92">
        <v>924.6</v>
      </c>
      <c r="F255" s="92">
        <v>1835.4</v>
      </c>
      <c r="G255" s="94">
        <f t="shared" si="11"/>
        <v>-1.0928587334486593E-2</v>
      </c>
      <c r="H255" s="94">
        <f t="shared" si="11"/>
        <v>1.6635254802873679E-2</v>
      </c>
      <c r="I255" s="94">
        <f t="shared" si="12"/>
        <v>-1.8945046389411566E-2</v>
      </c>
      <c r="J255" s="94">
        <f t="shared" si="13"/>
        <v>-6.8209893119931496E-3</v>
      </c>
      <c r="K255" s="94">
        <f t="shared" si="13"/>
        <v>-7.8382615276501432E-3</v>
      </c>
    </row>
    <row r="256" spans="1:11">
      <c r="A256" s="89">
        <v>44662</v>
      </c>
      <c r="B256" s="90">
        <v>2875.7</v>
      </c>
      <c r="C256" s="90">
        <v>2409.2139000000002</v>
      </c>
      <c r="D256" s="90">
        <v>1506</v>
      </c>
      <c r="E256" s="90">
        <v>925.4</v>
      </c>
      <c r="F256" s="90">
        <v>1820.25</v>
      </c>
      <c r="G256" s="94">
        <f t="shared" si="11"/>
        <v>-3.9313486084412682E-3</v>
      </c>
      <c r="H256" s="94">
        <f t="shared" si="11"/>
        <v>-2.0835507064093871E-3</v>
      </c>
      <c r="I256" s="94">
        <f t="shared" si="12"/>
        <v>-4.0341247272005221E-3</v>
      </c>
      <c r="J256" s="94">
        <f t="shared" si="13"/>
        <v>8.6523902227985566E-4</v>
      </c>
      <c r="K256" s="94">
        <f t="shared" si="13"/>
        <v>-8.2543314808761533E-3</v>
      </c>
    </row>
    <row r="257" spans="1:11">
      <c r="A257" s="91">
        <v>44663</v>
      </c>
      <c r="B257" s="92">
        <v>2803</v>
      </c>
      <c r="C257" s="92">
        <v>2363.8483999999999</v>
      </c>
      <c r="D257" s="92">
        <v>1484</v>
      </c>
      <c r="E257" s="92">
        <v>921.3</v>
      </c>
      <c r="F257" s="92">
        <v>1780</v>
      </c>
      <c r="G257" s="94">
        <f t="shared" si="11"/>
        <v>-2.5280801196230423E-2</v>
      </c>
      <c r="H257" s="94">
        <f t="shared" si="11"/>
        <v>-1.8830000939310674E-2</v>
      </c>
      <c r="I257" s="94">
        <f t="shared" si="12"/>
        <v>-1.4608233731739707E-2</v>
      </c>
      <c r="J257" s="94">
        <f t="shared" si="13"/>
        <v>-4.4305165333909909E-3</v>
      </c>
      <c r="K257" s="94">
        <f t="shared" si="13"/>
        <v>-2.2112347205054252E-2</v>
      </c>
    </row>
    <row r="258" spans="1:11">
      <c r="A258" s="89">
        <v>44664</v>
      </c>
      <c r="B258" s="90">
        <v>2799.8501000000001</v>
      </c>
      <c r="C258" s="90">
        <v>2355.1720999999998</v>
      </c>
      <c r="D258" s="90">
        <v>1490</v>
      </c>
      <c r="E258" s="90">
        <v>936.75</v>
      </c>
      <c r="F258" s="90">
        <v>1754.2</v>
      </c>
      <c r="G258" s="94">
        <f t="shared" si="11"/>
        <v>-1.1237602568676022E-3</v>
      </c>
      <c r="H258" s="94">
        <f t="shared" si="11"/>
        <v>-3.6704130434084027E-3</v>
      </c>
      <c r="I258" s="94">
        <f t="shared" si="12"/>
        <v>4.0431266846361188E-3</v>
      </c>
      <c r="J258" s="94">
        <f t="shared" si="13"/>
        <v>1.6769781830022843E-2</v>
      </c>
      <c r="K258" s="94">
        <f t="shared" si="13"/>
        <v>-1.4494382022471884E-2</v>
      </c>
    </row>
    <row r="259" spans="1:11">
      <c r="A259" s="91">
        <v>44669</v>
      </c>
      <c r="B259" s="92">
        <v>2715.1498999999999</v>
      </c>
      <c r="C259" s="92">
        <v>2347.9726999999998</v>
      </c>
      <c r="D259" s="92">
        <v>1418.85</v>
      </c>
      <c r="E259" s="92">
        <v>927.5</v>
      </c>
      <c r="F259" s="92">
        <v>1746.3</v>
      </c>
      <c r="G259" s="94">
        <f t="shared" si="11"/>
        <v>-3.0251690974456177E-2</v>
      </c>
      <c r="H259" s="94">
        <f t="shared" si="11"/>
        <v>-3.0568466737526186E-3</v>
      </c>
      <c r="I259" s="94">
        <f t="shared" si="12"/>
        <v>-4.7751677852349052E-2</v>
      </c>
      <c r="J259" s="94">
        <f t="shared" si="13"/>
        <v>-9.8745663197224443E-3</v>
      </c>
      <c r="K259" s="94">
        <f t="shared" si="13"/>
        <v>-4.5034773686011232E-3</v>
      </c>
    </row>
    <row r="260" spans="1:11">
      <c r="A260" s="89">
        <v>44670</v>
      </c>
      <c r="B260" s="90">
        <v>2706.3501000000001</v>
      </c>
      <c r="C260" s="90">
        <v>2437.4575</v>
      </c>
      <c r="D260" s="90">
        <v>1380.9</v>
      </c>
      <c r="E260" s="90">
        <v>922</v>
      </c>
      <c r="F260" s="90">
        <v>1748.3</v>
      </c>
      <c r="G260" s="94">
        <f t="shared" ref="G260:H323" si="14">(B260-B259)/B259</f>
        <v>-3.2409996958178175E-3</v>
      </c>
      <c r="H260" s="94">
        <f t="shared" si="14"/>
        <v>3.8111516373252628E-2</v>
      </c>
      <c r="I260" s="94">
        <f t="shared" ref="I260:I323" si="15">(D260-D259)/D259</f>
        <v>-2.6747013426366296E-2</v>
      </c>
      <c r="J260" s="94">
        <f t="shared" ref="J260:K323" si="16">(E260-E259)/E259</f>
        <v>-5.9299191374663071E-3</v>
      </c>
      <c r="K260" s="94">
        <f t="shared" si="16"/>
        <v>1.1452785890167783E-3</v>
      </c>
    </row>
    <row r="261" spans="1:11">
      <c r="A261" s="91">
        <v>44671</v>
      </c>
      <c r="B261" s="92">
        <v>2674.2</v>
      </c>
      <c r="C261" s="92">
        <v>2509.1284000000001</v>
      </c>
      <c r="D261" s="92">
        <v>1354.45</v>
      </c>
      <c r="E261" s="92">
        <v>923.5</v>
      </c>
      <c r="F261" s="92">
        <v>1709.95</v>
      </c>
      <c r="G261" s="94">
        <f t="shared" si="14"/>
        <v>-1.1879505168233885E-2</v>
      </c>
      <c r="H261" s="94">
        <f t="shared" si="14"/>
        <v>2.9403958838256698E-2</v>
      </c>
      <c r="I261" s="94">
        <f t="shared" si="15"/>
        <v>-1.9154174813527443E-2</v>
      </c>
      <c r="J261" s="94">
        <f t="shared" si="16"/>
        <v>1.6268980477223427E-3</v>
      </c>
      <c r="K261" s="94">
        <f t="shared" si="16"/>
        <v>-2.1935594577589607E-2</v>
      </c>
    </row>
    <row r="262" spans="1:11">
      <c r="A262" s="89">
        <v>44672</v>
      </c>
      <c r="B262" s="90">
        <v>2671</v>
      </c>
      <c r="C262" s="90">
        <v>2567.8773999999999</v>
      </c>
      <c r="D262" s="90">
        <v>1365</v>
      </c>
      <c r="E262" s="90">
        <v>944.1</v>
      </c>
      <c r="F262" s="90">
        <v>1702.95</v>
      </c>
      <c r="G262" s="94">
        <f t="shared" si="14"/>
        <v>-1.1966195497718265E-3</v>
      </c>
      <c r="H262" s="94">
        <f t="shared" si="14"/>
        <v>2.3414106667478552E-2</v>
      </c>
      <c r="I262" s="94">
        <f t="shared" si="15"/>
        <v>7.7891395031193132E-3</v>
      </c>
      <c r="J262" s="94">
        <f t="shared" si="16"/>
        <v>2.2306442880346531E-2</v>
      </c>
      <c r="K262" s="94">
        <f t="shared" si="16"/>
        <v>-4.0936869499108158E-3</v>
      </c>
    </row>
    <row r="263" spans="1:11">
      <c r="A263" s="91">
        <v>44673</v>
      </c>
      <c r="B263" s="92">
        <v>2687.3501000000001</v>
      </c>
      <c r="C263" s="92">
        <v>2546.3715999999999</v>
      </c>
      <c r="D263" s="92">
        <v>1360</v>
      </c>
      <c r="E263" s="92">
        <v>924.8</v>
      </c>
      <c r="F263" s="92">
        <v>1701</v>
      </c>
      <c r="G263" s="94">
        <f t="shared" si="14"/>
        <v>6.1213403219768292E-3</v>
      </c>
      <c r="H263" s="94">
        <f t="shared" si="14"/>
        <v>-8.3749325415613338E-3</v>
      </c>
      <c r="I263" s="94">
        <f t="shared" si="15"/>
        <v>-3.663003663003663E-3</v>
      </c>
      <c r="J263" s="94">
        <f t="shared" si="16"/>
        <v>-2.0442749708717369E-2</v>
      </c>
      <c r="K263" s="94">
        <f t="shared" si="16"/>
        <v>-1.1450717871928392E-3</v>
      </c>
    </row>
    <row r="264" spans="1:11">
      <c r="A264" s="89">
        <v>44676</v>
      </c>
      <c r="B264" s="90">
        <v>2688.05</v>
      </c>
      <c r="C264" s="90">
        <v>2487.4841000000001</v>
      </c>
      <c r="D264" s="90">
        <v>1350</v>
      </c>
      <c r="E264" s="90">
        <v>900</v>
      </c>
      <c r="F264" s="90">
        <v>1675</v>
      </c>
      <c r="G264" s="94">
        <f t="shared" si="14"/>
        <v>2.6044243360776498E-4</v>
      </c>
      <c r="H264" s="94">
        <f t="shared" si="14"/>
        <v>-2.3126043347325983E-2</v>
      </c>
      <c r="I264" s="94">
        <f t="shared" si="15"/>
        <v>-7.3529411764705881E-3</v>
      </c>
      <c r="J264" s="94">
        <f t="shared" si="16"/>
        <v>-2.6816608996539745E-2</v>
      </c>
      <c r="K264" s="94">
        <f t="shared" si="16"/>
        <v>-1.5285126396237508E-2</v>
      </c>
    </row>
    <row r="265" spans="1:11">
      <c r="A265" s="91">
        <v>44677</v>
      </c>
      <c r="B265" s="92">
        <v>2710.5</v>
      </c>
      <c r="C265" s="92">
        <v>2561.9241000000002</v>
      </c>
      <c r="D265" s="92">
        <v>1372</v>
      </c>
      <c r="E265" s="92">
        <v>918.05</v>
      </c>
      <c r="F265" s="92">
        <v>1680</v>
      </c>
      <c r="G265" s="94">
        <f t="shared" si="14"/>
        <v>8.3517791707742855E-3</v>
      </c>
      <c r="H265" s="94">
        <f t="shared" si="14"/>
        <v>2.9925819425338257E-2</v>
      </c>
      <c r="I265" s="94">
        <f t="shared" si="15"/>
        <v>1.6296296296296295E-2</v>
      </c>
      <c r="J265" s="94">
        <f t="shared" si="16"/>
        <v>2.0055555555555504E-2</v>
      </c>
      <c r="K265" s="94">
        <f t="shared" si="16"/>
        <v>2.9850746268656717E-3</v>
      </c>
    </row>
    <row r="266" spans="1:11">
      <c r="A266" s="89">
        <v>44678</v>
      </c>
      <c r="B266" s="90">
        <v>2670</v>
      </c>
      <c r="C266" s="90">
        <v>2564.4162999999999</v>
      </c>
      <c r="D266" s="90">
        <v>1360</v>
      </c>
      <c r="E266" s="90">
        <v>906.1</v>
      </c>
      <c r="F266" s="90">
        <v>1675</v>
      </c>
      <c r="G266" s="94">
        <f t="shared" si="14"/>
        <v>-1.4941892639734366E-2</v>
      </c>
      <c r="H266" s="94">
        <f t="shared" si="14"/>
        <v>9.7278447866573571E-4</v>
      </c>
      <c r="I266" s="94">
        <f t="shared" si="15"/>
        <v>-8.7463556851311956E-3</v>
      </c>
      <c r="J266" s="94">
        <f t="shared" si="16"/>
        <v>-1.3016720222210046E-2</v>
      </c>
      <c r="K266" s="94">
        <f t="shared" si="16"/>
        <v>-2.976190476190476E-3</v>
      </c>
    </row>
    <row r="267" spans="1:11">
      <c r="A267" s="91">
        <v>44679</v>
      </c>
      <c r="B267" s="92">
        <v>2667.8</v>
      </c>
      <c r="C267" s="92">
        <v>2602.7206999999999</v>
      </c>
      <c r="D267" s="92">
        <v>1372</v>
      </c>
      <c r="E267" s="92">
        <v>921</v>
      </c>
      <c r="F267" s="92">
        <v>1690</v>
      </c>
      <c r="G267" s="94">
        <f t="shared" si="14"/>
        <v>-8.2397003745311541E-4</v>
      </c>
      <c r="H267" s="94">
        <f t="shared" si="14"/>
        <v>1.4936888367150056E-2</v>
      </c>
      <c r="I267" s="94">
        <f t="shared" si="15"/>
        <v>8.8235294117647058E-3</v>
      </c>
      <c r="J267" s="94">
        <f t="shared" si="16"/>
        <v>1.6444101092594612E-2</v>
      </c>
      <c r="K267" s="94">
        <f t="shared" si="16"/>
        <v>8.9552238805970154E-3</v>
      </c>
    </row>
    <row r="268" spans="1:11">
      <c r="A268" s="89">
        <v>44680</v>
      </c>
      <c r="B268" s="90">
        <v>2694.5</v>
      </c>
      <c r="C268" s="90">
        <v>2575.3998999999999</v>
      </c>
      <c r="D268" s="90">
        <v>1380.35</v>
      </c>
      <c r="E268" s="90">
        <v>928.65</v>
      </c>
      <c r="F268" s="90">
        <v>1731</v>
      </c>
      <c r="G268" s="94">
        <f t="shared" si="14"/>
        <v>1.0008246495239454E-2</v>
      </c>
      <c r="H268" s="94">
        <f t="shared" si="14"/>
        <v>-1.0497015680553032E-2</v>
      </c>
      <c r="I268" s="94">
        <f t="shared" si="15"/>
        <v>6.0860058309037237E-3</v>
      </c>
      <c r="J268" s="94">
        <f t="shared" si="16"/>
        <v>8.3061889250814081E-3</v>
      </c>
      <c r="K268" s="94">
        <f t="shared" si="16"/>
        <v>2.42603550295858E-2</v>
      </c>
    </row>
    <row r="269" spans="1:11">
      <c r="A269" s="91">
        <v>44683</v>
      </c>
      <c r="B269" s="92">
        <v>2653</v>
      </c>
      <c r="C269" s="92">
        <v>2566.3544999999999</v>
      </c>
      <c r="D269" s="92">
        <v>1362.05</v>
      </c>
      <c r="E269" s="92">
        <v>923.4</v>
      </c>
      <c r="F269" s="92">
        <v>1668.6</v>
      </c>
      <c r="G269" s="94">
        <f t="shared" si="14"/>
        <v>-1.5401744293932084E-2</v>
      </c>
      <c r="H269" s="94">
        <f t="shared" si="14"/>
        <v>-3.5122312461066622E-3</v>
      </c>
      <c r="I269" s="94">
        <f t="shared" si="15"/>
        <v>-1.3257507153982653E-2</v>
      </c>
      <c r="J269" s="94">
        <f t="shared" si="16"/>
        <v>-5.6533677919560653E-3</v>
      </c>
      <c r="K269" s="94">
        <f t="shared" si="16"/>
        <v>-3.6048526863084976E-2</v>
      </c>
    </row>
    <row r="270" spans="1:11">
      <c r="A270" s="89">
        <v>44685</v>
      </c>
      <c r="B270" s="90">
        <v>2622.2</v>
      </c>
      <c r="C270" s="90">
        <v>2486.2379999999998</v>
      </c>
      <c r="D270" s="90">
        <v>1400</v>
      </c>
      <c r="E270" s="90">
        <v>900.9</v>
      </c>
      <c r="F270" s="90">
        <v>1679.5</v>
      </c>
      <c r="G270" s="94">
        <f t="shared" si="14"/>
        <v>-1.1609498680738855E-2</v>
      </c>
      <c r="H270" s="94">
        <f t="shared" si="14"/>
        <v>-3.1218017619935239E-2</v>
      </c>
      <c r="I270" s="94">
        <f t="shared" si="15"/>
        <v>2.7862413274108915E-2</v>
      </c>
      <c r="J270" s="94">
        <f t="shared" si="16"/>
        <v>-2.436647173489279E-2</v>
      </c>
      <c r="K270" s="94">
        <f t="shared" si="16"/>
        <v>6.5324223900276226E-3</v>
      </c>
    </row>
    <row r="271" spans="1:11">
      <c r="A271" s="91">
        <v>44686</v>
      </c>
      <c r="B271" s="92">
        <v>2642.3501000000001</v>
      </c>
      <c r="C271" s="92">
        <v>2437.5497999999998</v>
      </c>
      <c r="D271" s="92">
        <v>1375</v>
      </c>
      <c r="E271" s="92">
        <v>878.15</v>
      </c>
      <c r="F271" s="92">
        <v>1650.7</v>
      </c>
      <c r="G271" s="94">
        <f t="shared" si="14"/>
        <v>7.6844252917398726E-3</v>
      </c>
      <c r="H271" s="94">
        <f t="shared" si="14"/>
        <v>-1.9583080943980445E-2</v>
      </c>
      <c r="I271" s="94">
        <f t="shared" si="15"/>
        <v>-1.7857142857142856E-2</v>
      </c>
      <c r="J271" s="94">
        <f t="shared" si="16"/>
        <v>-2.5252525252525252E-2</v>
      </c>
      <c r="K271" s="94">
        <f t="shared" si="16"/>
        <v>-1.7147960702590028E-2</v>
      </c>
    </row>
    <row r="272" spans="1:11">
      <c r="A272" s="89">
        <v>44687</v>
      </c>
      <c r="B272" s="90">
        <v>2590.8000000000002</v>
      </c>
      <c r="C272" s="90">
        <v>2418.8591000000001</v>
      </c>
      <c r="D272" s="90">
        <v>1330</v>
      </c>
      <c r="E272" s="90">
        <v>883.3</v>
      </c>
      <c r="F272" s="90">
        <v>1616</v>
      </c>
      <c r="G272" s="94">
        <f t="shared" si="14"/>
        <v>-1.9509186159699248E-2</v>
      </c>
      <c r="H272" s="94">
        <f t="shared" si="14"/>
        <v>-7.6678228276606504E-3</v>
      </c>
      <c r="I272" s="94">
        <f t="shared" si="15"/>
        <v>-3.272727272727273E-2</v>
      </c>
      <c r="J272" s="94">
        <f t="shared" si="16"/>
        <v>5.8646017195239739E-3</v>
      </c>
      <c r="K272" s="94">
        <f t="shared" si="16"/>
        <v>-2.1021384867026136E-2</v>
      </c>
    </row>
    <row r="273" spans="1:11">
      <c r="A273" s="91">
        <v>44690</v>
      </c>
      <c r="B273" s="92">
        <v>2808.55</v>
      </c>
      <c r="C273" s="92">
        <v>2324.3901000000001</v>
      </c>
      <c r="D273" s="92">
        <v>1300</v>
      </c>
      <c r="E273" s="92">
        <v>885.4</v>
      </c>
      <c r="F273" s="92">
        <v>1607.55</v>
      </c>
      <c r="G273" s="94">
        <f t="shared" si="14"/>
        <v>8.4047398486953834E-2</v>
      </c>
      <c r="H273" s="94">
        <f t="shared" si="14"/>
        <v>-3.9055189283245167E-2</v>
      </c>
      <c r="I273" s="94">
        <f t="shared" si="15"/>
        <v>-2.2556390977443608E-2</v>
      </c>
      <c r="J273" s="94">
        <f t="shared" si="16"/>
        <v>2.3774482055926899E-3</v>
      </c>
      <c r="K273" s="94">
        <f t="shared" si="16"/>
        <v>-5.228960396039632E-3</v>
      </c>
    </row>
    <row r="274" spans="1:11">
      <c r="A274" s="89">
        <v>44691</v>
      </c>
      <c r="B274" s="90">
        <v>2668.5</v>
      </c>
      <c r="C274" s="90">
        <v>2284.1010999999999</v>
      </c>
      <c r="D274" s="90">
        <v>1315.05</v>
      </c>
      <c r="E274" s="90">
        <v>861.85</v>
      </c>
      <c r="F274" s="90">
        <v>1611</v>
      </c>
      <c r="G274" s="94">
        <f t="shared" si="14"/>
        <v>-4.9865589005002646E-2</v>
      </c>
      <c r="H274" s="94">
        <f t="shared" si="14"/>
        <v>-1.7333149026921176E-2</v>
      </c>
      <c r="I274" s="94">
        <f t="shared" si="15"/>
        <v>1.1576923076923042E-2</v>
      </c>
      <c r="J274" s="94">
        <f t="shared" si="16"/>
        <v>-2.659814772983957E-2</v>
      </c>
      <c r="K274" s="94">
        <f t="shared" si="16"/>
        <v>2.1461229821778767E-3</v>
      </c>
    </row>
    <row r="275" spans="1:11">
      <c r="A275" s="91">
        <v>44692</v>
      </c>
      <c r="B275" s="92">
        <v>2542.0500000000002</v>
      </c>
      <c r="C275" s="92">
        <v>2260.7031000000002</v>
      </c>
      <c r="D275" s="92">
        <v>1353</v>
      </c>
      <c r="E275" s="92">
        <v>854.8</v>
      </c>
      <c r="F275" s="92">
        <v>1600.5</v>
      </c>
      <c r="G275" s="94">
        <f t="shared" si="14"/>
        <v>-4.7386172006745296E-2</v>
      </c>
      <c r="H275" s="94">
        <f t="shared" si="14"/>
        <v>-1.0243854792592011E-2</v>
      </c>
      <c r="I275" s="94">
        <f t="shared" si="15"/>
        <v>2.8858218318695141E-2</v>
      </c>
      <c r="J275" s="94">
        <f t="shared" si="16"/>
        <v>-8.1800777397459737E-3</v>
      </c>
      <c r="K275" s="94">
        <f t="shared" si="16"/>
        <v>-6.5176908752327747E-3</v>
      </c>
    </row>
    <row r="276" spans="1:11">
      <c r="A276" s="89">
        <v>44693</v>
      </c>
      <c r="B276" s="90">
        <v>2404</v>
      </c>
      <c r="C276" s="90">
        <v>2214.6455000000001</v>
      </c>
      <c r="D276" s="90">
        <v>1321.1</v>
      </c>
      <c r="E276" s="90">
        <v>850</v>
      </c>
      <c r="F276" s="90">
        <v>1550</v>
      </c>
      <c r="G276" s="94">
        <f t="shared" si="14"/>
        <v>-5.4306563600243968E-2</v>
      </c>
      <c r="H276" s="94">
        <f t="shared" si="14"/>
        <v>-2.0373130819345577E-2</v>
      </c>
      <c r="I276" s="94">
        <f t="shared" si="15"/>
        <v>-2.3577235772357791E-2</v>
      </c>
      <c r="J276" s="94">
        <f t="shared" si="16"/>
        <v>-5.6153486195600778E-3</v>
      </c>
      <c r="K276" s="94">
        <f t="shared" si="16"/>
        <v>-3.1552639800062482E-2</v>
      </c>
    </row>
    <row r="277" spans="1:11">
      <c r="A277" s="91">
        <v>44694</v>
      </c>
      <c r="B277" s="92">
        <v>2453.1498999999999</v>
      </c>
      <c r="C277" s="92">
        <v>2239.7510000000002</v>
      </c>
      <c r="D277" s="92">
        <v>1310.05</v>
      </c>
      <c r="E277" s="92">
        <v>882.5</v>
      </c>
      <c r="F277" s="92">
        <v>1530</v>
      </c>
      <c r="G277" s="94">
        <f t="shared" si="14"/>
        <v>2.0445049916805277E-2</v>
      </c>
      <c r="H277" s="94">
        <f t="shared" si="14"/>
        <v>1.1336125804333073E-2</v>
      </c>
      <c r="I277" s="94">
        <f t="shared" si="15"/>
        <v>-8.3642419196124102E-3</v>
      </c>
      <c r="J277" s="94">
        <f t="shared" si="16"/>
        <v>3.8235294117647062E-2</v>
      </c>
      <c r="K277" s="94">
        <f t="shared" si="16"/>
        <v>-1.2903225806451613E-2</v>
      </c>
    </row>
    <row r="278" spans="1:11">
      <c r="A278" s="89">
        <v>44697</v>
      </c>
      <c r="B278" s="90">
        <v>2413.6001000000001</v>
      </c>
      <c r="C278" s="90">
        <v>2240.3049000000001</v>
      </c>
      <c r="D278" s="90">
        <v>1299</v>
      </c>
      <c r="E278" s="90">
        <v>885.6</v>
      </c>
      <c r="F278" s="90">
        <v>1550</v>
      </c>
      <c r="G278" s="94">
        <f t="shared" si="14"/>
        <v>-1.6122047821048268E-2</v>
      </c>
      <c r="H278" s="94">
        <f t="shared" si="14"/>
        <v>2.4730427623422647E-4</v>
      </c>
      <c r="I278" s="94">
        <f t="shared" si="15"/>
        <v>-8.4347925651692343E-3</v>
      </c>
      <c r="J278" s="94">
        <f t="shared" si="16"/>
        <v>3.5127478753541335E-3</v>
      </c>
      <c r="K278" s="94">
        <f t="shared" si="16"/>
        <v>1.3071895424836602E-2</v>
      </c>
    </row>
    <row r="279" spans="1:11">
      <c r="A279" s="91">
        <v>44698</v>
      </c>
      <c r="B279" s="92">
        <v>2456.5</v>
      </c>
      <c r="C279" s="92">
        <v>2334.4045000000001</v>
      </c>
      <c r="D279" s="92">
        <v>1312.6</v>
      </c>
      <c r="E279" s="92">
        <v>891.75</v>
      </c>
      <c r="F279" s="92">
        <v>1545</v>
      </c>
      <c r="G279" s="94">
        <f t="shared" si="14"/>
        <v>1.7774236916877774E-2</v>
      </c>
      <c r="H279" s="94">
        <f t="shared" si="14"/>
        <v>4.2003032712199136E-2</v>
      </c>
      <c r="I279" s="94">
        <f t="shared" si="15"/>
        <v>1.0469591993841346E-2</v>
      </c>
      <c r="J279" s="94">
        <f t="shared" si="16"/>
        <v>6.9444444444444189E-3</v>
      </c>
      <c r="K279" s="94">
        <f t="shared" si="16"/>
        <v>-3.2258064516129032E-3</v>
      </c>
    </row>
    <row r="280" spans="1:11">
      <c r="A280" s="89">
        <v>44699</v>
      </c>
      <c r="B280" s="90">
        <v>2520.6001000000001</v>
      </c>
      <c r="C280" s="90">
        <v>2342.8962000000001</v>
      </c>
      <c r="D280" s="90">
        <v>1324.05</v>
      </c>
      <c r="E280" s="90">
        <v>899.15</v>
      </c>
      <c r="F280" s="90">
        <v>1623</v>
      </c>
      <c r="G280" s="94">
        <f t="shared" si="14"/>
        <v>2.6094076938734015E-2</v>
      </c>
      <c r="H280" s="94">
        <f t="shared" si="14"/>
        <v>3.6376300679680992E-3</v>
      </c>
      <c r="I280" s="94">
        <f t="shared" si="15"/>
        <v>8.7231449032455031E-3</v>
      </c>
      <c r="J280" s="94">
        <f t="shared" si="16"/>
        <v>8.2982898794504937E-3</v>
      </c>
      <c r="K280" s="94">
        <f t="shared" si="16"/>
        <v>5.0485436893203881E-2</v>
      </c>
    </row>
    <row r="281" spans="1:11">
      <c r="A281" s="91">
        <v>44700</v>
      </c>
      <c r="B281" s="92">
        <v>2458.3998999999999</v>
      </c>
      <c r="C281" s="92">
        <v>2288.9005999999999</v>
      </c>
      <c r="D281" s="92">
        <v>1286.2</v>
      </c>
      <c r="E281" s="92">
        <v>884.6</v>
      </c>
      <c r="F281" s="92">
        <v>1550</v>
      </c>
      <c r="G281" s="94">
        <f t="shared" si="14"/>
        <v>-2.4676742653465825E-2</v>
      </c>
      <c r="H281" s="94">
        <f t="shared" si="14"/>
        <v>-2.304651823670216E-2</v>
      </c>
      <c r="I281" s="94">
        <f t="shared" si="15"/>
        <v>-2.858653374117285E-2</v>
      </c>
      <c r="J281" s="94">
        <f t="shared" si="16"/>
        <v>-1.6181949619084642E-2</v>
      </c>
      <c r="K281" s="94">
        <f t="shared" si="16"/>
        <v>-4.4978434996919288E-2</v>
      </c>
    </row>
    <row r="282" spans="1:11">
      <c r="A282" s="89">
        <v>44701</v>
      </c>
      <c r="B282" s="90">
        <v>2473.1498999999999</v>
      </c>
      <c r="C282" s="90">
        <v>2422.3665000000001</v>
      </c>
      <c r="D282" s="90">
        <v>1303</v>
      </c>
      <c r="E282" s="90">
        <v>915.65</v>
      </c>
      <c r="F282" s="90">
        <v>1569.4</v>
      </c>
      <c r="G282" s="94">
        <f t="shared" si="14"/>
        <v>5.9998375366025689E-3</v>
      </c>
      <c r="H282" s="94">
        <f t="shared" si="14"/>
        <v>5.8310046316559207E-2</v>
      </c>
      <c r="I282" s="94">
        <f t="shared" si="15"/>
        <v>1.3061732234489157E-2</v>
      </c>
      <c r="J282" s="94">
        <f t="shared" si="16"/>
        <v>3.5100610445399E-2</v>
      </c>
      <c r="K282" s="94">
        <f t="shared" si="16"/>
        <v>1.2516129032258122E-2</v>
      </c>
    </row>
    <row r="283" spans="1:11">
      <c r="A283" s="91">
        <v>44704</v>
      </c>
      <c r="B283" s="92">
        <v>2436.3501000000001</v>
      </c>
      <c r="C283" s="92">
        <v>2406.1680000000001</v>
      </c>
      <c r="D283" s="92">
        <v>1314</v>
      </c>
      <c r="E283" s="92">
        <v>922.05</v>
      </c>
      <c r="F283" s="92">
        <v>1629</v>
      </c>
      <c r="G283" s="94">
        <f t="shared" si="14"/>
        <v>-1.4879728883396748E-2</v>
      </c>
      <c r="H283" s="94">
        <f t="shared" si="14"/>
        <v>-6.6870558191751608E-3</v>
      </c>
      <c r="I283" s="94">
        <f t="shared" si="15"/>
        <v>8.4420567920184195E-3</v>
      </c>
      <c r="J283" s="94">
        <f t="shared" si="16"/>
        <v>6.9895702506415957E-3</v>
      </c>
      <c r="K283" s="94">
        <f t="shared" si="16"/>
        <v>3.7976296673888049E-2</v>
      </c>
    </row>
    <row r="284" spans="1:11">
      <c r="A284" s="89">
        <v>44705</v>
      </c>
      <c r="B284" s="90">
        <v>2455.4499999999998</v>
      </c>
      <c r="C284" s="90">
        <v>2414.4286999999999</v>
      </c>
      <c r="D284" s="90">
        <v>1300</v>
      </c>
      <c r="E284" s="90">
        <v>909.9</v>
      </c>
      <c r="F284" s="90">
        <v>1644.8</v>
      </c>
      <c r="G284" s="94">
        <f t="shared" si="14"/>
        <v>7.8395547503619066E-3</v>
      </c>
      <c r="H284" s="94">
        <f t="shared" si="14"/>
        <v>3.4331351759311133E-3</v>
      </c>
      <c r="I284" s="94">
        <f t="shared" si="15"/>
        <v>-1.06544901065449E-2</v>
      </c>
      <c r="J284" s="94">
        <f t="shared" si="16"/>
        <v>-1.31771595900439E-2</v>
      </c>
      <c r="K284" s="94">
        <f t="shared" si="16"/>
        <v>9.699201964395306E-3</v>
      </c>
    </row>
    <row r="285" spans="1:11">
      <c r="A285" s="91">
        <v>44706</v>
      </c>
      <c r="B285" s="92">
        <v>2386</v>
      </c>
      <c r="C285" s="92">
        <v>2410.8751999999999</v>
      </c>
      <c r="D285" s="92">
        <v>1330</v>
      </c>
      <c r="E285" s="92">
        <v>911.2</v>
      </c>
      <c r="F285" s="92">
        <v>1633</v>
      </c>
      <c r="G285" s="94">
        <f t="shared" si="14"/>
        <v>-2.828402125883232E-2</v>
      </c>
      <c r="H285" s="94">
        <f t="shared" si="14"/>
        <v>-1.4717767395657554E-3</v>
      </c>
      <c r="I285" s="94">
        <f t="shared" si="15"/>
        <v>2.3076923076923078E-2</v>
      </c>
      <c r="J285" s="94">
        <f t="shared" si="16"/>
        <v>1.4287284316958657E-3</v>
      </c>
      <c r="K285" s="94">
        <f t="shared" si="16"/>
        <v>-7.1741245136186498E-3</v>
      </c>
    </row>
    <row r="286" spans="1:11">
      <c r="A286" s="89">
        <v>44707</v>
      </c>
      <c r="B286" s="90">
        <v>2423.3501000000001</v>
      </c>
      <c r="C286" s="90">
        <v>2387.8926000000001</v>
      </c>
      <c r="D286" s="90">
        <v>1342.15</v>
      </c>
      <c r="E286" s="90">
        <v>899.95</v>
      </c>
      <c r="F286" s="90">
        <v>1575</v>
      </c>
      <c r="G286" s="94">
        <f t="shared" si="14"/>
        <v>1.5653855825649668E-2</v>
      </c>
      <c r="H286" s="94">
        <f t="shared" si="14"/>
        <v>-9.5328866463099456E-3</v>
      </c>
      <c r="I286" s="94">
        <f t="shared" si="15"/>
        <v>9.1353383458647307E-3</v>
      </c>
      <c r="J286" s="94">
        <f t="shared" si="16"/>
        <v>-1.2346356453028973E-2</v>
      </c>
      <c r="K286" s="94">
        <f t="shared" si="16"/>
        <v>-3.5517452541334968E-2</v>
      </c>
    </row>
    <row r="287" spans="1:11">
      <c r="A287" s="91">
        <v>44708</v>
      </c>
      <c r="B287" s="92">
        <v>2429.1498999999999</v>
      </c>
      <c r="C287" s="92">
        <v>2376.8164000000002</v>
      </c>
      <c r="D287" s="92">
        <v>1371.8</v>
      </c>
      <c r="E287" s="92">
        <v>903.9</v>
      </c>
      <c r="F287" s="92">
        <v>1575.2</v>
      </c>
      <c r="G287" s="94">
        <f t="shared" si="14"/>
        <v>2.3932984342624605E-3</v>
      </c>
      <c r="H287" s="94">
        <f t="shared" si="14"/>
        <v>-4.6384833220723459E-3</v>
      </c>
      <c r="I287" s="94">
        <f t="shared" si="15"/>
        <v>2.2091420482062259E-2</v>
      </c>
      <c r="J287" s="94">
        <f t="shared" si="16"/>
        <v>4.3891327295960125E-3</v>
      </c>
      <c r="K287" s="94">
        <f t="shared" si="16"/>
        <v>1.2698412698415585E-4</v>
      </c>
    </row>
    <row r="288" spans="1:11">
      <c r="A288" s="89">
        <v>44711</v>
      </c>
      <c r="B288" s="90">
        <v>2558.8000000000002</v>
      </c>
      <c r="C288" s="90">
        <v>2459.6095999999998</v>
      </c>
      <c r="D288" s="90">
        <v>1410.25</v>
      </c>
      <c r="E288" s="90">
        <v>888.3</v>
      </c>
      <c r="F288" s="90">
        <v>1620</v>
      </c>
      <c r="G288" s="94">
        <f t="shared" si="14"/>
        <v>5.3372622249454549E-2</v>
      </c>
      <c r="H288" s="94">
        <f t="shared" si="14"/>
        <v>3.4833653958294637E-2</v>
      </c>
      <c r="I288" s="94">
        <f t="shared" si="15"/>
        <v>2.8028867181804962E-2</v>
      </c>
      <c r="J288" s="94">
        <f t="shared" si="16"/>
        <v>-1.7258546299369425E-2</v>
      </c>
      <c r="K288" s="94">
        <f t="shared" si="16"/>
        <v>2.8440832910106625E-2</v>
      </c>
    </row>
    <row r="289" spans="1:11">
      <c r="A289" s="91">
        <v>44712</v>
      </c>
      <c r="B289" s="92">
        <v>2554.6999999999998</v>
      </c>
      <c r="C289" s="92">
        <v>2429.9351000000001</v>
      </c>
      <c r="D289" s="92">
        <v>1395.9</v>
      </c>
      <c r="E289" s="92">
        <v>860.6</v>
      </c>
      <c r="F289" s="92">
        <v>1660.5</v>
      </c>
      <c r="G289" s="94">
        <f t="shared" si="14"/>
        <v>-1.6023135844928731E-3</v>
      </c>
      <c r="H289" s="94">
        <f t="shared" si="14"/>
        <v>-1.206471953923079E-2</v>
      </c>
      <c r="I289" s="94">
        <f t="shared" si="15"/>
        <v>-1.0175500797730835E-2</v>
      </c>
      <c r="J289" s="94">
        <f t="shared" si="16"/>
        <v>-3.1183158842733236E-2</v>
      </c>
      <c r="K289" s="94">
        <f t="shared" si="16"/>
        <v>2.5000000000000001E-2</v>
      </c>
    </row>
    <row r="290" spans="1:11">
      <c r="A290" s="89">
        <v>44713</v>
      </c>
      <c r="B290" s="90">
        <v>2585.9499999999998</v>
      </c>
      <c r="C290" s="90">
        <v>2430.7197000000001</v>
      </c>
      <c r="D290" s="90">
        <v>1380</v>
      </c>
      <c r="E290" s="90">
        <v>839.25</v>
      </c>
      <c r="F290" s="90">
        <v>1653.55</v>
      </c>
      <c r="G290" s="94">
        <f t="shared" si="14"/>
        <v>1.2232356049634008E-2</v>
      </c>
      <c r="H290" s="94">
        <f t="shared" si="14"/>
        <v>3.2288928210467629E-4</v>
      </c>
      <c r="I290" s="94">
        <f t="shared" si="15"/>
        <v>-1.1390500752202944E-2</v>
      </c>
      <c r="J290" s="94">
        <f t="shared" si="16"/>
        <v>-2.4808273297699305E-2</v>
      </c>
      <c r="K290" s="94">
        <f t="shared" si="16"/>
        <v>-4.1854862993074646E-3</v>
      </c>
    </row>
    <row r="291" spans="1:11">
      <c r="A291" s="91">
        <v>44714</v>
      </c>
      <c r="B291" s="92">
        <v>2676.75</v>
      </c>
      <c r="C291" s="92">
        <v>2514.5281</v>
      </c>
      <c r="D291" s="92">
        <v>1387.25</v>
      </c>
      <c r="E291" s="92">
        <v>859.55</v>
      </c>
      <c r="F291" s="92">
        <v>1632</v>
      </c>
      <c r="G291" s="94">
        <f t="shared" si="14"/>
        <v>3.5112821206906626E-2</v>
      </c>
      <c r="H291" s="94">
        <f t="shared" si="14"/>
        <v>3.4478841801463114E-2</v>
      </c>
      <c r="I291" s="94">
        <f t="shared" si="15"/>
        <v>5.2536231884057968E-3</v>
      </c>
      <c r="J291" s="94">
        <f t="shared" si="16"/>
        <v>2.4188263330354429E-2</v>
      </c>
      <c r="K291" s="94">
        <f t="shared" si="16"/>
        <v>-1.3032566296755439E-2</v>
      </c>
    </row>
    <row r="292" spans="1:11">
      <c r="A292" s="89">
        <v>44715</v>
      </c>
      <c r="B292" s="90">
        <v>2697.7</v>
      </c>
      <c r="C292" s="90">
        <v>2565.4775</v>
      </c>
      <c r="D292" s="90">
        <v>1398.3</v>
      </c>
      <c r="E292" s="90">
        <v>865.1</v>
      </c>
      <c r="F292" s="90">
        <v>1657.95</v>
      </c>
      <c r="G292" s="94">
        <f t="shared" si="14"/>
        <v>7.8266554590454163E-3</v>
      </c>
      <c r="H292" s="94">
        <f t="shared" si="14"/>
        <v>2.0262012582002949E-2</v>
      </c>
      <c r="I292" s="94">
        <f t="shared" si="15"/>
        <v>7.9653991710217729E-3</v>
      </c>
      <c r="J292" s="94">
        <f t="shared" si="16"/>
        <v>6.4568669652726061E-3</v>
      </c>
      <c r="K292" s="94">
        <f t="shared" si="16"/>
        <v>1.5900735294117674E-2</v>
      </c>
    </row>
    <row r="293" spans="1:11">
      <c r="A293" s="91">
        <v>44718</v>
      </c>
      <c r="B293" s="92">
        <v>2712.55</v>
      </c>
      <c r="C293" s="92">
        <v>2554.4477999999999</v>
      </c>
      <c r="D293" s="92">
        <v>1376.3</v>
      </c>
      <c r="E293" s="92">
        <v>859.8</v>
      </c>
      <c r="F293" s="92">
        <v>1652.15</v>
      </c>
      <c r="G293" s="94">
        <f t="shared" si="14"/>
        <v>5.5046891796717073E-3</v>
      </c>
      <c r="H293" s="94">
        <f t="shared" si="14"/>
        <v>-4.2992776198583103E-3</v>
      </c>
      <c r="I293" s="94">
        <f t="shared" si="15"/>
        <v>-1.5733390545662591E-2</v>
      </c>
      <c r="J293" s="94">
        <f t="shared" si="16"/>
        <v>-6.1264593688591705E-3</v>
      </c>
      <c r="K293" s="94">
        <f t="shared" si="16"/>
        <v>-3.4982960885430528E-3</v>
      </c>
    </row>
    <row r="294" spans="1:11">
      <c r="A294" s="89">
        <v>44719</v>
      </c>
      <c r="B294" s="90">
        <v>2665</v>
      </c>
      <c r="C294" s="90">
        <v>2559.2473</v>
      </c>
      <c r="D294" s="90">
        <v>1362</v>
      </c>
      <c r="E294" s="90">
        <v>848.25</v>
      </c>
      <c r="F294" s="90">
        <v>1630</v>
      </c>
      <c r="G294" s="94">
        <f t="shared" si="14"/>
        <v>-1.7529630790215914E-2</v>
      </c>
      <c r="H294" s="94">
        <f t="shared" si="14"/>
        <v>1.8788796545382842E-3</v>
      </c>
      <c r="I294" s="94">
        <f t="shared" si="15"/>
        <v>-1.0390176560342915E-2</v>
      </c>
      <c r="J294" s="94">
        <f t="shared" si="16"/>
        <v>-1.3433356594556821E-2</v>
      </c>
      <c r="K294" s="94">
        <f t="shared" si="16"/>
        <v>-1.3406772992767055E-2</v>
      </c>
    </row>
    <row r="295" spans="1:11">
      <c r="A295" s="91">
        <v>44720</v>
      </c>
      <c r="B295" s="92">
        <v>2604.8000000000002</v>
      </c>
      <c r="C295" s="92">
        <v>2514.2973999999999</v>
      </c>
      <c r="D295" s="92">
        <v>1373.3</v>
      </c>
      <c r="E295" s="92">
        <v>847.25</v>
      </c>
      <c r="F295" s="92">
        <v>1595</v>
      </c>
      <c r="G295" s="94">
        <f t="shared" si="14"/>
        <v>-2.2589118198874228E-2</v>
      </c>
      <c r="H295" s="94">
        <f t="shared" si="14"/>
        <v>-1.756371883248644E-2</v>
      </c>
      <c r="I295" s="94">
        <f t="shared" si="15"/>
        <v>8.2966226138031975E-3</v>
      </c>
      <c r="J295" s="94">
        <f t="shared" si="16"/>
        <v>-1.1788977306218685E-3</v>
      </c>
      <c r="K295" s="94">
        <f t="shared" si="16"/>
        <v>-2.1472392638036811E-2</v>
      </c>
    </row>
    <row r="296" spans="1:11">
      <c r="A296" s="89">
        <v>44721</v>
      </c>
      <c r="B296" s="90">
        <v>2576.8000000000002</v>
      </c>
      <c r="C296" s="90">
        <v>2583.2453999999998</v>
      </c>
      <c r="D296" s="90">
        <v>1362.25</v>
      </c>
      <c r="E296" s="90">
        <v>858.85</v>
      </c>
      <c r="F296" s="90">
        <v>1556.2</v>
      </c>
      <c r="G296" s="94">
        <f t="shared" si="14"/>
        <v>-1.0749385749385748E-2</v>
      </c>
      <c r="H296" s="94">
        <f t="shared" si="14"/>
        <v>2.7422372548291173E-2</v>
      </c>
      <c r="I296" s="94">
        <f t="shared" si="15"/>
        <v>-8.0463118036845221E-3</v>
      </c>
      <c r="J296" s="94">
        <f t="shared" si="16"/>
        <v>1.3691354381823574E-2</v>
      </c>
      <c r="K296" s="94">
        <f t="shared" si="16"/>
        <v>-2.4326018808777401E-2</v>
      </c>
    </row>
    <row r="297" spans="1:11">
      <c r="A297" s="91">
        <v>44722</v>
      </c>
      <c r="B297" s="92">
        <v>2520.6001000000001</v>
      </c>
      <c r="C297" s="92">
        <v>2505.252</v>
      </c>
      <c r="D297" s="92">
        <v>1360.1</v>
      </c>
      <c r="E297" s="92">
        <v>845.7</v>
      </c>
      <c r="F297" s="92">
        <v>1570</v>
      </c>
      <c r="G297" s="94">
        <f t="shared" si="14"/>
        <v>-2.1809958087550475E-2</v>
      </c>
      <c r="H297" s="94">
        <f t="shared" si="14"/>
        <v>-3.0192021245832798E-2</v>
      </c>
      <c r="I297" s="94">
        <f t="shared" si="15"/>
        <v>-1.5782712424298705E-3</v>
      </c>
      <c r="J297" s="94">
        <f t="shared" si="16"/>
        <v>-1.5311171915934072E-2</v>
      </c>
      <c r="K297" s="94">
        <f t="shared" si="16"/>
        <v>8.8677547873023746E-3</v>
      </c>
    </row>
    <row r="298" spans="1:11">
      <c r="A298" s="89">
        <v>44725</v>
      </c>
      <c r="B298" s="90">
        <v>2466.1498999999999</v>
      </c>
      <c r="C298" s="90">
        <v>2457.8557000000001</v>
      </c>
      <c r="D298" s="90">
        <v>1323.6</v>
      </c>
      <c r="E298" s="90">
        <v>829.5</v>
      </c>
      <c r="F298" s="90">
        <v>1560.15</v>
      </c>
      <c r="G298" s="94">
        <f t="shared" si="14"/>
        <v>-2.1602078013089113E-2</v>
      </c>
      <c r="H298" s="94">
        <f t="shared" si="14"/>
        <v>-1.8918775436562823E-2</v>
      </c>
      <c r="I298" s="94">
        <f t="shared" si="15"/>
        <v>-2.6836262039555917E-2</v>
      </c>
      <c r="J298" s="94">
        <f t="shared" si="16"/>
        <v>-1.9155728981908531E-2</v>
      </c>
      <c r="K298" s="94">
        <f t="shared" si="16"/>
        <v>-6.273885350318413E-3</v>
      </c>
    </row>
    <row r="299" spans="1:11">
      <c r="A299" s="91">
        <v>44726</v>
      </c>
      <c r="B299" s="92">
        <v>2470.75</v>
      </c>
      <c r="C299" s="92">
        <v>2425.7354</v>
      </c>
      <c r="D299" s="92">
        <v>1311.25</v>
      </c>
      <c r="E299" s="92">
        <v>825.05</v>
      </c>
      <c r="F299" s="92">
        <v>1532.05</v>
      </c>
      <c r="G299" s="94">
        <f t="shared" si="14"/>
        <v>1.865296184956199E-3</v>
      </c>
      <c r="H299" s="94">
        <f t="shared" si="14"/>
        <v>-1.3068423829763497E-2</v>
      </c>
      <c r="I299" s="94">
        <f t="shared" si="15"/>
        <v>-9.3306134783921954E-3</v>
      </c>
      <c r="J299" s="94">
        <f t="shared" si="16"/>
        <v>-5.3646775165763052E-3</v>
      </c>
      <c r="K299" s="94">
        <f t="shared" si="16"/>
        <v>-1.8011088677370852E-2</v>
      </c>
    </row>
    <row r="300" spans="1:11">
      <c r="A300" s="89">
        <v>44727</v>
      </c>
      <c r="B300" s="90">
        <v>2510.1498999999999</v>
      </c>
      <c r="C300" s="90">
        <v>2396.384</v>
      </c>
      <c r="D300" s="90">
        <v>1301.6500000000001</v>
      </c>
      <c r="E300" s="90">
        <v>822.3</v>
      </c>
      <c r="F300" s="90">
        <v>1547.95</v>
      </c>
      <c r="G300" s="94">
        <f t="shared" si="14"/>
        <v>1.5946534453101239E-2</v>
      </c>
      <c r="H300" s="94">
        <f t="shared" si="14"/>
        <v>-1.2100000684328559E-2</v>
      </c>
      <c r="I300" s="94">
        <f t="shared" si="15"/>
        <v>-7.3212583412773377E-3</v>
      </c>
      <c r="J300" s="94">
        <f t="shared" si="16"/>
        <v>-3.3331313253742198E-3</v>
      </c>
      <c r="K300" s="94">
        <f t="shared" si="16"/>
        <v>1.0378251362553501E-2</v>
      </c>
    </row>
    <row r="301" spans="1:11">
      <c r="A301" s="91">
        <v>44728</v>
      </c>
      <c r="B301" s="92">
        <v>2526.3998999999999</v>
      </c>
      <c r="C301" s="92">
        <v>2362.8791999999999</v>
      </c>
      <c r="D301" s="92">
        <v>1310</v>
      </c>
      <c r="E301" s="92">
        <v>814.6</v>
      </c>
      <c r="F301" s="92">
        <v>1568.4</v>
      </c>
      <c r="G301" s="94">
        <f t="shared" si="14"/>
        <v>6.4737169680583618E-3</v>
      </c>
      <c r="H301" s="94">
        <f t="shared" si="14"/>
        <v>-1.3981398640618599E-2</v>
      </c>
      <c r="I301" s="94">
        <f t="shared" si="15"/>
        <v>6.4149348903314316E-3</v>
      </c>
      <c r="J301" s="94">
        <f t="shared" si="16"/>
        <v>-9.3639790830596283E-3</v>
      </c>
      <c r="K301" s="94">
        <f t="shared" si="16"/>
        <v>1.3211021027811005E-2</v>
      </c>
    </row>
    <row r="302" spans="1:11">
      <c r="A302" s="89">
        <v>44729</v>
      </c>
      <c r="B302" s="90">
        <v>2497.8998999999999</v>
      </c>
      <c r="C302" s="90">
        <v>2390.5691000000002</v>
      </c>
      <c r="D302" s="90">
        <v>1275</v>
      </c>
      <c r="E302" s="90">
        <v>793.4</v>
      </c>
      <c r="F302" s="90">
        <v>1522</v>
      </c>
      <c r="G302" s="94">
        <f t="shared" si="14"/>
        <v>-1.1280874417387366E-2</v>
      </c>
      <c r="H302" s="94">
        <f t="shared" si="14"/>
        <v>1.1718711646367834E-2</v>
      </c>
      <c r="I302" s="94">
        <f t="shared" si="15"/>
        <v>-2.6717557251908396E-2</v>
      </c>
      <c r="J302" s="94">
        <f t="shared" si="16"/>
        <v>-2.6025042965872876E-2</v>
      </c>
      <c r="K302" s="94">
        <f t="shared" si="16"/>
        <v>-2.9584289722009747E-2</v>
      </c>
    </row>
    <row r="303" spans="1:11">
      <c r="A303" s="91">
        <v>44732</v>
      </c>
      <c r="B303" s="92">
        <v>2407.3998999999999</v>
      </c>
      <c r="C303" s="92">
        <v>2347.2343999999998</v>
      </c>
      <c r="D303" s="92">
        <v>1304.7</v>
      </c>
      <c r="E303" s="92">
        <v>805.3</v>
      </c>
      <c r="F303" s="92">
        <v>1490</v>
      </c>
      <c r="G303" s="94">
        <f t="shared" si="14"/>
        <v>-3.6230435014629692E-2</v>
      </c>
      <c r="H303" s="94">
        <f t="shared" si="14"/>
        <v>-1.8127357205445487E-2</v>
      </c>
      <c r="I303" s="94">
        <f t="shared" si="15"/>
        <v>2.3294117647058857E-2</v>
      </c>
      <c r="J303" s="94">
        <f t="shared" si="16"/>
        <v>1.4998739601714113E-2</v>
      </c>
      <c r="K303" s="94">
        <f t="shared" si="16"/>
        <v>-2.1024967148488831E-2</v>
      </c>
    </row>
    <row r="304" spans="1:11">
      <c r="A304" s="89">
        <v>44733</v>
      </c>
      <c r="B304" s="90">
        <v>2488.4499999999998</v>
      </c>
      <c r="C304" s="90">
        <v>2385.1235000000001</v>
      </c>
      <c r="D304" s="90">
        <v>1336.9</v>
      </c>
      <c r="E304" s="90">
        <v>817.45</v>
      </c>
      <c r="F304" s="90">
        <v>1480</v>
      </c>
      <c r="G304" s="94">
        <f t="shared" si="14"/>
        <v>3.3667069604846264E-2</v>
      </c>
      <c r="H304" s="94">
        <f t="shared" si="14"/>
        <v>1.6142018027684123E-2</v>
      </c>
      <c r="I304" s="94">
        <f t="shared" si="15"/>
        <v>2.4680003065838924E-2</v>
      </c>
      <c r="J304" s="94">
        <f t="shared" si="16"/>
        <v>1.5087545014280506E-2</v>
      </c>
      <c r="K304" s="94">
        <f t="shared" si="16"/>
        <v>-6.7114093959731542E-3</v>
      </c>
    </row>
    <row r="305" spans="1:11">
      <c r="A305" s="91">
        <v>44734</v>
      </c>
      <c r="B305" s="92">
        <v>2535.25</v>
      </c>
      <c r="C305" s="92">
        <v>2312.6680000000001</v>
      </c>
      <c r="D305" s="92">
        <v>1332.25</v>
      </c>
      <c r="E305" s="92">
        <v>809.3</v>
      </c>
      <c r="F305" s="92">
        <v>1490</v>
      </c>
      <c r="G305" s="94">
        <f t="shared" si="14"/>
        <v>1.8806887821736496E-2</v>
      </c>
      <c r="H305" s="94">
        <f t="shared" si="14"/>
        <v>-3.0378091532786467E-2</v>
      </c>
      <c r="I305" s="94">
        <f t="shared" si="15"/>
        <v>-3.4781958261650764E-3</v>
      </c>
      <c r="J305" s="94">
        <f t="shared" si="16"/>
        <v>-9.9700287479357642E-3</v>
      </c>
      <c r="K305" s="94">
        <f t="shared" si="16"/>
        <v>6.7567567567567571E-3</v>
      </c>
    </row>
    <row r="306" spans="1:11">
      <c r="A306" s="89">
        <v>44735</v>
      </c>
      <c r="B306" s="90">
        <v>2471.3501000000001</v>
      </c>
      <c r="C306" s="90">
        <v>2275.1478999999999</v>
      </c>
      <c r="D306" s="90">
        <v>1330.5</v>
      </c>
      <c r="E306" s="90">
        <v>824.9</v>
      </c>
      <c r="F306" s="90">
        <v>1481.5</v>
      </c>
      <c r="G306" s="94">
        <f t="shared" si="14"/>
        <v>-2.5204575485652258E-2</v>
      </c>
      <c r="H306" s="94">
        <f t="shared" si="14"/>
        <v>-1.6223729476085708E-2</v>
      </c>
      <c r="I306" s="94">
        <f t="shared" si="15"/>
        <v>-1.3135672734096453E-3</v>
      </c>
      <c r="J306" s="94">
        <f t="shared" si="16"/>
        <v>1.927591745953296E-2</v>
      </c>
      <c r="K306" s="94">
        <f t="shared" si="16"/>
        <v>-5.704697986577181E-3</v>
      </c>
    </row>
    <row r="307" spans="1:11">
      <c r="A307" s="91">
        <v>44736</v>
      </c>
      <c r="B307" s="92">
        <v>2467.4499999999998</v>
      </c>
      <c r="C307" s="92">
        <v>2307.5454</v>
      </c>
      <c r="D307" s="92">
        <v>1338.55</v>
      </c>
      <c r="E307" s="92">
        <v>824.6</v>
      </c>
      <c r="F307" s="92">
        <v>1501.75</v>
      </c>
      <c r="G307" s="94">
        <f t="shared" si="14"/>
        <v>-1.5781252522660764E-3</v>
      </c>
      <c r="H307" s="94">
        <f t="shared" si="14"/>
        <v>1.4239733601494671E-2</v>
      </c>
      <c r="I307" s="94">
        <f t="shared" si="15"/>
        <v>6.0503570086433327E-3</v>
      </c>
      <c r="J307" s="94">
        <f t="shared" si="16"/>
        <v>-3.6368044611462545E-4</v>
      </c>
      <c r="K307" s="94">
        <f t="shared" si="16"/>
        <v>1.3668579142760715E-2</v>
      </c>
    </row>
    <row r="308" spans="1:11">
      <c r="A308" s="89">
        <v>44739</v>
      </c>
      <c r="B308" s="90">
        <v>2544.8501000000001</v>
      </c>
      <c r="C308" s="90">
        <v>2300.7150999999999</v>
      </c>
      <c r="D308" s="90">
        <v>1370</v>
      </c>
      <c r="E308" s="90">
        <v>835.65</v>
      </c>
      <c r="F308" s="90">
        <v>1524</v>
      </c>
      <c r="G308" s="94">
        <f t="shared" si="14"/>
        <v>3.1368457314231414E-2</v>
      </c>
      <c r="H308" s="94">
        <f t="shared" si="14"/>
        <v>-2.9599850993181237E-3</v>
      </c>
      <c r="I308" s="94">
        <f t="shared" si="15"/>
        <v>2.3495573568413617E-2</v>
      </c>
      <c r="J308" s="94">
        <f t="shared" si="16"/>
        <v>1.3400436575309186E-2</v>
      </c>
      <c r="K308" s="94">
        <f t="shared" si="16"/>
        <v>1.4816047944065257E-2</v>
      </c>
    </row>
    <row r="309" spans="1:11">
      <c r="A309" s="91">
        <v>44740</v>
      </c>
      <c r="B309" s="92">
        <v>2630.3998999999999</v>
      </c>
      <c r="C309" s="92">
        <v>2333.0662000000002</v>
      </c>
      <c r="D309" s="92">
        <v>1344</v>
      </c>
      <c r="E309" s="92">
        <v>828.6</v>
      </c>
      <c r="F309" s="92">
        <v>1530</v>
      </c>
      <c r="G309" s="94">
        <f t="shared" si="14"/>
        <v>3.3616832677099438E-2</v>
      </c>
      <c r="H309" s="94">
        <f t="shared" si="14"/>
        <v>1.4061323803195067E-2</v>
      </c>
      <c r="I309" s="94">
        <f t="shared" si="15"/>
        <v>-1.8978102189781021E-2</v>
      </c>
      <c r="J309" s="94">
        <f t="shared" si="16"/>
        <v>-8.4365464010051506E-3</v>
      </c>
      <c r="K309" s="94">
        <f t="shared" si="16"/>
        <v>3.937007874015748E-3</v>
      </c>
    </row>
    <row r="310" spans="1:11">
      <c r="A310" s="89">
        <v>44741</v>
      </c>
      <c r="B310" s="90">
        <v>2676.45</v>
      </c>
      <c r="C310" s="90">
        <v>2381.4775</v>
      </c>
      <c r="D310" s="90">
        <v>1331.25</v>
      </c>
      <c r="E310" s="90">
        <v>838.7</v>
      </c>
      <c r="F310" s="90">
        <v>1531.25</v>
      </c>
      <c r="G310" s="94">
        <f t="shared" si="14"/>
        <v>1.750688174828471E-2</v>
      </c>
      <c r="H310" s="94">
        <f t="shared" si="14"/>
        <v>2.075007558722498E-2</v>
      </c>
      <c r="I310" s="94">
        <f t="shared" si="15"/>
        <v>-9.4866071428571421E-3</v>
      </c>
      <c r="J310" s="94">
        <f t="shared" si="16"/>
        <v>1.218923485397058E-2</v>
      </c>
      <c r="K310" s="94">
        <f t="shared" si="16"/>
        <v>8.1699346405228761E-4</v>
      </c>
    </row>
    <row r="311" spans="1:11">
      <c r="A311" s="91">
        <v>44742</v>
      </c>
      <c r="B311" s="92">
        <v>2728.55</v>
      </c>
      <c r="C311" s="92">
        <v>2395.7842000000001</v>
      </c>
      <c r="D311" s="92">
        <v>1336</v>
      </c>
      <c r="E311" s="92">
        <v>830.6</v>
      </c>
      <c r="F311" s="92">
        <v>1549.05</v>
      </c>
      <c r="G311" s="94">
        <f t="shared" si="14"/>
        <v>1.9466083805040394E-2</v>
      </c>
      <c r="H311" s="94">
        <f t="shared" si="14"/>
        <v>6.007489048290438E-3</v>
      </c>
      <c r="I311" s="94">
        <f t="shared" si="15"/>
        <v>3.5680751173708921E-3</v>
      </c>
      <c r="J311" s="94">
        <f t="shared" si="16"/>
        <v>-9.6578037438893784E-3</v>
      </c>
      <c r="K311" s="94">
        <f t="shared" si="16"/>
        <v>1.1624489795918338E-2</v>
      </c>
    </row>
    <row r="312" spans="1:11">
      <c r="A312" s="89">
        <v>44743</v>
      </c>
      <c r="B312" s="90">
        <v>2735.25</v>
      </c>
      <c r="C312" s="90">
        <v>2223.2292000000002</v>
      </c>
      <c r="D312" s="90">
        <v>1343.95</v>
      </c>
      <c r="E312" s="90">
        <v>829.25</v>
      </c>
      <c r="F312" s="90">
        <v>1560.95</v>
      </c>
      <c r="G312" s="94">
        <f t="shared" si="14"/>
        <v>2.4555166663611872E-3</v>
      </c>
      <c r="H312" s="94">
        <f t="shared" si="14"/>
        <v>-7.2024433586297065E-2</v>
      </c>
      <c r="I312" s="94">
        <f t="shared" si="15"/>
        <v>5.9505988023952436E-3</v>
      </c>
      <c r="J312" s="94">
        <f t="shared" si="16"/>
        <v>-1.6253310859619826E-3</v>
      </c>
      <c r="K312" s="94">
        <f t="shared" si="16"/>
        <v>7.6821277557213071E-3</v>
      </c>
    </row>
    <row r="313" spans="1:11">
      <c r="A313" s="91">
        <v>44746</v>
      </c>
      <c r="B313" s="92">
        <v>2678.25</v>
      </c>
      <c r="C313" s="92">
        <v>2227.8442</v>
      </c>
      <c r="D313" s="92">
        <v>1353.7</v>
      </c>
      <c r="E313" s="92">
        <v>829.4</v>
      </c>
      <c r="F313" s="92">
        <v>1572.1</v>
      </c>
      <c r="G313" s="94">
        <f t="shared" si="14"/>
        <v>-2.0839045791061148E-2</v>
      </c>
      <c r="H313" s="94">
        <f t="shared" si="14"/>
        <v>2.0758093677430024E-3</v>
      </c>
      <c r="I313" s="94">
        <f t="shared" si="15"/>
        <v>7.2547341790989246E-3</v>
      </c>
      <c r="J313" s="94">
        <f t="shared" si="16"/>
        <v>1.8088634308106996E-4</v>
      </c>
      <c r="K313" s="94">
        <f t="shared" si="16"/>
        <v>7.1430859412536362E-3</v>
      </c>
    </row>
    <row r="314" spans="1:11">
      <c r="A314" s="89">
        <v>44747</v>
      </c>
      <c r="B314" s="90">
        <v>2620.1001000000001</v>
      </c>
      <c r="C314" s="90">
        <v>2245.8888999999999</v>
      </c>
      <c r="D314" s="90">
        <v>1364</v>
      </c>
      <c r="E314" s="90">
        <v>835.8</v>
      </c>
      <c r="F314" s="90">
        <v>1584</v>
      </c>
      <c r="G314" s="94">
        <f t="shared" si="14"/>
        <v>-2.1711901428171337E-2</v>
      </c>
      <c r="H314" s="94">
        <f t="shared" si="14"/>
        <v>8.0996238426367159E-3</v>
      </c>
      <c r="I314" s="94">
        <f t="shared" si="15"/>
        <v>7.6087759474033788E-3</v>
      </c>
      <c r="J314" s="94">
        <f t="shared" si="16"/>
        <v>7.7164215095249303E-3</v>
      </c>
      <c r="K314" s="94">
        <f t="shared" si="16"/>
        <v>7.569493034794283E-3</v>
      </c>
    </row>
    <row r="315" spans="1:11">
      <c r="A315" s="91">
        <v>44748</v>
      </c>
      <c r="B315" s="92">
        <v>2609.8501000000001</v>
      </c>
      <c r="C315" s="92">
        <v>2226.1367</v>
      </c>
      <c r="D315" s="92">
        <v>1348</v>
      </c>
      <c r="E315" s="92">
        <v>837.7</v>
      </c>
      <c r="F315" s="92">
        <v>1565.55</v>
      </c>
      <c r="G315" s="94">
        <f t="shared" si="14"/>
        <v>-3.9120642757122142E-3</v>
      </c>
      <c r="H315" s="94">
        <f t="shared" si="14"/>
        <v>-8.7948250690405485E-3</v>
      </c>
      <c r="I315" s="94">
        <f t="shared" si="15"/>
        <v>-1.1730205278592375E-2</v>
      </c>
      <c r="J315" s="94">
        <f t="shared" si="16"/>
        <v>2.2732711174923322E-3</v>
      </c>
      <c r="K315" s="94">
        <f t="shared" si="16"/>
        <v>-1.1647727272727301E-2</v>
      </c>
    </row>
    <row r="316" spans="1:11">
      <c r="A316" s="89">
        <v>44749</v>
      </c>
      <c r="B316" s="90">
        <v>2694.7</v>
      </c>
      <c r="C316" s="90">
        <v>2204.2156</v>
      </c>
      <c r="D316" s="90">
        <v>1380</v>
      </c>
      <c r="E316" s="90">
        <v>849.45</v>
      </c>
      <c r="F316" s="90">
        <v>1565.9</v>
      </c>
      <c r="G316" s="94">
        <f t="shared" si="14"/>
        <v>3.2511407455930015E-2</v>
      </c>
      <c r="H316" s="94">
        <f t="shared" si="14"/>
        <v>-9.8471490991546128E-3</v>
      </c>
      <c r="I316" s="94">
        <f t="shared" si="15"/>
        <v>2.3738872403560832E-2</v>
      </c>
      <c r="J316" s="94">
        <f t="shared" si="16"/>
        <v>1.4026501134057538E-2</v>
      </c>
      <c r="K316" s="94">
        <f t="shared" si="16"/>
        <v>2.2356360384538114E-4</v>
      </c>
    </row>
    <row r="317" spans="1:11">
      <c r="A317" s="91">
        <v>44750</v>
      </c>
      <c r="B317" s="92">
        <v>2671.8501000000001</v>
      </c>
      <c r="C317" s="92">
        <v>2207.2615000000001</v>
      </c>
      <c r="D317" s="92">
        <v>1410</v>
      </c>
      <c r="E317" s="92">
        <v>857.7</v>
      </c>
      <c r="F317" s="92">
        <v>1621</v>
      </c>
      <c r="G317" s="94">
        <f t="shared" si="14"/>
        <v>-8.4795710097597902E-3</v>
      </c>
      <c r="H317" s="94">
        <f t="shared" si="14"/>
        <v>1.3818521200920973E-3</v>
      </c>
      <c r="I317" s="94">
        <f t="shared" si="15"/>
        <v>2.1739130434782608E-2</v>
      </c>
      <c r="J317" s="94">
        <f t="shared" si="16"/>
        <v>9.7121666960974743E-3</v>
      </c>
      <c r="K317" s="94">
        <f t="shared" si="16"/>
        <v>3.5187432147646663E-2</v>
      </c>
    </row>
    <row r="318" spans="1:11">
      <c r="A318" s="89">
        <v>44753</v>
      </c>
      <c r="B318" s="90">
        <v>2653.8</v>
      </c>
      <c r="C318" s="90">
        <v>2237.259</v>
      </c>
      <c r="D318" s="90">
        <v>1394</v>
      </c>
      <c r="E318" s="90">
        <v>857.25</v>
      </c>
      <c r="F318" s="90">
        <v>1684.95</v>
      </c>
      <c r="G318" s="94">
        <f t="shared" si="14"/>
        <v>-6.7556559404286674E-3</v>
      </c>
      <c r="H318" s="94">
        <f t="shared" si="14"/>
        <v>1.3590369786271334E-2</v>
      </c>
      <c r="I318" s="94">
        <f t="shared" si="15"/>
        <v>-1.1347517730496455E-2</v>
      </c>
      <c r="J318" s="94">
        <f t="shared" si="16"/>
        <v>-5.2465897166846856E-4</v>
      </c>
      <c r="K318" s="94">
        <f t="shared" si="16"/>
        <v>3.9450956199876645E-2</v>
      </c>
    </row>
    <row r="319" spans="1:11">
      <c r="A319" s="91">
        <v>44754</v>
      </c>
      <c r="B319" s="92">
        <v>2654.1001000000001</v>
      </c>
      <c r="C319" s="92">
        <v>2234.0745000000002</v>
      </c>
      <c r="D319" s="92">
        <v>1405.25</v>
      </c>
      <c r="E319" s="92">
        <v>851.6</v>
      </c>
      <c r="F319" s="92">
        <v>1655</v>
      </c>
      <c r="G319" s="94">
        <f t="shared" si="14"/>
        <v>1.1308312608332557E-4</v>
      </c>
      <c r="H319" s="94">
        <f t="shared" si="14"/>
        <v>-1.4233935364657572E-3</v>
      </c>
      <c r="I319" s="94">
        <f t="shared" si="15"/>
        <v>8.0703012912482063E-3</v>
      </c>
      <c r="J319" s="94">
        <f t="shared" si="16"/>
        <v>-6.5908428113152255E-3</v>
      </c>
      <c r="K319" s="94">
        <f t="shared" si="16"/>
        <v>-1.7775008160479566E-2</v>
      </c>
    </row>
    <row r="320" spans="1:11">
      <c r="A320" s="89">
        <v>44755</v>
      </c>
      <c r="B320" s="90">
        <v>2767.45</v>
      </c>
      <c r="C320" s="90">
        <v>2194.4778000000001</v>
      </c>
      <c r="D320" s="90">
        <v>1390</v>
      </c>
      <c r="E320" s="90">
        <v>860.15</v>
      </c>
      <c r="F320" s="90">
        <v>1664</v>
      </c>
      <c r="G320" s="94">
        <f t="shared" si="14"/>
        <v>4.2707469850138548E-2</v>
      </c>
      <c r="H320" s="94">
        <f t="shared" si="14"/>
        <v>-1.77239836898904E-2</v>
      </c>
      <c r="I320" s="94">
        <f t="shared" si="15"/>
        <v>-1.0852161537093044E-2</v>
      </c>
      <c r="J320" s="94">
        <f t="shared" si="16"/>
        <v>1.0039924847346119E-2</v>
      </c>
      <c r="K320" s="94">
        <f t="shared" si="16"/>
        <v>5.4380664652567976E-3</v>
      </c>
    </row>
    <row r="321" spans="1:11">
      <c r="A321" s="91">
        <v>44756</v>
      </c>
      <c r="B321" s="92">
        <v>2744.3501000000001</v>
      </c>
      <c r="C321" s="92">
        <v>2212.5686000000001</v>
      </c>
      <c r="D321" s="92">
        <v>1362</v>
      </c>
      <c r="E321" s="92">
        <v>879.9</v>
      </c>
      <c r="F321" s="92">
        <v>1651.85</v>
      </c>
      <c r="G321" s="94">
        <f t="shared" si="14"/>
        <v>-8.346998139080998E-3</v>
      </c>
      <c r="H321" s="94">
        <f t="shared" si="14"/>
        <v>8.2437835552494291E-3</v>
      </c>
      <c r="I321" s="94">
        <f t="shared" si="15"/>
        <v>-2.0143884892086329E-2</v>
      </c>
      <c r="J321" s="94">
        <f t="shared" si="16"/>
        <v>2.29611114340522E-2</v>
      </c>
      <c r="K321" s="94">
        <f t="shared" si="16"/>
        <v>-7.301682692307747E-3</v>
      </c>
    </row>
    <row r="322" spans="1:11">
      <c r="A322" s="89">
        <v>44757</v>
      </c>
      <c r="B322" s="90">
        <v>2738.8998999999999</v>
      </c>
      <c r="C322" s="90">
        <v>2216.8606</v>
      </c>
      <c r="D322" s="90">
        <v>1353</v>
      </c>
      <c r="E322" s="90">
        <v>878.4</v>
      </c>
      <c r="F322" s="90">
        <v>1653.9</v>
      </c>
      <c r="G322" s="94">
        <f t="shared" si="14"/>
        <v>-1.9859711047800432E-3</v>
      </c>
      <c r="H322" s="94">
        <f t="shared" si="14"/>
        <v>1.939826860057544E-3</v>
      </c>
      <c r="I322" s="94">
        <f t="shared" si="15"/>
        <v>-6.6079295154185024E-3</v>
      </c>
      <c r="J322" s="94">
        <f t="shared" si="16"/>
        <v>-1.7047391749062395E-3</v>
      </c>
      <c r="K322" s="94">
        <f t="shared" si="16"/>
        <v>1.2410327814269951E-3</v>
      </c>
    </row>
    <row r="323" spans="1:11">
      <c r="A323" s="91">
        <v>44760</v>
      </c>
      <c r="B323" s="92">
        <v>2781.7</v>
      </c>
      <c r="C323" s="92">
        <v>2235.7361000000001</v>
      </c>
      <c r="D323" s="92">
        <v>1348</v>
      </c>
      <c r="E323" s="92">
        <v>882.8</v>
      </c>
      <c r="F323" s="92">
        <v>1696.05</v>
      </c>
      <c r="G323" s="94">
        <f t="shared" si="14"/>
        <v>1.5626748535059617E-2</v>
      </c>
      <c r="H323" s="94">
        <f t="shared" si="14"/>
        <v>8.5145182335777461E-3</v>
      </c>
      <c r="I323" s="94">
        <f t="shared" si="15"/>
        <v>-3.6954915003695491E-3</v>
      </c>
      <c r="J323" s="94">
        <f t="shared" si="16"/>
        <v>5.0091074681238362E-3</v>
      </c>
      <c r="K323" s="94">
        <f t="shared" si="16"/>
        <v>2.5485216760384462E-2</v>
      </c>
    </row>
    <row r="324" spans="1:11">
      <c r="A324" s="89">
        <v>44761</v>
      </c>
      <c r="B324" s="90">
        <v>2717.3501000000001</v>
      </c>
      <c r="C324" s="90">
        <v>2249.4425999999999</v>
      </c>
      <c r="D324" s="90">
        <v>1337</v>
      </c>
      <c r="E324" s="90">
        <v>875.3</v>
      </c>
      <c r="F324" s="90">
        <v>1719.95</v>
      </c>
      <c r="G324" s="94">
        <f t="shared" ref="G324:H387" si="17">(B324-B323)/B323</f>
        <v>-2.3133299780709535E-2</v>
      </c>
      <c r="H324" s="94">
        <f t="shared" si="17"/>
        <v>6.1306430575593322E-3</v>
      </c>
      <c r="I324" s="94">
        <f t="shared" ref="I324:I387" si="18">(D324-D323)/D323</f>
        <v>-8.1602373887240363E-3</v>
      </c>
      <c r="J324" s="94">
        <f t="shared" ref="J324:K387" si="19">(E324-E323)/E323</f>
        <v>-8.4956955142727695E-3</v>
      </c>
      <c r="K324" s="94">
        <f t="shared" si="19"/>
        <v>1.4091565696766069E-2</v>
      </c>
    </row>
    <row r="325" spans="1:11">
      <c r="A325" s="91">
        <v>44762</v>
      </c>
      <c r="B325" s="92">
        <v>2681.1001000000001</v>
      </c>
      <c r="C325" s="92">
        <v>2310.2680999999998</v>
      </c>
      <c r="D325" s="92">
        <v>1359.9</v>
      </c>
      <c r="E325" s="92">
        <v>867.5</v>
      </c>
      <c r="F325" s="92">
        <v>1740.35</v>
      </c>
      <c r="G325" s="94">
        <f t="shared" si="17"/>
        <v>-1.3340202280155214E-2</v>
      </c>
      <c r="H325" s="94">
        <f t="shared" si="17"/>
        <v>2.7040254327894354E-2</v>
      </c>
      <c r="I325" s="94">
        <f t="shared" si="18"/>
        <v>1.7127898279730807E-2</v>
      </c>
      <c r="J325" s="94">
        <f t="shared" si="19"/>
        <v>-8.9112304352792805E-3</v>
      </c>
      <c r="K325" s="94">
        <f t="shared" si="19"/>
        <v>1.1860809907264666E-2</v>
      </c>
    </row>
    <row r="326" spans="1:11">
      <c r="A326" s="89">
        <v>44763</v>
      </c>
      <c r="B326" s="90">
        <v>2678.3998999999999</v>
      </c>
      <c r="C326" s="90">
        <v>2294.8539999999998</v>
      </c>
      <c r="D326" s="90">
        <v>1360.55</v>
      </c>
      <c r="E326" s="90">
        <v>869.65</v>
      </c>
      <c r="F326" s="90">
        <v>1726.9</v>
      </c>
      <c r="G326" s="94">
        <f t="shared" si="17"/>
        <v>-1.0071239041019851E-3</v>
      </c>
      <c r="H326" s="94">
        <f t="shared" si="17"/>
        <v>-6.6719962068471465E-3</v>
      </c>
      <c r="I326" s="94">
        <f t="shared" si="18"/>
        <v>4.7797632178826646E-4</v>
      </c>
      <c r="J326" s="94">
        <f t="shared" si="19"/>
        <v>2.4783861671469477E-3</v>
      </c>
      <c r="K326" s="94">
        <f t="shared" si="19"/>
        <v>-7.7283305082309992E-3</v>
      </c>
    </row>
    <row r="327" spans="1:11">
      <c r="A327" s="91">
        <v>44764</v>
      </c>
      <c r="B327" s="92">
        <v>2682.55</v>
      </c>
      <c r="C327" s="92">
        <v>2310.3606</v>
      </c>
      <c r="D327" s="92">
        <v>1366</v>
      </c>
      <c r="E327" s="92">
        <v>874.5</v>
      </c>
      <c r="F327" s="92">
        <v>1765.5</v>
      </c>
      <c r="G327" s="94">
        <f t="shared" si="17"/>
        <v>1.5494698905866497E-3</v>
      </c>
      <c r="H327" s="94">
        <f t="shared" si="17"/>
        <v>6.7571183177666918E-3</v>
      </c>
      <c r="I327" s="94">
        <f t="shared" si="18"/>
        <v>4.0057329756348868E-3</v>
      </c>
      <c r="J327" s="94">
        <f t="shared" si="19"/>
        <v>5.5769562467659663E-3</v>
      </c>
      <c r="K327" s="94">
        <f t="shared" si="19"/>
        <v>2.2352191788754361E-2</v>
      </c>
    </row>
    <row r="328" spans="1:11">
      <c r="A328" s="89">
        <v>44767</v>
      </c>
      <c r="B328" s="90">
        <v>2664.3</v>
      </c>
      <c r="C328" s="90">
        <v>2234.0282999999999</v>
      </c>
      <c r="D328" s="90">
        <v>1395</v>
      </c>
      <c r="E328" s="90">
        <v>868.35</v>
      </c>
      <c r="F328" s="90">
        <v>1765</v>
      </c>
      <c r="G328" s="94">
        <f t="shared" si="17"/>
        <v>-6.803228271607239E-3</v>
      </c>
      <c r="H328" s="94">
        <f t="shared" si="17"/>
        <v>-3.3039128177653324E-2</v>
      </c>
      <c r="I328" s="94">
        <f t="shared" si="18"/>
        <v>2.12298682284041E-2</v>
      </c>
      <c r="J328" s="94">
        <f t="shared" si="19"/>
        <v>-7.0325900514579499E-3</v>
      </c>
      <c r="K328" s="94">
        <f t="shared" si="19"/>
        <v>-2.8320589068252618E-4</v>
      </c>
    </row>
    <row r="329" spans="1:11">
      <c r="A329" s="91">
        <v>44768</v>
      </c>
      <c r="B329" s="92">
        <v>2693.3</v>
      </c>
      <c r="C329" s="92">
        <v>2235.0437000000002</v>
      </c>
      <c r="D329" s="92">
        <v>1396</v>
      </c>
      <c r="E329" s="92">
        <v>867.65</v>
      </c>
      <c r="F329" s="92">
        <v>1780.75</v>
      </c>
      <c r="G329" s="94">
        <f t="shared" si="17"/>
        <v>1.0884660135870585E-2</v>
      </c>
      <c r="H329" s="94">
        <f t="shared" si="17"/>
        <v>4.5451528075997382E-4</v>
      </c>
      <c r="I329" s="94">
        <f t="shared" si="18"/>
        <v>7.1684587813620072E-4</v>
      </c>
      <c r="J329" s="94">
        <f t="shared" si="19"/>
        <v>-8.0612656187026603E-4</v>
      </c>
      <c r="K329" s="94">
        <f t="shared" si="19"/>
        <v>8.9235127478753534E-3</v>
      </c>
    </row>
    <row r="330" spans="1:11">
      <c r="A330" s="89">
        <v>44769</v>
      </c>
      <c r="B330" s="90">
        <v>2675.45</v>
      </c>
      <c r="C330" s="90">
        <v>2232.9209000000001</v>
      </c>
      <c r="D330" s="90">
        <v>1388.9</v>
      </c>
      <c r="E330" s="90">
        <v>894</v>
      </c>
      <c r="F330" s="90">
        <v>1754</v>
      </c>
      <c r="G330" s="94">
        <f t="shared" si="17"/>
        <v>-6.6275572717485473E-3</v>
      </c>
      <c r="H330" s="94">
        <f t="shared" si="17"/>
        <v>-9.4978008707395623E-4</v>
      </c>
      <c r="I330" s="94">
        <f t="shared" si="18"/>
        <v>-5.0859598853867545E-3</v>
      </c>
      <c r="J330" s="94">
        <f t="shared" si="19"/>
        <v>3.0369388578343828E-2</v>
      </c>
      <c r="K330" s="94">
        <f t="shared" si="19"/>
        <v>-1.5021760494173803E-2</v>
      </c>
    </row>
    <row r="331" spans="1:11">
      <c r="A331" s="91">
        <v>44770</v>
      </c>
      <c r="B331" s="92">
        <v>2673.55</v>
      </c>
      <c r="C331" s="92">
        <v>2267.9025999999999</v>
      </c>
      <c r="D331" s="92">
        <v>1415.05</v>
      </c>
      <c r="E331" s="92">
        <v>894.85</v>
      </c>
      <c r="F331" s="92">
        <v>1805</v>
      </c>
      <c r="G331" s="94">
        <f t="shared" si="17"/>
        <v>-7.1016090751075008E-4</v>
      </c>
      <c r="H331" s="94">
        <f t="shared" si="17"/>
        <v>1.5666340890086977E-2</v>
      </c>
      <c r="I331" s="94">
        <f t="shared" si="18"/>
        <v>1.8827849377204883E-2</v>
      </c>
      <c r="J331" s="94">
        <f t="shared" si="19"/>
        <v>9.5078299776288897E-4</v>
      </c>
      <c r="K331" s="94">
        <f t="shared" si="19"/>
        <v>2.9076396807297605E-2</v>
      </c>
    </row>
    <row r="332" spans="1:11">
      <c r="A332" s="89">
        <v>44771</v>
      </c>
      <c r="B332" s="90">
        <v>2691.8998999999999</v>
      </c>
      <c r="C332" s="90">
        <v>2316.2213999999999</v>
      </c>
      <c r="D332" s="90">
        <v>1438</v>
      </c>
      <c r="E332" s="90">
        <v>943.2</v>
      </c>
      <c r="F332" s="90">
        <v>1814.95</v>
      </c>
      <c r="G332" s="94">
        <f t="shared" si="17"/>
        <v>6.8634961006899834E-3</v>
      </c>
      <c r="H332" s="94">
        <f t="shared" si="17"/>
        <v>2.1305500509589792E-2</v>
      </c>
      <c r="I332" s="94">
        <f t="shared" si="18"/>
        <v>1.6218508179923003E-2</v>
      </c>
      <c r="J332" s="94">
        <f t="shared" si="19"/>
        <v>5.403140191093482E-2</v>
      </c>
      <c r="K332" s="94">
        <f t="shared" si="19"/>
        <v>5.5124653739612442E-3</v>
      </c>
    </row>
    <row r="333" spans="1:11">
      <c r="A333" s="91">
        <v>44774</v>
      </c>
      <c r="B333" s="92">
        <v>2758.7</v>
      </c>
      <c r="C333" s="92">
        <v>2376.5857000000001</v>
      </c>
      <c r="D333" s="92">
        <v>1439</v>
      </c>
      <c r="E333" s="92">
        <v>918.7</v>
      </c>
      <c r="F333" s="92">
        <v>1808</v>
      </c>
      <c r="G333" s="94">
        <f t="shared" si="17"/>
        <v>2.4815224369970048E-2</v>
      </c>
      <c r="H333" s="94">
        <f t="shared" si="17"/>
        <v>2.6061541439864163E-2</v>
      </c>
      <c r="I333" s="94">
        <f t="shared" si="18"/>
        <v>6.9541029207232264E-4</v>
      </c>
      <c r="J333" s="94">
        <f t="shared" si="19"/>
        <v>-2.597540288379983E-2</v>
      </c>
      <c r="K333" s="94">
        <f t="shared" si="19"/>
        <v>-3.8293065924681368E-3</v>
      </c>
    </row>
    <row r="334" spans="1:11">
      <c r="A334" s="89">
        <v>44775</v>
      </c>
      <c r="B334" s="90">
        <v>2787.1498999999999</v>
      </c>
      <c r="C334" s="90">
        <v>2385.6311000000001</v>
      </c>
      <c r="D334" s="90">
        <v>1442</v>
      </c>
      <c r="E334" s="90">
        <v>917.25</v>
      </c>
      <c r="F334" s="90">
        <v>1809</v>
      </c>
      <c r="G334" s="94">
        <f t="shared" si="17"/>
        <v>1.0312792257222632E-2</v>
      </c>
      <c r="H334" s="94">
        <f t="shared" si="17"/>
        <v>3.8060483154468074E-3</v>
      </c>
      <c r="I334" s="94">
        <f t="shared" si="18"/>
        <v>2.0847810979847115E-3</v>
      </c>
      <c r="J334" s="94">
        <f t="shared" si="19"/>
        <v>-1.5783171873299722E-3</v>
      </c>
      <c r="K334" s="94">
        <f t="shared" si="19"/>
        <v>5.5309734513274336E-4</v>
      </c>
    </row>
    <row r="335" spans="1:11">
      <c r="A335" s="91">
        <v>44776</v>
      </c>
      <c r="B335" s="92">
        <v>2869.3998999999999</v>
      </c>
      <c r="C335" s="92">
        <v>2405.6601999999998</v>
      </c>
      <c r="D335" s="92">
        <v>1424.95</v>
      </c>
      <c r="E335" s="92">
        <v>897</v>
      </c>
      <c r="F335" s="92">
        <v>1793.05</v>
      </c>
      <c r="G335" s="94">
        <f t="shared" si="17"/>
        <v>2.9510432861899534E-2</v>
      </c>
      <c r="H335" s="94">
        <f t="shared" si="17"/>
        <v>8.3957238820368089E-3</v>
      </c>
      <c r="I335" s="94">
        <f t="shared" si="18"/>
        <v>-1.182385575589456E-2</v>
      </c>
      <c r="J335" s="94">
        <f t="shared" si="19"/>
        <v>-2.2076860179885527E-2</v>
      </c>
      <c r="K335" s="94">
        <f t="shared" si="19"/>
        <v>-8.8170259812051111E-3</v>
      </c>
    </row>
    <row r="336" spans="1:11">
      <c r="A336" s="89">
        <v>44777</v>
      </c>
      <c r="B336" s="90">
        <v>2913.7</v>
      </c>
      <c r="C336" s="90">
        <v>2373.8627999999999</v>
      </c>
      <c r="D336" s="90">
        <v>1440</v>
      </c>
      <c r="E336" s="90">
        <v>918.5</v>
      </c>
      <c r="F336" s="90">
        <v>1793.8</v>
      </c>
      <c r="G336" s="94">
        <f t="shared" si="17"/>
        <v>1.5438803075165623E-2</v>
      </c>
      <c r="H336" s="94">
        <f t="shared" si="17"/>
        <v>-1.3217743719582644E-2</v>
      </c>
      <c r="I336" s="94">
        <f t="shared" si="18"/>
        <v>1.0561774097336716E-2</v>
      </c>
      <c r="J336" s="94">
        <f t="shared" si="19"/>
        <v>2.3968784838350056E-2</v>
      </c>
      <c r="K336" s="94">
        <f t="shared" si="19"/>
        <v>4.18281698781406E-4</v>
      </c>
    </row>
    <row r="337" spans="1:11">
      <c r="A337" s="91">
        <v>44778</v>
      </c>
      <c r="B337" s="92">
        <v>2929.6001000000001</v>
      </c>
      <c r="C337" s="92">
        <v>2338.8811000000001</v>
      </c>
      <c r="D337" s="92">
        <v>1433</v>
      </c>
      <c r="E337" s="92">
        <v>915.95</v>
      </c>
      <c r="F337" s="92">
        <v>1782.95</v>
      </c>
      <c r="G337" s="94">
        <f t="shared" si="17"/>
        <v>5.4570134193637964E-3</v>
      </c>
      <c r="H337" s="94">
        <f t="shared" si="17"/>
        <v>-1.4736192841473324E-2</v>
      </c>
      <c r="I337" s="94">
        <f t="shared" si="18"/>
        <v>-4.8611111111111112E-3</v>
      </c>
      <c r="J337" s="94">
        <f t="shared" si="19"/>
        <v>-2.7762656505170981E-3</v>
      </c>
      <c r="K337" s="94">
        <f t="shared" si="19"/>
        <v>-6.0486118853829351E-3</v>
      </c>
    </row>
    <row r="338" spans="1:11">
      <c r="A338" s="89">
        <v>44781</v>
      </c>
      <c r="B338" s="90">
        <v>3089.1001000000001</v>
      </c>
      <c r="C338" s="90">
        <v>2369.4785000000002</v>
      </c>
      <c r="D338" s="90">
        <v>1428</v>
      </c>
      <c r="E338" s="90">
        <v>910.4</v>
      </c>
      <c r="F338" s="90">
        <v>1796.4</v>
      </c>
      <c r="G338" s="94">
        <f t="shared" si="17"/>
        <v>5.4444290877789084E-2</v>
      </c>
      <c r="H338" s="94">
        <f t="shared" si="17"/>
        <v>1.3082067318428502E-2</v>
      </c>
      <c r="I338" s="94">
        <f t="shared" si="18"/>
        <v>-3.4891835310537334E-3</v>
      </c>
      <c r="J338" s="94">
        <f t="shared" si="19"/>
        <v>-6.0592827119384986E-3</v>
      </c>
      <c r="K338" s="94">
        <f t="shared" si="19"/>
        <v>7.5436776129448636E-3</v>
      </c>
    </row>
    <row r="339" spans="1:11">
      <c r="A339" s="91">
        <v>44783</v>
      </c>
      <c r="B339" s="92">
        <v>3137.5</v>
      </c>
      <c r="C339" s="92">
        <v>2383.6466999999998</v>
      </c>
      <c r="D339" s="92">
        <v>1461.35</v>
      </c>
      <c r="E339" s="92">
        <v>919.7</v>
      </c>
      <c r="F339" s="92">
        <v>1830</v>
      </c>
      <c r="G339" s="94">
        <f t="shared" si="17"/>
        <v>1.5667961034995237E-2</v>
      </c>
      <c r="H339" s="94">
        <f t="shared" si="17"/>
        <v>5.9794591932358174E-3</v>
      </c>
      <c r="I339" s="94">
        <f t="shared" si="18"/>
        <v>2.3354341736694616E-2</v>
      </c>
      <c r="J339" s="94">
        <f t="shared" si="19"/>
        <v>1.0215289982425383E-2</v>
      </c>
      <c r="K339" s="94">
        <f t="shared" si="19"/>
        <v>1.8704074816299213E-2</v>
      </c>
    </row>
    <row r="340" spans="1:11">
      <c r="A340" s="89">
        <v>44784</v>
      </c>
      <c r="B340" s="90">
        <v>3111.5</v>
      </c>
      <c r="C340" s="90">
        <v>2391.5844999999999</v>
      </c>
      <c r="D340" s="90">
        <v>1486.5</v>
      </c>
      <c r="E340" s="90">
        <v>921.05</v>
      </c>
      <c r="F340" s="90">
        <v>1870.05</v>
      </c>
      <c r="G340" s="94">
        <f t="shared" si="17"/>
        <v>-8.2868525896414337E-3</v>
      </c>
      <c r="H340" s="94">
        <f t="shared" si="17"/>
        <v>3.330107603614308E-3</v>
      </c>
      <c r="I340" s="94">
        <f t="shared" si="18"/>
        <v>1.7210113935744408E-2</v>
      </c>
      <c r="J340" s="94">
        <f t="shared" si="19"/>
        <v>1.467869957594769E-3</v>
      </c>
      <c r="K340" s="94">
        <f t="shared" si="19"/>
        <v>2.188524590163932E-2</v>
      </c>
    </row>
    <row r="341" spans="1:11">
      <c r="A341" s="91">
        <v>44785</v>
      </c>
      <c r="B341" s="92">
        <v>3071.7</v>
      </c>
      <c r="C341" s="92">
        <v>2430.2581</v>
      </c>
      <c r="D341" s="92">
        <v>1485</v>
      </c>
      <c r="E341" s="92">
        <v>913.45</v>
      </c>
      <c r="F341" s="92">
        <v>1865</v>
      </c>
      <c r="G341" s="94">
        <f t="shared" si="17"/>
        <v>-1.2791258235577753E-2</v>
      </c>
      <c r="H341" s="94">
        <f t="shared" si="17"/>
        <v>1.6170701892406512E-2</v>
      </c>
      <c r="I341" s="94">
        <f t="shared" si="18"/>
        <v>-1.0090817356205853E-3</v>
      </c>
      <c r="J341" s="94">
        <f t="shared" si="19"/>
        <v>-8.2514521470060352E-3</v>
      </c>
      <c r="K341" s="94">
        <f t="shared" si="19"/>
        <v>-2.700462554477129E-3</v>
      </c>
    </row>
    <row r="342" spans="1:11">
      <c r="A342" s="89">
        <v>44789</v>
      </c>
      <c r="B342" s="90">
        <v>3268.7</v>
      </c>
      <c r="C342" s="90">
        <v>2447.1489000000001</v>
      </c>
      <c r="D342" s="90">
        <v>1494.8</v>
      </c>
      <c r="E342" s="90">
        <v>914.6</v>
      </c>
      <c r="F342" s="90">
        <v>1860</v>
      </c>
      <c r="G342" s="94">
        <f t="shared" si="17"/>
        <v>6.4133867239639292E-2</v>
      </c>
      <c r="H342" s="94">
        <f t="shared" si="17"/>
        <v>6.950208292691269E-3</v>
      </c>
      <c r="I342" s="94">
        <f t="shared" si="18"/>
        <v>6.5993265993265684E-3</v>
      </c>
      <c r="J342" s="94">
        <f t="shared" si="19"/>
        <v>1.2589632711149787E-3</v>
      </c>
      <c r="K342" s="94">
        <f t="shared" si="19"/>
        <v>-2.6809651474530832E-3</v>
      </c>
    </row>
    <row r="343" spans="1:11">
      <c r="A343" s="91">
        <v>44790</v>
      </c>
      <c r="B343" s="92">
        <v>3269.45</v>
      </c>
      <c r="C343" s="92">
        <v>2459.9326000000001</v>
      </c>
      <c r="D343" s="92">
        <v>1500</v>
      </c>
      <c r="E343" s="92">
        <v>920.8</v>
      </c>
      <c r="F343" s="92">
        <v>1861.45</v>
      </c>
      <c r="G343" s="94">
        <f t="shared" si="17"/>
        <v>2.2944901642854958E-4</v>
      </c>
      <c r="H343" s="94">
        <f t="shared" si="17"/>
        <v>5.223915880231053E-3</v>
      </c>
      <c r="I343" s="94">
        <f t="shared" si="18"/>
        <v>3.4787262510035093E-3</v>
      </c>
      <c r="J343" s="94">
        <f t="shared" si="19"/>
        <v>6.7789197463371219E-3</v>
      </c>
      <c r="K343" s="94">
        <f t="shared" si="19"/>
        <v>7.7956989247314273E-4</v>
      </c>
    </row>
    <row r="344" spans="1:11">
      <c r="A344" s="89">
        <v>44791</v>
      </c>
      <c r="B344" s="90">
        <v>3287</v>
      </c>
      <c r="C344" s="90">
        <v>2456.3791999999999</v>
      </c>
      <c r="D344" s="90">
        <v>1500</v>
      </c>
      <c r="E344" s="90">
        <v>916.75</v>
      </c>
      <c r="F344" s="90">
        <v>1857</v>
      </c>
      <c r="G344" s="94">
        <f t="shared" si="17"/>
        <v>5.3678753307131732E-3</v>
      </c>
      <c r="H344" s="94">
        <f t="shared" si="17"/>
        <v>-1.4445111219714873E-3</v>
      </c>
      <c r="I344" s="94">
        <f t="shared" si="18"/>
        <v>0</v>
      </c>
      <c r="J344" s="94">
        <f t="shared" si="19"/>
        <v>-4.3983492615116797E-3</v>
      </c>
      <c r="K344" s="94">
        <f t="shared" si="19"/>
        <v>-2.3906094711112547E-3</v>
      </c>
    </row>
    <row r="345" spans="1:11">
      <c r="A345" s="91">
        <v>44792</v>
      </c>
      <c r="B345" s="92">
        <v>3283.45</v>
      </c>
      <c r="C345" s="92">
        <v>2412.5828000000001</v>
      </c>
      <c r="D345" s="92">
        <v>1510</v>
      </c>
      <c r="E345" s="92">
        <v>901.35</v>
      </c>
      <c r="F345" s="92">
        <v>1894.1</v>
      </c>
      <c r="G345" s="94">
        <f t="shared" si="17"/>
        <v>-1.080012169151257E-3</v>
      </c>
      <c r="H345" s="94">
        <f t="shared" si="17"/>
        <v>-1.7829657570785376E-2</v>
      </c>
      <c r="I345" s="94">
        <f t="shared" si="18"/>
        <v>6.6666666666666671E-3</v>
      </c>
      <c r="J345" s="94">
        <f t="shared" si="19"/>
        <v>-1.6798472866103056E-2</v>
      </c>
      <c r="K345" s="94">
        <f t="shared" si="19"/>
        <v>1.9978459881529298E-2</v>
      </c>
    </row>
    <row r="346" spans="1:11">
      <c r="A346" s="89">
        <v>44795</v>
      </c>
      <c r="B346" s="90">
        <v>3245.25</v>
      </c>
      <c r="C346" s="90">
        <v>2405.8908999999999</v>
      </c>
      <c r="D346" s="90">
        <v>1484.8</v>
      </c>
      <c r="E346" s="90">
        <v>880.55</v>
      </c>
      <c r="F346" s="90">
        <v>1937.1</v>
      </c>
      <c r="G346" s="94">
        <f t="shared" si="17"/>
        <v>-1.1634104371925816E-2</v>
      </c>
      <c r="H346" s="94">
        <f t="shared" si="17"/>
        <v>-2.7737493610583063E-3</v>
      </c>
      <c r="I346" s="94">
        <f t="shared" si="18"/>
        <v>-1.6688741721854333E-2</v>
      </c>
      <c r="J346" s="94">
        <f t="shared" si="19"/>
        <v>-2.3076496366561346E-2</v>
      </c>
      <c r="K346" s="94">
        <f t="shared" si="19"/>
        <v>2.2702074864051531E-2</v>
      </c>
    </row>
    <row r="347" spans="1:11">
      <c r="A347" s="91">
        <v>44796</v>
      </c>
      <c r="B347" s="92">
        <v>3217.7</v>
      </c>
      <c r="C347" s="92">
        <v>2442.9956000000002</v>
      </c>
      <c r="D347" s="92">
        <v>1453.3</v>
      </c>
      <c r="E347" s="92">
        <v>888.4</v>
      </c>
      <c r="F347" s="92">
        <v>1870</v>
      </c>
      <c r="G347" s="94">
        <f t="shared" si="17"/>
        <v>-8.4893305600493591E-3</v>
      </c>
      <c r="H347" s="94">
        <f t="shared" si="17"/>
        <v>1.5422436653299751E-2</v>
      </c>
      <c r="I347" s="94">
        <f t="shared" si="18"/>
        <v>-2.1214978448275863E-2</v>
      </c>
      <c r="J347" s="94">
        <f t="shared" si="19"/>
        <v>8.9148827437397337E-3</v>
      </c>
      <c r="K347" s="94">
        <f t="shared" si="19"/>
        <v>-3.4639409426462195E-2</v>
      </c>
    </row>
    <row r="348" spans="1:11">
      <c r="A348" s="89">
        <v>44797</v>
      </c>
      <c r="B348" s="90">
        <v>3337.8501000000001</v>
      </c>
      <c r="C348" s="90">
        <v>2436.4883</v>
      </c>
      <c r="D348" s="90">
        <v>1461.9</v>
      </c>
      <c r="E348" s="90">
        <v>881</v>
      </c>
      <c r="F348" s="90">
        <v>1876</v>
      </c>
      <c r="G348" s="94">
        <f t="shared" si="17"/>
        <v>3.7340367343133389E-2</v>
      </c>
      <c r="H348" s="94">
        <f t="shared" si="17"/>
        <v>-2.6636560458808086E-3</v>
      </c>
      <c r="I348" s="94">
        <f t="shared" si="18"/>
        <v>5.9175669166724948E-3</v>
      </c>
      <c r="J348" s="94">
        <f t="shared" si="19"/>
        <v>-8.3295812696983079E-3</v>
      </c>
      <c r="K348" s="94">
        <f t="shared" si="19"/>
        <v>3.2085561497326204E-3</v>
      </c>
    </row>
    <row r="349" spans="1:11">
      <c r="A349" s="91">
        <v>44798</v>
      </c>
      <c r="B349" s="92">
        <v>3365.1498999999999</v>
      </c>
      <c r="C349" s="92">
        <v>2429.3813</v>
      </c>
      <c r="D349" s="92">
        <v>1479.9</v>
      </c>
      <c r="E349" s="92">
        <v>877.3</v>
      </c>
      <c r="F349" s="92">
        <v>1900</v>
      </c>
      <c r="G349" s="94">
        <f t="shared" si="17"/>
        <v>8.1788574028533439E-3</v>
      </c>
      <c r="H349" s="94">
        <f t="shared" si="17"/>
        <v>-2.916902986975136E-3</v>
      </c>
      <c r="I349" s="94">
        <f t="shared" si="18"/>
        <v>1.2312743689718858E-2</v>
      </c>
      <c r="J349" s="94">
        <f t="shared" si="19"/>
        <v>-4.1997729852440921E-3</v>
      </c>
      <c r="K349" s="94">
        <f t="shared" si="19"/>
        <v>1.279317697228145E-2</v>
      </c>
    </row>
    <row r="350" spans="1:11">
      <c r="A350" s="89">
        <v>44799</v>
      </c>
      <c r="B350" s="90">
        <v>3362.8998999999999</v>
      </c>
      <c r="C350" s="90">
        <v>2416.4131000000002</v>
      </c>
      <c r="D350" s="90">
        <v>1472.05</v>
      </c>
      <c r="E350" s="90">
        <v>880.15</v>
      </c>
      <c r="F350" s="90">
        <v>1890.2</v>
      </c>
      <c r="G350" s="94">
        <f t="shared" si="17"/>
        <v>-6.6861806066945194E-4</v>
      </c>
      <c r="H350" s="94">
        <f t="shared" si="17"/>
        <v>-5.3380669391008308E-3</v>
      </c>
      <c r="I350" s="94">
        <f t="shared" si="18"/>
        <v>-5.3044124603014633E-3</v>
      </c>
      <c r="J350" s="94">
        <f t="shared" si="19"/>
        <v>3.248603670352243E-3</v>
      </c>
      <c r="K350" s="94">
        <f t="shared" si="19"/>
        <v>-5.1578947368420809E-3</v>
      </c>
    </row>
    <row r="351" spans="1:11">
      <c r="A351" s="91">
        <v>44802</v>
      </c>
      <c r="B351" s="92">
        <v>3288.8501000000001</v>
      </c>
      <c r="C351" s="92">
        <v>2397.6300999999999</v>
      </c>
      <c r="D351" s="92">
        <v>1437</v>
      </c>
      <c r="E351" s="92">
        <v>879.25</v>
      </c>
      <c r="F351" s="92">
        <v>1870</v>
      </c>
      <c r="G351" s="94">
        <f t="shared" si="17"/>
        <v>-2.2019626572887221E-2</v>
      </c>
      <c r="H351" s="94">
        <f t="shared" si="17"/>
        <v>-7.773091446988247E-3</v>
      </c>
      <c r="I351" s="94">
        <f t="shared" si="18"/>
        <v>-2.381033252946568E-2</v>
      </c>
      <c r="J351" s="94">
        <f t="shared" si="19"/>
        <v>-1.0225529739248734E-3</v>
      </c>
      <c r="K351" s="94">
        <f t="shared" si="19"/>
        <v>-1.0686699820124879E-2</v>
      </c>
    </row>
    <row r="352" spans="1:11">
      <c r="A352" s="89">
        <v>44803</v>
      </c>
      <c r="B352" s="90">
        <v>3320.2</v>
      </c>
      <c r="C352" s="90">
        <v>2434.8269</v>
      </c>
      <c r="D352" s="90">
        <v>1446.45</v>
      </c>
      <c r="E352" s="90">
        <v>893.05</v>
      </c>
      <c r="F352" s="90">
        <v>1893.9</v>
      </c>
      <c r="G352" s="94">
        <f t="shared" si="17"/>
        <v>9.5321766109071702E-3</v>
      </c>
      <c r="H352" s="94">
        <f t="shared" si="17"/>
        <v>1.5513986081506137E-2</v>
      </c>
      <c r="I352" s="94">
        <f t="shared" si="18"/>
        <v>6.576200417536566E-3</v>
      </c>
      <c r="J352" s="94">
        <f t="shared" si="19"/>
        <v>1.5695194768268358E-2</v>
      </c>
      <c r="K352" s="94">
        <f t="shared" si="19"/>
        <v>1.2780748663101653E-2</v>
      </c>
    </row>
    <row r="353" spans="1:11">
      <c r="A353" s="91">
        <v>44805</v>
      </c>
      <c r="B353" s="92">
        <v>3273.6001000000001</v>
      </c>
      <c r="C353" s="92">
        <v>2363.2483000000002</v>
      </c>
      <c r="D353" s="92">
        <v>1464.75</v>
      </c>
      <c r="E353" s="92">
        <v>871.85</v>
      </c>
      <c r="F353" s="92">
        <v>1905</v>
      </c>
      <c r="G353" s="94">
        <f t="shared" si="17"/>
        <v>-1.4035268959701135E-2</v>
      </c>
      <c r="H353" s="94">
        <f t="shared" si="17"/>
        <v>-2.9397818793606981E-2</v>
      </c>
      <c r="I353" s="94">
        <f t="shared" si="18"/>
        <v>1.2651664419786341E-2</v>
      </c>
      <c r="J353" s="94">
        <f t="shared" si="19"/>
        <v>-2.3738872403560755E-2</v>
      </c>
      <c r="K353" s="94">
        <f t="shared" si="19"/>
        <v>5.8609219071756209E-3</v>
      </c>
    </row>
    <row r="354" spans="1:11">
      <c r="A354" s="89">
        <v>44806</v>
      </c>
      <c r="B354" s="90">
        <v>3210.25</v>
      </c>
      <c r="C354" s="90">
        <v>2335.6505999999999</v>
      </c>
      <c r="D354" s="90">
        <v>1472.15</v>
      </c>
      <c r="E354" s="90">
        <v>869.55</v>
      </c>
      <c r="F354" s="90">
        <v>1900.5</v>
      </c>
      <c r="G354" s="94">
        <f t="shared" si="17"/>
        <v>-1.9351813924981278E-2</v>
      </c>
      <c r="H354" s="94">
        <f t="shared" si="17"/>
        <v>-1.1677867281233316E-2</v>
      </c>
      <c r="I354" s="94">
        <f t="shared" si="18"/>
        <v>5.0520566649599526E-3</v>
      </c>
      <c r="J354" s="94">
        <f t="shared" si="19"/>
        <v>-2.6380684750818011E-3</v>
      </c>
      <c r="K354" s="94">
        <f t="shared" si="19"/>
        <v>-2.3622047244094488E-3</v>
      </c>
    </row>
    <row r="355" spans="1:11">
      <c r="A355" s="91">
        <v>44809</v>
      </c>
      <c r="B355" s="92">
        <v>3179.75</v>
      </c>
      <c r="C355" s="92">
        <v>2371.9245999999998</v>
      </c>
      <c r="D355" s="92">
        <v>1486.1</v>
      </c>
      <c r="E355" s="92">
        <v>884.6</v>
      </c>
      <c r="F355" s="92">
        <v>1947.95</v>
      </c>
      <c r="G355" s="94">
        <f t="shared" si="17"/>
        <v>-9.5008176933260649E-3</v>
      </c>
      <c r="H355" s="94">
        <f t="shared" si="17"/>
        <v>1.5530576362748729E-2</v>
      </c>
      <c r="I355" s="94">
        <f t="shared" si="18"/>
        <v>9.4759365553780638E-3</v>
      </c>
      <c r="J355" s="94">
        <f t="shared" si="19"/>
        <v>1.7307802886550594E-2</v>
      </c>
      <c r="K355" s="94">
        <f t="shared" si="19"/>
        <v>2.4967113917390184E-2</v>
      </c>
    </row>
    <row r="356" spans="1:11">
      <c r="A356" s="89">
        <v>44810</v>
      </c>
      <c r="B356" s="90">
        <v>3196.25</v>
      </c>
      <c r="C356" s="90">
        <v>2396.8915999999999</v>
      </c>
      <c r="D356" s="90">
        <v>1498.9</v>
      </c>
      <c r="E356" s="90">
        <v>887.75</v>
      </c>
      <c r="F356" s="90">
        <v>1973.8</v>
      </c>
      <c r="G356" s="94">
        <f t="shared" si="17"/>
        <v>5.189087192389339E-3</v>
      </c>
      <c r="H356" s="94">
        <f t="shared" si="17"/>
        <v>1.0526051291849707E-2</v>
      </c>
      <c r="I356" s="94">
        <f t="shared" si="18"/>
        <v>8.6131485095216898E-3</v>
      </c>
      <c r="J356" s="94">
        <f t="shared" si="19"/>
        <v>3.5609314944607473E-3</v>
      </c>
      <c r="K356" s="94">
        <f t="shared" si="19"/>
        <v>1.3270361148900079E-2</v>
      </c>
    </row>
    <row r="357" spans="1:11">
      <c r="A357" s="91">
        <v>44811</v>
      </c>
      <c r="B357" s="92">
        <v>3231.95</v>
      </c>
      <c r="C357" s="92">
        <v>2382.9542999999999</v>
      </c>
      <c r="D357" s="92">
        <v>1471.3</v>
      </c>
      <c r="E357" s="92">
        <v>893.75</v>
      </c>
      <c r="F357" s="92">
        <v>1941.1</v>
      </c>
      <c r="G357" s="94">
        <f t="shared" si="17"/>
        <v>1.1169339069221688E-2</v>
      </c>
      <c r="H357" s="94">
        <f t="shared" si="17"/>
        <v>-5.8147393899665931E-3</v>
      </c>
      <c r="I357" s="94">
        <f t="shared" si="18"/>
        <v>-1.8413503235706275E-2</v>
      </c>
      <c r="J357" s="94">
        <f t="shared" si="19"/>
        <v>6.7586595325260486E-3</v>
      </c>
      <c r="K357" s="94">
        <f t="shared" si="19"/>
        <v>-1.6567028067686718E-2</v>
      </c>
    </row>
    <row r="358" spans="1:11">
      <c r="A358" s="89">
        <v>44812</v>
      </c>
      <c r="B358" s="90">
        <v>3189.6498999999999</v>
      </c>
      <c r="C358" s="90">
        <v>2386.3231999999998</v>
      </c>
      <c r="D358" s="90">
        <v>1490.1</v>
      </c>
      <c r="E358" s="90">
        <v>894.3</v>
      </c>
      <c r="F358" s="90">
        <v>1967.9</v>
      </c>
      <c r="G358" s="94">
        <f t="shared" si="17"/>
        <v>-1.3088104704590087E-2</v>
      </c>
      <c r="H358" s="94">
        <f t="shared" si="17"/>
        <v>1.4137493110967087E-3</v>
      </c>
      <c r="I358" s="94">
        <f t="shared" si="18"/>
        <v>1.2777815537279927E-2</v>
      </c>
      <c r="J358" s="94">
        <f t="shared" si="19"/>
        <v>6.1538461538456456E-4</v>
      </c>
      <c r="K358" s="94">
        <f t="shared" si="19"/>
        <v>1.3806604502601712E-2</v>
      </c>
    </row>
    <row r="359" spans="1:11">
      <c r="A359" s="91">
        <v>44813</v>
      </c>
      <c r="B359" s="92">
        <v>3179.3</v>
      </c>
      <c r="C359" s="92">
        <v>2371.4630999999999</v>
      </c>
      <c r="D359" s="92">
        <v>1496.2</v>
      </c>
      <c r="E359" s="92">
        <v>890</v>
      </c>
      <c r="F359" s="92">
        <v>1977.35</v>
      </c>
      <c r="G359" s="94">
        <f t="shared" si="17"/>
        <v>-3.2448388771443874E-3</v>
      </c>
      <c r="H359" s="94">
        <f t="shared" si="17"/>
        <v>-6.2271950421467952E-3</v>
      </c>
      <c r="I359" s="94">
        <f t="shared" si="18"/>
        <v>4.093684987584818E-3</v>
      </c>
      <c r="J359" s="94">
        <f t="shared" si="19"/>
        <v>-4.8082299004807722E-3</v>
      </c>
      <c r="K359" s="94">
        <f t="shared" si="19"/>
        <v>4.8020732760810092E-3</v>
      </c>
    </row>
    <row r="360" spans="1:11">
      <c r="A360" s="89">
        <v>44816</v>
      </c>
      <c r="B360" s="90">
        <v>3168.6001000000001</v>
      </c>
      <c r="C360" s="90">
        <v>2397.9992999999999</v>
      </c>
      <c r="D360" s="90">
        <v>1500</v>
      </c>
      <c r="E360" s="90">
        <v>887.7</v>
      </c>
      <c r="F360" s="90">
        <v>1949.75</v>
      </c>
      <c r="G360" s="94">
        <f t="shared" si="17"/>
        <v>-3.3654892586418616E-3</v>
      </c>
      <c r="H360" s="94">
        <f t="shared" si="17"/>
        <v>1.1189800929223823E-2</v>
      </c>
      <c r="I360" s="94">
        <f t="shared" si="18"/>
        <v>2.5397674107739301E-3</v>
      </c>
      <c r="J360" s="94">
        <f t="shared" si="19"/>
        <v>-2.5842696629212974E-3</v>
      </c>
      <c r="K360" s="94">
        <f t="shared" si="19"/>
        <v>-1.395807520165874E-2</v>
      </c>
    </row>
    <row r="361" spans="1:11">
      <c r="A361" s="91">
        <v>44817</v>
      </c>
      <c r="B361" s="92">
        <v>3228.3</v>
      </c>
      <c r="C361" s="92">
        <v>2418.0282999999999</v>
      </c>
      <c r="D361" s="92">
        <v>1498.9</v>
      </c>
      <c r="E361" s="92">
        <v>890.15</v>
      </c>
      <c r="F361" s="92">
        <v>1968.9</v>
      </c>
      <c r="G361" s="94">
        <f t="shared" si="17"/>
        <v>1.8841096419835394E-2</v>
      </c>
      <c r="H361" s="94">
        <f t="shared" si="17"/>
        <v>8.3523794189597957E-3</v>
      </c>
      <c r="I361" s="94">
        <f t="shared" si="18"/>
        <v>-7.3333333333327273E-4</v>
      </c>
      <c r="J361" s="94">
        <f t="shared" si="19"/>
        <v>2.7599414216513819E-3</v>
      </c>
      <c r="K361" s="94">
        <f t="shared" si="19"/>
        <v>9.8217720220541566E-3</v>
      </c>
    </row>
    <row r="362" spans="1:11">
      <c r="A362" s="89">
        <v>44818</v>
      </c>
      <c r="B362" s="90">
        <v>3171.55</v>
      </c>
      <c r="C362" s="90">
        <v>2389.0461</v>
      </c>
      <c r="D362" s="90">
        <v>1494.05</v>
      </c>
      <c r="E362" s="90">
        <v>883.75</v>
      </c>
      <c r="F362" s="90">
        <v>1964.65</v>
      </c>
      <c r="G362" s="94">
        <f t="shared" si="17"/>
        <v>-1.757891150140941E-2</v>
      </c>
      <c r="H362" s="94">
        <f t="shared" si="17"/>
        <v>-1.1985881223970754E-2</v>
      </c>
      <c r="I362" s="94">
        <f t="shared" si="18"/>
        <v>-3.2357061845354165E-3</v>
      </c>
      <c r="J362" s="94">
        <f t="shared" si="19"/>
        <v>-7.1897994719990763E-3</v>
      </c>
      <c r="K362" s="94">
        <f t="shared" si="19"/>
        <v>-2.1585656965818476E-3</v>
      </c>
    </row>
    <row r="363" spans="1:11">
      <c r="A363" s="91">
        <v>44819</v>
      </c>
      <c r="B363" s="92">
        <v>3163.75</v>
      </c>
      <c r="C363" s="92">
        <v>2365.3712999999998</v>
      </c>
      <c r="D363" s="92">
        <v>1530</v>
      </c>
      <c r="E363" s="92">
        <v>874.3</v>
      </c>
      <c r="F363" s="92">
        <v>1959.1</v>
      </c>
      <c r="G363" s="94">
        <f t="shared" si="17"/>
        <v>-2.4593652945721117E-3</v>
      </c>
      <c r="H363" s="94">
        <f t="shared" si="17"/>
        <v>-9.9097292429812175E-3</v>
      </c>
      <c r="I363" s="94">
        <f t="shared" si="18"/>
        <v>2.4062113048425451E-2</v>
      </c>
      <c r="J363" s="94">
        <f t="shared" si="19"/>
        <v>-1.0693069306930744E-2</v>
      </c>
      <c r="K363" s="94">
        <f t="shared" si="19"/>
        <v>-2.8249306492251452E-3</v>
      </c>
    </row>
    <row r="364" spans="1:11">
      <c r="A364" s="89">
        <v>44820</v>
      </c>
      <c r="B364" s="90">
        <v>2995.5</v>
      </c>
      <c r="C364" s="90">
        <v>2306.7606999999998</v>
      </c>
      <c r="D364" s="90">
        <v>1503.1</v>
      </c>
      <c r="E364" s="90">
        <v>868.05</v>
      </c>
      <c r="F364" s="90">
        <v>1947</v>
      </c>
      <c r="G364" s="94">
        <f t="shared" si="17"/>
        <v>-5.3180561043065983E-2</v>
      </c>
      <c r="H364" s="94">
        <f t="shared" si="17"/>
        <v>-2.4778604526063196E-2</v>
      </c>
      <c r="I364" s="94">
        <f t="shared" si="18"/>
        <v>-1.7581699346405289E-2</v>
      </c>
      <c r="J364" s="94">
        <f t="shared" si="19"/>
        <v>-7.1485760036600716E-3</v>
      </c>
      <c r="K364" s="94">
        <f t="shared" si="19"/>
        <v>-6.1763054463783926E-3</v>
      </c>
    </row>
    <row r="365" spans="1:11">
      <c r="A365" s="91">
        <v>44823</v>
      </c>
      <c r="B365" s="92">
        <v>2981.3998999999999</v>
      </c>
      <c r="C365" s="92">
        <v>2309.7604999999999</v>
      </c>
      <c r="D365" s="92">
        <v>1489</v>
      </c>
      <c r="E365" s="92">
        <v>874.85</v>
      </c>
      <c r="F365" s="92">
        <v>1921.1</v>
      </c>
      <c r="G365" s="94">
        <f t="shared" si="17"/>
        <v>-4.7070939742948122E-3</v>
      </c>
      <c r="H365" s="94">
        <f t="shared" si="17"/>
        <v>1.3004383159467086E-3</v>
      </c>
      <c r="I365" s="94">
        <f t="shared" si="18"/>
        <v>-9.3806133989753904E-3</v>
      </c>
      <c r="J365" s="94">
        <f t="shared" si="19"/>
        <v>7.8336501353609457E-3</v>
      </c>
      <c r="K365" s="94">
        <f t="shared" si="19"/>
        <v>-1.3302516692347248E-2</v>
      </c>
    </row>
    <row r="366" spans="1:11">
      <c r="A366" s="89">
        <v>44824</v>
      </c>
      <c r="B366" s="90">
        <v>2983.55</v>
      </c>
      <c r="C366" s="90">
        <v>2310.1296000000002</v>
      </c>
      <c r="D366" s="90">
        <v>1514</v>
      </c>
      <c r="E366" s="90">
        <v>911.95</v>
      </c>
      <c r="F366" s="90">
        <v>1931</v>
      </c>
      <c r="G366" s="94">
        <f t="shared" si="17"/>
        <v>7.2117128601241758E-4</v>
      </c>
      <c r="H366" s="94">
        <f t="shared" si="17"/>
        <v>1.5980011780457071E-4</v>
      </c>
      <c r="I366" s="94">
        <f t="shared" si="18"/>
        <v>1.6789791806581598E-2</v>
      </c>
      <c r="J366" s="94">
        <f t="shared" si="19"/>
        <v>4.2407269817683058E-2</v>
      </c>
      <c r="K366" s="94">
        <f t="shared" si="19"/>
        <v>5.1532975899224879E-3</v>
      </c>
    </row>
    <row r="367" spans="1:11">
      <c r="A367" s="91">
        <v>44825</v>
      </c>
      <c r="B367" s="92">
        <v>2933.25</v>
      </c>
      <c r="C367" s="92">
        <v>2316.4985000000001</v>
      </c>
      <c r="D367" s="92">
        <v>1508</v>
      </c>
      <c r="E367" s="92">
        <v>905.3</v>
      </c>
      <c r="F367" s="92">
        <v>1921.1</v>
      </c>
      <c r="G367" s="94">
        <f t="shared" si="17"/>
        <v>-1.685911079083648E-2</v>
      </c>
      <c r="H367" s="94">
        <f t="shared" si="17"/>
        <v>2.7569448917497698E-3</v>
      </c>
      <c r="I367" s="94">
        <f t="shared" si="18"/>
        <v>-3.9630118890356669E-3</v>
      </c>
      <c r="J367" s="94">
        <f t="shared" si="19"/>
        <v>-7.2920664510116679E-3</v>
      </c>
      <c r="K367" s="94">
        <f t="shared" si="19"/>
        <v>-5.1268772656655054E-3</v>
      </c>
    </row>
    <row r="368" spans="1:11">
      <c r="A368" s="89">
        <v>44826</v>
      </c>
      <c r="B368" s="90">
        <v>2916.05</v>
      </c>
      <c r="C368" s="90">
        <v>2294.6694000000002</v>
      </c>
      <c r="D368" s="90">
        <v>1502</v>
      </c>
      <c r="E368" s="90">
        <v>908</v>
      </c>
      <c r="F368" s="90">
        <v>1882</v>
      </c>
      <c r="G368" s="94">
        <f t="shared" si="17"/>
        <v>-5.8638029489473517E-3</v>
      </c>
      <c r="H368" s="94">
        <f t="shared" si="17"/>
        <v>-9.4233171314377813E-3</v>
      </c>
      <c r="I368" s="94">
        <f t="shared" si="18"/>
        <v>-3.9787798408488064E-3</v>
      </c>
      <c r="J368" s="94">
        <f t="shared" si="19"/>
        <v>2.9824367612946491E-3</v>
      </c>
      <c r="K368" s="94">
        <f t="shared" si="19"/>
        <v>-2.0352922804643125E-2</v>
      </c>
    </row>
    <row r="369" spans="1:11">
      <c r="A369" s="91">
        <v>44827</v>
      </c>
      <c r="B369" s="92">
        <v>2854.8</v>
      </c>
      <c r="C369" s="92">
        <v>2251.6577000000002</v>
      </c>
      <c r="D369" s="92">
        <v>1472.35</v>
      </c>
      <c r="E369" s="92">
        <v>921.1</v>
      </c>
      <c r="F369" s="92">
        <v>1890</v>
      </c>
      <c r="G369" s="94">
        <f t="shared" si="17"/>
        <v>-2.1004440938941375E-2</v>
      </c>
      <c r="H369" s="94">
        <f t="shared" si="17"/>
        <v>-1.8744181623723231E-2</v>
      </c>
      <c r="I369" s="94">
        <f t="shared" si="18"/>
        <v>-1.9740346205059982E-2</v>
      </c>
      <c r="J369" s="94">
        <f t="shared" si="19"/>
        <v>1.4427312775330421E-2</v>
      </c>
      <c r="K369" s="94">
        <f t="shared" si="19"/>
        <v>4.2507970244420826E-3</v>
      </c>
    </row>
    <row r="370" spans="1:11">
      <c r="A370" s="89">
        <v>44830</v>
      </c>
      <c r="B370" s="90">
        <v>2881.95</v>
      </c>
      <c r="C370" s="90">
        <v>2194.2932000000001</v>
      </c>
      <c r="D370" s="90">
        <v>1425.35</v>
      </c>
      <c r="E370" s="90">
        <v>900.7</v>
      </c>
      <c r="F370" s="90">
        <v>1849</v>
      </c>
      <c r="G370" s="94">
        <f t="shared" si="17"/>
        <v>9.5102984447245457E-3</v>
      </c>
      <c r="H370" s="94">
        <f t="shared" si="17"/>
        <v>-2.547656333376078E-2</v>
      </c>
      <c r="I370" s="94">
        <f t="shared" si="18"/>
        <v>-3.1921757734234391E-2</v>
      </c>
      <c r="J370" s="94">
        <f t="shared" si="19"/>
        <v>-2.2147432417761348E-2</v>
      </c>
      <c r="K370" s="94">
        <f t="shared" si="19"/>
        <v>-2.1693121693121695E-2</v>
      </c>
    </row>
    <row r="371" spans="1:11">
      <c r="A371" s="91">
        <v>44831</v>
      </c>
      <c r="B371" s="92">
        <v>2907.25</v>
      </c>
      <c r="C371" s="92">
        <v>2211.7379999999998</v>
      </c>
      <c r="D371" s="92">
        <v>1432.4</v>
      </c>
      <c r="E371" s="92">
        <v>897.15</v>
      </c>
      <c r="F371" s="92">
        <v>1856</v>
      </c>
      <c r="G371" s="94">
        <f t="shared" si="17"/>
        <v>8.7787782577769154E-3</v>
      </c>
      <c r="H371" s="94">
        <f t="shared" si="17"/>
        <v>7.9500770453099692E-3</v>
      </c>
      <c r="I371" s="94">
        <f t="shared" si="18"/>
        <v>4.9461535763147173E-3</v>
      </c>
      <c r="J371" s="94">
        <f t="shared" si="19"/>
        <v>-3.9413789275009083E-3</v>
      </c>
      <c r="K371" s="94">
        <f t="shared" si="19"/>
        <v>3.7858301784748512E-3</v>
      </c>
    </row>
    <row r="372" spans="1:11">
      <c r="A372" s="89">
        <v>44832</v>
      </c>
      <c r="B372" s="90">
        <v>2937.3501000000001</v>
      </c>
      <c r="C372" s="90">
        <v>2152.8506000000002</v>
      </c>
      <c r="D372" s="90">
        <v>1406</v>
      </c>
      <c r="E372" s="90">
        <v>917.85</v>
      </c>
      <c r="F372" s="90">
        <v>1829.7</v>
      </c>
      <c r="G372" s="94">
        <f t="shared" si="17"/>
        <v>1.0353461174649621E-2</v>
      </c>
      <c r="H372" s="94">
        <f t="shared" si="17"/>
        <v>-2.6624943822459814E-2</v>
      </c>
      <c r="I372" s="94">
        <f t="shared" si="18"/>
        <v>-1.8430605975984424E-2</v>
      </c>
      <c r="J372" s="94">
        <f t="shared" si="19"/>
        <v>2.3073064704898897E-2</v>
      </c>
      <c r="K372" s="94">
        <f t="shared" si="19"/>
        <v>-1.4170258620689631E-2</v>
      </c>
    </row>
    <row r="373" spans="1:11">
      <c r="A373" s="91">
        <v>44833</v>
      </c>
      <c r="B373" s="92">
        <v>2990.3501000000001</v>
      </c>
      <c r="C373" s="92">
        <v>2146.2512000000002</v>
      </c>
      <c r="D373" s="92">
        <v>1396.3</v>
      </c>
      <c r="E373" s="92">
        <v>930.7</v>
      </c>
      <c r="F373" s="92">
        <v>1844.65</v>
      </c>
      <c r="G373" s="94">
        <f t="shared" si="17"/>
        <v>1.8043473946125793E-2</v>
      </c>
      <c r="H373" s="94">
        <f t="shared" si="17"/>
        <v>-3.0654240475396013E-3</v>
      </c>
      <c r="I373" s="94">
        <f t="shared" si="18"/>
        <v>-6.8990042674253521E-3</v>
      </c>
      <c r="J373" s="94">
        <f t="shared" si="19"/>
        <v>1.4000108950264229E-2</v>
      </c>
      <c r="K373" s="94">
        <f t="shared" si="19"/>
        <v>8.1707383724108022E-3</v>
      </c>
    </row>
    <row r="374" spans="1:11">
      <c r="A374" s="89">
        <v>44834</v>
      </c>
      <c r="B374" s="90">
        <v>2980.75</v>
      </c>
      <c r="C374" s="90">
        <v>2194.6626000000001</v>
      </c>
      <c r="D374" s="90">
        <v>1378.8</v>
      </c>
      <c r="E374" s="90">
        <v>948.65</v>
      </c>
      <c r="F374" s="90">
        <v>1823.95</v>
      </c>
      <c r="G374" s="94">
        <f t="shared" si="17"/>
        <v>-3.2103598839480739E-3</v>
      </c>
      <c r="H374" s="94">
        <f t="shared" si="17"/>
        <v>2.2556259956895985E-2</v>
      </c>
      <c r="I374" s="94">
        <f t="shared" si="18"/>
        <v>-1.2533123254314976E-2</v>
      </c>
      <c r="J374" s="94">
        <f t="shared" si="19"/>
        <v>1.928655850435149E-2</v>
      </c>
      <c r="K374" s="94">
        <f t="shared" si="19"/>
        <v>-1.1221640961700075E-2</v>
      </c>
    </row>
    <row r="375" spans="1:11">
      <c r="A375" s="91">
        <v>44837</v>
      </c>
      <c r="B375" s="92">
        <v>2992.05</v>
      </c>
      <c r="C375" s="92">
        <v>2187.0479</v>
      </c>
      <c r="D375" s="92">
        <v>1409.95</v>
      </c>
      <c r="E375" s="92">
        <v>944.5</v>
      </c>
      <c r="F375" s="92">
        <v>1852</v>
      </c>
      <c r="G375" s="94">
        <f t="shared" si="17"/>
        <v>3.7909921999497382E-3</v>
      </c>
      <c r="H375" s="94">
        <f t="shared" si="17"/>
        <v>-3.4696449467904924E-3</v>
      </c>
      <c r="I375" s="94">
        <f t="shared" si="18"/>
        <v>2.2592109080359801E-2</v>
      </c>
      <c r="J375" s="94">
        <f t="shared" si="19"/>
        <v>-4.3746376429662963E-3</v>
      </c>
      <c r="K375" s="94">
        <f t="shared" si="19"/>
        <v>1.5378711039228023E-2</v>
      </c>
    </row>
    <row r="376" spans="1:11">
      <c r="A376" s="89">
        <v>44838</v>
      </c>
      <c r="B376" s="90">
        <v>2951.25</v>
      </c>
      <c r="C376" s="90">
        <v>2227.3827999999999</v>
      </c>
      <c r="D376" s="90">
        <v>1429.5</v>
      </c>
      <c r="E376" s="90">
        <v>944.55</v>
      </c>
      <c r="F376" s="90">
        <v>1835.3</v>
      </c>
      <c r="G376" s="94">
        <f t="shared" si="17"/>
        <v>-1.3636135759763433E-2</v>
      </c>
      <c r="H376" s="94">
        <f t="shared" si="17"/>
        <v>1.8442623044515775E-2</v>
      </c>
      <c r="I376" s="94">
        <f t="shared" si="18"/>
        <v>1.3865739919855281E-2</v>
      </c>
      <c r="J376" s="94">
        <f t="shared" si="19"/>
        <v>5.2938062466865563E-5</v>
      </c>
      <c r="K376" s="94">
        <f t="shared" si="19"/>
        <v>-9.0172786177106085E-3</v>
      </c>
    </row>
    <row r="377" spans="1:11">
      <c r="A377" s="91">
        <v>44840</v>
      </c>
      <c r="B377" s="92">
        <v>2963.3501000000001</v>
      </c>
      <c r="C377" s="92">
        <v>2235.5974000000001</v>
      </c>
      <c r="D377" s="92">
        <v>1459.95</v>
      </c>
      <c r="E377" s="92">
        <v>953.9</v>
      </c>
      <c r="F377" s="92">
        <v>1882</v>
      </c>
      <c r="G377" s="94">
        <f t="shared" si="17"/>
        <v>4.0999915290131674E-3</v>
      </c>
      <c r="H377" s="94">
        <f t="shared" si="17"/>
        <v>3.6880054923654104E-3</v>
      </c>
      <c r="I377" s="94">
        <f t="shared" si="18"/>
        <v>2.1301154249737702E-2</v>
      </c>
      <c r="J377" s="94">
        <f t="shared" si="19"/>
        <v>9.8988936530623288E-3</v>
      </c>
      <c r="K377" s="94">
        <f t="shared" si="19"/>
        <v>2.5445431264643409E-2</v>
      </c>
    </row>
    <row r="378" spans="1:11">
      <c r="A378" s="89">
        <v>44841</v>
      </c>
      <c r="B378" s="90">
        <v>2945</v>
      </c>
      <c r="C378" s="90">
        <v>2245.0583999999999</v>
      </c>
      <c r="D378" s="90">
        <v>1430.25</v>
      </c>
      <c r="E378" s="90">
        <v>955.15</v>
      </c>
      <c r="F378" s="90">
        <v>1905</v>
      </c>
      <c r="G378" s="94">
        <f t="shared" si="17"/>
        <v>-6.1923496653332024E-3</v>
      </c>
      <c r="H378" s="94">
        <f t="shared" si="17"/>
        <v>4.2319784411986635E-3</v>
      </c>
      <c r="I378" s="94">
        <f t="shared" si="18"/>
        <v>-2.0343162437069792E-2</v>
      </c>
      <c r="J378" s="94">
        <f t="shared" si="19"/>
        <v>1.3104098962155363E-3</v>
      </c>
      <c r="K378" s="94">
        <f t="shared" si="19"/>
        <v>1.2221041445270989E-2</v>
      </c>
    </row>
    <row r="379" spans="1:11">
      <c r="A379" s="91">
        <v>44844</v>
      </c>
      <c r="B379" s="92">
        <v>2917.2</v>
      </c>
      <c r="C379" s="92">
        <v>2220.5527000000002</v>
      </c>
      <c r="D379" s="92">
        <v>1408</v>
      </c>
      <c r="E379" s="92">
        <v>946.05</v>
      </c>
      <c r="F379" s="92">
        <v>1905</v>
      </c>
      <c r="G379" s="94">
        <f t="shared" si="17"/>
        <v>-9.4397283531409779E-3</v>
      </c>
      <c r="H379" s="94">
        <f t="shared" si="17"/>
        <v>-1.0915395341163378E-2</v>
      </c>
      <c r="I379" s="94">
        <f t="shared" si="18"/>
        <v>-1.5556720852997728E-2</v>
      </c>
      <c r="J379" s="94">
        <f t="shared" si="19"/>
        <v>-9.5272993770612185E-3</v>
      </c>
      <c r="K379" s="94">
        <f t="shared" si="19"/>
        <v>0</v>
      </c>
    </row>
    <row r="380" spans="1:11">
      <c r="A380" s="89">
        <v>44845</v>
      </c>
      <c r="B380" s="90">
        <v>2853.7</v>
      </c>
      <c r="C380" s="90">
        <v>2176.3407999999999</v>
      </c>
      <c r="D380" s="90">
        <v>1401.1</v>
      </c>
      <c r="E380" s="90">
        <v>944.75</v>
      </c>
      <c r="F380" s="90">
        <v>1923.8</v>
      </c>
      <c r="G380" s="94">
        <f t="shared" si="17"/>
        <v>-2.1767448238036474E-2</v>
      </c>
      <c r="H380" s="94">
        <f t="shared" si="17"/>
        <v>-1.991031331974253E-2</v>
      </c>
      <c r="I380" s="94">
        <f t="shared" si="18"/>
        <v>-4.9005681818182463E-3</v>
      </c>
      <c r="J380" s="94">
        <f t="shared" si="19"/>
        <v>-1.374134559484123E-3</v>
      </c>
      <c r="K380" s="94">
        <f t="shared" si="19"/>
        <v>9.868766404199451E-3</v>
      </c>
    </row>
    <row r="381" spans="1:11">
      <c r="A381" s="91">
        <v>44846</v>
      </c>
      <c r="B381" s="92">
        <v>2878.45</v>
      </c>
      <c r="C381" s="92">
        <v>2192.355</v>
      </c>
      <c r="D381" s="92">
        <v>1403.2</v>
      </c>
      <c r="E381" s="92">
        <v>955.55</v>
      </c>
      <c r="F381" s="92">
        <v>1880</v>
      </c>
      <c r="G381" s="94">
        <f t="shared" si="17"/>
        <v>8.6729509058415394E-3</v>
      </c>
      <c r="H381" s="94">
        <f t="shared" si="17"/>
        <v>7.3583144698661507E-3</v>
      </c>
      <c r="I381" s="94">
        <f t="shared" si="18"/>
        <v>1.498822353864918E-3</v>
      </c>
      <c r="J381" s="94">
        <f t="shared" si="19"/>
        <v>1.1431595660227525E-2</v>
      </c>
      <c r="K381" s="94">
        <f t="shared" si="19"/>
        <v>-2.2767439442769495E-2</v>
      </c>
    </row>
    <row r="382" spans="1:11">
      <c r="A382" s="89">
        <v>44847</v>
      </c>
      <c r="B382" s="90">
        <v>2874.5</v>
      </c>
      <c r="C382" s="90">
        <v>2199.3236999999999</v>
      </c>
      <c r="D382" s="90">
        <v>1402.05</v>
      </c>
      <c r="E382" s="90">
        <v>968.4</v>
      </c>
      <c r="F382" s="90">
        <v>1901</v>
      </c>
      <c r="G382" s="94">
        <f t="shared" si="17"/>
        <v>-1.3722663238895302E-3</v>
      </c>
      <c r="H382" s="94">
        <f t="shared" si="17"/>
        <v>3.1786366715244106E-3</v>
      </c>
      <c r="I382" s="94">
        <f t="shared" si="18"/>
        <v>-8.1955530216654138E-4</v>
      </c>
      <c r="J382" s="94">
        <f t="shared" si="19"/>
        <v>1.3447752603212834E-2</v>
      </c>
      <c r="K382" s="94">
        <f t="shared" si="19"/>
        <v>1.1170212765957447E-2</v>
      </c>
    </row>
    <row r="383" spans="1:11">
      <c r="A383" s="91">
        <v>44848</v>
      </c>
      <c r="B383" s="92">
        <v>2878.6001000000001</v>
      </c>
      <c r="C383" s="92">
        <v>2188.1552999999999</v>
      </c>
      <c r="D383" s="92">
        <v>1417</v>
      </c>
      <c r="E383" s="92">
        <v>976.3</v>
      </c>
      <c r="F383" s="92">
        <v>1900</v>
      </c>
      <c r="G383" s="94">
        <f t="shared" si="17"/>
        <v>1.426369803444116E-3</v>
      </c>
      <c r="H383" s="94">
        <f t="shared" si="17"/>
        <v>-5.0781065106514428E-3</v>
      </c>
      <c r="I383" s="94">
        <f t="shared" si="18"/>
        <v>1.0662957811775647E-2</v>
      </c>
      <c r="J383" s="94">
        <f t="shared" si="19"/>
        <v>8.1577860388269072E-3</v>
      </c>
      <c r="K383" s="94">
        <f t="shared" si="19"/>
        <v>-5.2603892688058915E-4</v>
      </c>
    </row>
    <row r="384" spans="1:11">
      <c r="A384" s="89">
        <v>44851</v>
      </c>
      <c r="B384" s="90">
        <v>2856.1001000000001</v>
      </c>
      <c r="C384" s="90">
        <v>2223.2754</v>
      </c>
      <c r="D384" s="90">
        <v>1435</v>
      </c>
      <c r="E384" s="90">
        <v>980</v>
      </c>
      <c r="F384" s="90">
        <v>1902.9</v>
      </c>
      <c r="G384" s="94">
        <f t="shared" si="17"/>
        <v>-7.8162993185472342E-3</v>
      </c>
      <c r="H384" s="94">
        <f t="shared" si="17"/>
        <v>1.6050094799030076E-2</v>
      </c>
      <c r="I384" s="94">
        <f t="shared" si="18"/>
        <v>1.2702893436838392E-2</v>
      </c>
      <c r="J384" s="94">
        <f t="shared" si="19"/>
        <v>3.789818703267485E-3</v>
      </c>
      <c r="K384" s="94">
        <f t="shared" si="19"/>
        <v>1.5263157894737321E-3</v>
      </c>
    </row>
    <row r="385" spans="1:11">
      <c r="A385" s="91">
        <v>44852</v>
      </c>
      <c r="B385" s="92">
        <v>2884.3</v>
      </c>
      <c r="C385" s="92">
        <v>2262.5029</v>
      </c>
      <c r="D385" s="92">
        <v>1458.05</v>
      </c>
      <c r="E385" s="92">
        <v>978.35</v>
      </c>
      <c r="F385" s="92">
        <v>1893.1</v>
      </c>
      <c r="G385" s="94">
        <f t="shared" si="17"/>
        <v>9.8735685069301568E-3</v>
      </c>
      <c r="H385" s="94">
        <f t="shared" si="17"/>
        <v>1.7644012972931722E-2</v>
      </c>
      <c r="I385" s="94">
        <f t="shared" si="18"/>
        <v>1.6062717770034811E-2</v>
      </c>
      <c r="J385" s="94">
        <f t="shared" si="19"/>
        <v>-1.6836734693877319E-3</v>
      </c>
      <c r="K385" s="94">
        <f t="shared" si="19"/>
        <v>-5.1500341583899214E-3</v>
      </c>
    </row>
    <row r="386" spans="1:11">
      <c r="A386" s="89">
        <v>44853</v>
      </c>
      <c r="B386" s="90">
        <v>2847.8</v>
      </c>
      <c r="C386" s="90">
        <v>2301.8688999999999</v>
      </c>
      <c r="D386" s="90">
        <v>1464</v>
      </c>
      <c r="E386" s="90">
        <v>976.9</v>
      </c>
      <c r="F386" s="90">
        <v>1920</v>
      </c>
      <c r="G386" s="94">
        <f t="shared" si="17"/>
        <v>-1.2654716915716117E-2</v>
      </c>
      <c r="H386" s="94">
        <f t="shared" si="17"/>
        <v>1.7399314714690525E-2</v>
      </c>
      <c r="I386" s="94">
        <f t="shared" si="18"/>
        <v>4.0807928397517549E-3</v>
      </c>
      <c r="J386" s="94">
        <f t="shared" si="19"/>
        <v>-1.4820871876118418E-3</v>
      </c>
      <c r="K386" s="94">
        <f t="shared" si="19"/>
        <v>1.4209497649358244E-2</v>
      </c>
    </row>
    <row r="387" spans="1:11">
      <c r="A387" s="91">
        <v>44854</v>
      </c>
      <c r="B387" s="92">
        <v>2811.55</v>
      </c>
      <c r="C387" s="92">
        <v>2308.0529999999999</v>
      </c>
      <c r="D387" s="92">
        <v>1444</v>
      </c>
      <c r="E387" s="92">
        <v>980.35</v>
      </c>
      <c r="F387" s="92">
        <v>1898.65</v>
      </c>
      <c r="G387" s="94">
        <f t="shared" si="17"/>
        <v>-1.2729124236252545E-2</v>
      </c>
      <c r="H387" s="94">
        <f t="shared" si="17"/>
        <v>2.686556128370275E-3</v>
      </c>
      <c r="I387" s="94">
        <f t="shared" si="18"/>
        <v>-1.3661202185792349E-2</v>
      </c>
      <c r="J387" s="94">
        <f t="shared" si="19"/>
        <v>3.5315794861296404E-3</v>
      </c>
      <c r="K387" s="94">
        <f t="shared" si="19"/>
        <v>-1.111979166666662E-2</v>
      </c>
    </row>
    <row r="388" spans="1:11">
      <c r="A388" s="89">
        <v>44855</v>
      </c>
      <c r="B388" s="90">
        <v>2815</v>
      </c>
      <c r="C388" s="90">
        <v>2281.2858999999999</v>
      </c>
      <c r="D388" s="90">
        <v>1452</v>
      </c>
      <c r="E388" s="90">
        <v>977.7</v>
      </c>
      <c r="F388" s="90">
        <v>1913.7</v>
      </c>
      <c r="G388" s="94">
        <f t="shared" ref="G388:H451" si="20">(B388-B387)/B387</f>
        <v>1.2270811474097269E-3</v>
      </c>
      <c r="H388" s="94">
        <f t="shared" si="20"/>
        <v>-1.1597264014301244E-2</v>
      </c>
      <c r="I388" s="94">
        <f t="shared" ref="I388:I451" si="21">(D388-D387)/D387</f>
        <v>5.5401662049861496E-3</v>
      </c>
      <c r="J388" s="94">
        <f t="shared" ref="J388:K451" si="22">(E388-E387)/E387</f>
        <v>-2.7031162339980386E-3</v>
      </c>
      <c r="K388" s="94">
        <f t="shared" si="22"/>
        <v>7.9266847496905456E-3</v>
      </c>
    </row>
    <row r="389" spans="1:11">
      <c r="A389" s="91">
        <v>44858</v>
      </c>
      <c r="B389" s="92">
        <v>2879.3501000000001</v>
      </c>
      <c r="C389" s="92">
        <v>2288.9005999999999</v>
      </c>
      <c r="D389" s="92">
        <v>1454.3</v>
      </c>
      <c r="E389" s="92">
        <v>987</v>
      </c>
      <c r="F389" s="92">
        <v>1906</v>
      </c>
      <c r="G389" s="94">
        <f t="shared" si="20"/>
        <v>2.2859715808170554E-2</v>
      </c>
      <c r="H389" s="94">
        <f t="shared" si="20"/>
        <v>3.3378981564739802E-3</v>
      </c>
      <c r="I389" s="94">
        <f t="shared" si="21"/>
        <v>1.5840220385674618E-3</v>
      </c>
      <c r="J389" s="94">
        <f t="shared" si="22"/>
        <v>9.5121202822951358E-3</v>
      </c>
      <c r="K389" s="94">
        <f t="shared" si="22"/>
        <v>-4.0236191670586013E-3</v>
      </c>
    </row>
    <row r="390" spans="1:11">
      <c r="A390" s="89">
        <v>44859</v>
      </c>
      <c r="B390" s="90">
        <v>2833.6001000000001</v>
      </c>
      <c r="C390" s="90">
        <v>2253.5497999999998</v>
      </c>
      <c r="D390" s="90">
        <v>1461.1</v>
      </c>
      <c r="E390" s="90">
        <v>991.55</v>
      </c>
      <c r="F390" s="90">
        <v>1915</v>
      </c>
      <c r="G390" s="94">
        <f t="shared" si="20"/>
        <v>-1.588900217448375E-2</v>
      </c>
      <c r="H390" s="94">
        <f t="shared" si="20"/>
        <v>-1.5444445250265636E-2</v>
      </c>
      <c r="I390" s="94">
        <f t="shared" si="21"/>
        <v>4.675789039400368E-3</v>
      </c>
      <c r="J390" s="94">
        <f t="shared" si="22"/>
        <v>4.6099290780141381E-3</v>
      </c>
      <c r="K390" s="94">
        <f t="shared" si="22"/>
        <v>4.7219307450157401E-3</v>
      </c>
    </row>
    <row r="391" spans="1:11">
      <c r="A391" s="91">
        <v>44861</v>
      </c>
      <c r="B391" s="92">
        <v>2813.8</v>
      </c>
      <c r="C391" s="92">
        <v>2262.4106000000002</v>
      </c>
      <c r="D391" s="92">
        <v>1464.5</v>
      </c>
      <c r="E391" s="92">
        <v>1011.65</v>
      </c>
      <c r="F391" s="92">
        <v>1952.1</v>
      </c>
      <c r="G391" s="94">
        <f t="shared" si="20"/>
        <v>-6.9876126839492729E-3</v>
      </c>
      <c r="H391" s="94">
        <f t="shared" si="20"/>
        <v>3.9319299711061996E-3</v>
      </c>
      <c r="I391" s="94">
        <f t="shared" si="21"/>
        <v>2.3270138936418391E-3</v>
      </c>
      <c r="J391" s="94">
        <f t="shared" si="22"/>
        <v>2.0271292420957113E-2</v>
      </c>
      <c r="K391" s="94">
        <f t="shared" si="22"/>
        <v>1.9373368146214053E-2</v>
      </c>
    </row>
    <row r="392" spans="1:11">
      <c r="A392" s="89">
        <v>44862</v>
      </c>
      <c r="B392" s="90">
        <v>2758.8998999999999</v>
      </c>
      <c r="C392" s="90">
        <v>2331.6356999999998</v>
      </c>
      <c r="D392" s="90">
        <v>1450</v>
      </c>
      <c r="E392" s="90">
        <v>990</v>
      </c>
      <c r="F392" s="90">
        <v>1972</v>
      </c>
      <c r="G392" s="94">
        <f t="shared" si="20"/>
        <v>-1.951101712986008E-2</v>
      </c>
      <c r="H392" s="94">
        <f t="shared" si="20"/>
        <v>3.0597938322955015E-2</v>
      </c>
      <c r="I392" s="94">
        <f t="shared" si="21"/>
        <v>-9.9009900990099011E-3</v>
      </c>
      <c r="J392" s="94">
        <f t="shared" si="22"/>
        <v>-2.1400682054070062E-2</v>
      </c>
      <c r="K392" s="94">
        <f t="shared" si="22"/>
        <v>1.0194149889862246E-2</v>
      </c>
    </row>
    <row r="393" spans="1:11">
      <c r="A393" s="91">
        <v>44865</v>
      </c>
      <c r="B393" s="92">
        <v>2868.8</v>
      </c>
      <c r="C393" s="92">
        <v>2353.2800000000002</v>
      </c>
      <c r="D393" s="92">
        <v>1472</v>
      </c>
      <c r="E393" s="92">
        <v>1016.9</v>
      </c>
      <c r="F393" s="92">
        <v>1986</v>
      </c>
      <c r="G393" s="94">
        <f t="shared" si="20"/>
        <v>3.9834754425124415E-2</v>
      </c>
      <c r="H393" s="94">
        <f t="shared" si="20"/>
        <v>9.2828823988243044E-3</v>
      </c>
      <c r="I393" s="94">
        <f t="shared" si="21"/>
        <v>1.5172413793103448E-2</v>
      </c>
      <c r="J393" s="94">
        <f t="shared" si="22"/>
        <v>2.7171717171717149E-2</v>
      </c>
      <c r="K393" s="94">
        <f t="shared" si="22"/>
        <v>7.099391480730223E-3</v>
      </c>
    </row>
    <row r="394" spans="1:11">
      <c r="A394" s="89">
        <v>44866</v>
      </c>
      <c r="B394" s="90">
        <v>2943.55</v>
      </c>
      <c r="C394" s="90">
        <v>2335.0508</v>
      </c>
      <c r="D394" s="90">
        <v>1503.5</v>
      </c>
      <c r="E394" s="90">
        <v>1036.5999999999999</v>
      </c>
      <c r="F394" s="90">
        <v>2032</v>
      </c>
      <c r="G394" s="94">
        <f t="shared" si="20"/>
        <v>2.6056190741773563E-2</v>
      </c>
      <c r="H394" s="94">
        <f t="shared" si="20"/>
        <v>-7.7462945335872559E-3</v>
      </c>
      <c r="I394" s="94">
        <f t="shared" si="21"/>
        <v>2.1399456521739132E-2</v>
      </c>
      <c r="J394" s="94">
        <f t="shared" si="22"/>
        <v>1.9372603009145374E-2</v>
      </c>
      <c r="K394" s="94">
        <f t="shared" si="22"/>
        <v>2.3162134944612285E-2</v>
      </c>
    </row>
    <row r="395" spans="1:11">
      <c r="A395" s="91">
        <v>44867</v>
      </c>
      <c r="B395" s="92">
        <v>2887.8501000000001</v>
      </c>
      <c r="C395" s="92">
        <v>2349.634</v>
      </c>
      <c r="D395" s="92">
        <v>1517</v>
      </c>
      <c r="E395" s="92">
        <v>1051.95</v>
      </c>
      <c r="F395" s="92">
        <v>2036.5</v>
      </c>
      <c r="G395" s="94">
        <f t="shared" si="20"/>
        <v>-1.8922695384824471E-2</v>
      </c>
      <c r="H395" s="94">
        <f t="shared" si="20"/>
        <v>6.2453459256646719E-3</v>
      </c>
      <c r="I395" s="94">
        <f t="shared" si="21"/>
        <v>8.9790488859328235E-3</v>
      </c>
      <c r="J395" s="94">
        <f t="shared" si="22"/>
        <v>1.4808026239629691E-2</v>
      </c>
      <c r="K395" s="94">
        <f t="shared" si="22"/>
        <v>2.2145669291338582E-3</v>
      </c>
    </row>
    <row r="396" spans="1:11">
      <c r="A396" s="89">
        <v>44868</v>
      </c>
      <c r="B396" s="90">
        <v>2846.8</v>
      </c>
      <c r="C396" s="90">
        <v>2358.4025999999999</v>
      </c>
      <c r="D396" s="90">
        <v>1497.7</v>
      </c>
      <c r="E396" s="90">
        <v>1044.2</v>
      </c>
      <c r="F396" s="90">
        <v>2006</v>
      </c>
      <c r="G396" s="94">
        <f t="shared" si="20"/>
        <v>-1.4214761354822374E-2</v>
      </c>
      <c r="H396" s="94">
        <f t="shared" si="20"/>
        <v>3.731900372568612E-3</v>
      </c>
      <c r="I396" s="94">
        <f t="shared" si="21"/>
        <v>-1.2722478576137083E-2</v>
      </c>
      <c r="J396" s="94">
        <f t="shared" si="22"/>
        <v>-7.3672703075241212E-3</v>
      </c>
      <c r="K396" s="94">
        <f t="shared" si="22"/>
        <v>-1.497667566904002E-2</v>
      </c>
    </row>
    <row r="397" spans="1:11">
      <c r="A397" s="91">
        <v>44869</v>
      </c>
      <c r="B397" s="92">
        <v>2747.6001000000001</v>
      </c>
      <c r="C397" s="92">
        <v>2393.1073999999999</v>
      </c>
      <c r="D397" s="92">
        <v>1503.2</v>
      </c>
      <c r="E397" s="92">
        <v>1039.9000000000001</v>
      </c>
      <c r="F397" s="92">
        <v>2010</v>
      </c>
      <c r="G397" s="94">
        <f t="shared" si="20"/>
        <v>-3.4846107910636526E-2</v>
      </c>
      <c r="H397" s="94">
        <f t="shared" si="20"/>
        <v>1.4715384048508079E-2</v>
      </c>
      <c r="I397" s="94">
        <f t="shared" si="21"/>
        <v>3.672297522868398E-3</v>
      </c>
      <c r="J397" s="94">
        <f t="shared" si="22"/>
        <v>-4.1179850603332256E-3</v>
      </c>
      <c r="K397" s="94">
        <f t="shared" si="22"/>
        <v>1.9940179461615153E-3</v>
      </c>
    </row>
    <row r="398" spans="1:11">
      <c r="A398" s="89">
        <v>44872</v>
      </c>
      <c r="B398" s="90">
        <v>2736.2</v>
      </c>
      <c r="C398" s="90">
        <v>2405.8908999999999</v>
      </c>
      <c r="D398" s="90">
        <v>1510</v>
      </c>
      <c r="E398" s="90">
        <v>1028.3499999999999</v>
      </c>
      <c r="F398" s="90">
        <v>2021.4</v>
      </c>
      <c r="G398" s="94">
        <f t="shared" si="20"/>
        <v>-4.14911180124076E-3</v>
      </c>
      <c r="H398" s="94">
        <f t="shared" si="20"/>
        <v>5.3417995364520637E-3</v>
      </c>
      <c r="I398" s="94">
        <f t="shared" si="21"/>
        <v>4.5236828100052914E-3</v>
      </c>
      <c r="J398" s="94">
        <f t="shared" si="22"/>
        <v>-1.1106837195884393E-2</v>
      </c>
      <c r="K398" s="94">
        <f t="shared" si="22"/>
        <v>5.6716417910448215E-3</v>
      </c>
    </row>
    <row r="399" spans="1:11">
      <c r="A399" s="91">
        <v>44874</v>
      </c>
      <c r="B399" s="92">
        <v>2781.45</v>
      </c>
      <c r="C399" s="92">
        <v>2403.4911999999999</v>
      </c>
      <c r="D399" s="92">
        <v>1515.05</v>
      </c>
      <c r="E399" s="92">
        <v>1013.55</v>
      </c>
      <c r="F399" s="92">
        <v>2025.05</v>
      </c>
      <c r="G399" s="94">
        <f t="shared" si="20"/>
        <v>1.6537533806008333E-2</v>
      </c>
      <c r="H399" s="94">
        <f t="shared" si="20"/>
        <v>-9.9742677442270504E-4</v>
      </c>
      <c r="I399" s="94">
        <f t="shared" si="21"/>
        <v>3.3443708609271223E-3</v>
      </c>
      <c r="J399" s="94">
        <f t="shared" si="22"/>
        <v>-1.4391987163903297E-2</v>
      </c>
      <c r="K399" s="94">
        <f t="shared" si="22"/>
        <v>1.8056792322152287E-3</v>
      </c>
    </row>
    <row r="400" spans="1:11">
      <c r="A400" s="89">
        <v>44875</v>
      </c>
      <c r="B400" s="90">
        <v>2655.1498999999999</v>
      </c>
      <c r="C400" s="90">
        <v>2374.4167000000002</v>
      </c>
      <c r="D400" s="90">
        <v>1497.1</v>
      </c>
      <c r="E400" s="90">
        <v>1010.65</v>
      </c>
      <c r="F400" s="90">
        <v>1995</v>
      </c>
      <c r="G400" s="94">
        <f t="shared" si="20"/>
        <v>-4.5408006615254612E-2</v>
      </c>
      <c r="H400" s="94">
        <f t="shared" si="20"/>
        <v>-1.2096778219949263E-2</v>
      </c>
      <c r="I400" s="94">
        <f t="shared" si="21"/>
        <v>-1.1847793802184777E-2</v>
      </c>
      <c r="J400" s="94">
        <f t="shared" si="22"/>
        <v>-2.8612303290414657E-3</v>
      </c>
      <c r="K400" s="94">
        <f t="shared" si="22"/>
        <v>-1.4839139774326538E-2</v>
      </c>
    </row>
    <row r="401" spans="1:11">
      <c r="A401" s="91">
        <v>44876</v>
      </c>
      <c r="B401" s="92">
        <v>2666.2</v>
      </c>
      <c r="C401" s="92">
        <v>2429.1505999999999</v>
      </c>
      <c r="D401" s="92">
        <v>1545</v>
      </c>
      <c r="E401" s="92">
        <v>1013.55</v>
      </c>
      <c r="F401" s="92">
        <v>2003.6</v>
      </c>
      <c r="G401" s="94">
        <f t="shared" si="20"/>
        <v>4.1617612625185233E-3</v>
      </c>
      <c r="H401" s="94">
        <f t="shared" si="20"/>
        <v>2.3051514083437721E-2</v>
      </c>
      <c r="I401" s="94">
        <f t="shared" si="21"/>
        <v>3.1995190702023973E-2</v>
      </c>
      <c r="J401" s="94">
        <f t="shared" si="22"/>
        <v>2.8694404591104511E-3</v>
      </c>
      <c r="K401" s="94">
        <f t="shared" si="22"/>
        <v>4.3107769423558441E-3</v>
      </c>
    </row>
    <row r="402" spans="1:11">
      <c r="A402" s="89">
        <v>44879</v>
      </c>
      <c r="B402" s="90">
        <v>2696.8998999999999</v>
      </c>
      <c r="C402" s="90">
        <v>2417.3823000000002</v>
      </c>
      <c r="D402" s="90">
        <v>1612</v>
      </c>
      <c r="E402" s="90">
        <v>1016.9</v>
      </c>
      <c r="F402" s="90">
        <v>2013.05</v>
      </c>
      <c r="G402" s="94">
        <f t="shared" si="20"/>
        <v>1.1514477533568402E-2</v>
      </c>
      <c r="H402" s="94">
        <f t="shared" si="20"/>
        <v>-4.8446152329953219E-3</v>
      </c>
      <c r="I402" s="94">
        <f t="shared" si="21"/>
        <v>4.3365695792880257E-2</v>
      </c>
      <c r="J402" s="94">
        <f t="shared" si="22"/>
        <v>3.3052143456169139E-3</v>
      </c>
      <c r="K402" s="94">
        <f t="shared" si="22"/>
        <v>4.7165102814933349E-3</v>
      </c>
    </row>
    <row r="403" spans="1:11">
      <c r="A403" s="91">
        <v>44880</v>
      </c>
      <c r="B403" s="92">
        <v>2654.3998999999999</v>
      </c>
      <c r="C403" s="92">
        <v>2406.5371</v>
      </c>
      <c r="D403" s="92">
        <v>1623.15</v>
      </c>
      <c r="E403" s="92">
        <v>1016.05</v>
      </c>
      <c r="F403" s="92">
        <v>2003</v>
      </c>
      <c r="G403" s="94">
        <f t="shared" si="20"/>
        <v>-1.5758834801395484E-2</v>
      </c>
      <c r="H403" s="94">
        <f t="shared" si="20"/>
        <v>-4.4863404518185653E-3</v>
      </c>
      <c r="I403" s="94">
        <f t="shared" si="21"/>
        <v>6.9168734491315701E-3</v>
      </c>
      <c r="J403" s="94">
        <f t="shared" si="22"/>
        <v>-8.3587373389716071E-4</v>
      </c>
      <c r="K403" s="94">
        <f t="shared" si="22"/>
        <v>-4.9924244305903755E-3</v>
      </c>
    </row>
    <row r="404" spans="1:11">
      <c r="A404" s="89">
        <v>44881</v>
      </c>
      <c r="B404" s="90">
        <v>2654.8</v>
      </c>
      <c r="C404" s="90">
        <v>2392.7383</v>
      </c>
      <c r="D404" s="90">
        <v>1618.65</v>
      </c>
      <c r="E404" s="90">
        <v>1018.65</v>
      </c>
      <c r="F404" s="90">
        <v>1986</v>
      </c>
      <c r="G404" s="94">
        <f t="shared" si="20"/>
        <v>1.5073086764367841E-4</v>
      </c>
      <c r="H404" s="94">
        <f t="shared" si="20"/>
        <v>-5.7338820997191479E-3</v>
      </c>
      <c r="I404" s="94">
        <f t="shared" si="21"/>
        <v>-2.7723870252287217E-3</v>
      </c>
      <c r="J404" s="94">
        <f t="shared" si="22"/>
        <v>2.5589291865558022E-3</v>
      </c>
      <c r="K404" s="94">
        <f t="shared" si="22"/>
        <v>-8.4872690963554674E-3</v>
      </c>
    </row>
    <row r="405" spans="1:11">
      <c r="A405" s="91">
        <v>44882</v>
      </c>
      <c r="B405" s="92">
        <v>2602.1001000000001</v>
      </c>
      <c r="C405" s="92">
        <v>2398.9223999999999</v>
      </c>
      <c r="D405" s="92">
        <v>1618.1</v>
      </c>
      <c r="E405" s="92">
        <v>1013.35</v>
      </c>
      <c r="F405" s="92">
        <v>2002</v>
      </c>
      <c r="G405" s="94">
        <f t="shared" si="20"/>
        <v>-1.9850798553563382E-2</v>
      </c>
      <c r="H405" s="94">
        <f t="shared" si="20"/>
        <v>2.5845283623369695E-3</v>
      </c>
      <c r="I405" s="94">
        <f t="shared" si="21"/>
        <v>-3.3978933061513104E-4</v>
      </c>
      <c r="J405" s="94">
        <f t="shared" si="22"/>
        <v>-5.2029647081921707E-3</v>
      </c>
      <c r="K405" s="94">
        <f t="shared" si="22"/>
        <v>8.0563947633434038E-3</v>
      </c>
    </row>
    <row r="406" spans="1:11">
      <c r="A406" s="89">
        <v>44883</v>
      </c>
      <c r="B406" s="90">
        <v>2636.8501000000001</v>
      </c>
      <c r="C406" s="90">
        <v>2397.6300999999999</v>
      </c>
      <c r="D406" s="90">
        <v>1621</v>
      </c>
      <c r="E406" s="90">
        <v>1009.6</v>
      </c>
      <c r="F406" s="90">
        <v>2039</v>
      </c>
      <c r="G406" s="94">
        <f t="shared" si="20"/>
        <v>1.3354597695914926E-2</v>
      </c>
      <c r="H406" s="94">
        <f t="shared" si="20"/>
        <v>-5.3870020972752954E-4</v>
      </c>
      <c r="I406" s="94">
        <f t="shared" si="21"/>
        <v>1.7922254496014407E-3</v>
      </c>
      <c r="J406" s="94">
        <f t="shared" si="22"/>
        <v>-3.7005970296541176E-3</v>
      </c>
      <c r="K406" s="94">
        <f t="shared" si="22"/>
        <v>1.848151848151848E-2</v>
      </c>
    </row>
    <row r="407" spans="1:11">
      <c r="A407" s="91">
        <v>44886</v>
      </c>
      <c r="B407" s="92">
        <v>2723.5</v>
      </c>
      <c r="C407" s="92">
        <v>2354.48</v>
      </c>
      <c r="D407" s="92">
        <v>1607.65</v>
      </c>
      <c r="E407" s="92">
        <v>1003.15</v>
      </c>
      <c r="F407" s="92">
        <v>2019</v>
      </c>
      <c r="G407" s="94">
        <f t="shared" si="20"/>
        <v>3.2861139888080815E-2</v>
      </c>
      <c r="H407" s="94">
        <f t="shared" si="20"/>
        <v>-1.7996979600814922E-2</v>
      </c>
      <c r="I407" s="94">
        <f t="shared" si="21"/>
        <v>-8.2356570018506537E-3</v>
      </c>
      <c r="J407" s="94">
        <f t="shared" si="22"/>
        <v>-6.3886687797147833E-3</v>
      </c>
      <c r="K407" s="94">
        <f t="shared" si="22"/>
        <v>-9.8087297694948502E-3</v>
      </c>
    </row>
    <row r="408" spans="1:11">
      <c r="A408" s="89">
        <v>44887</v>
      </c>
      <c r="B408" s="90">
        <v>2715.1498999999999</v>
      </c>
      <c r="C408" s="90">
        <v>2367.5403000000001</v>
      </c>
      <c r="D408" s="90">
        <v>1600</v>
      </c>
      <c r="E408" s="90">
        <v>1010.1</v>
      </c>
      <c r="F408" s="90">
        <v>2021.55</v>
      </c>
      <c r="G408" s="94">
        <f t="shared" si="20"/>
        <v>-3.0659445566367217E-3</v>
      </c>
      <c r="H408" s="94">
        <f t="shared" si="20"/>
        <v>5.5469997621555916E-3</v>
      </c>
      <c r="I408" s="94">
        <f t="shared" si="21"/>
        <v>-4.7584984293845617E-3</v>
      </c>
      <c r="J408" s="94">
        <f t="shared" si="22"/>
        <v>6.9281762448288346E-3</v>
      </c>
      <c r="K408" s="94">
        <f t="shared" si="22"/>
        <v>1.2630014858840786E-3</v>
      </c>
    </row>
    <row r="409" spans="1:11">
      <c r="A409" s="91">
        <v>44888</v>
      </c>
      <c r="B409" s="92">
        <v>2701.8998999999999</v>
      </c>
      <c r="C409" s="92">
        <v>2360.1563000000001</v>
      </c>
      <c r="D409" s="92">
        <v>1605</v>
      </c>
      <c r="E409" s="92">
        <v>1017.65</v>
      </c>
      <c r="F409" s="92">
        <v>2038.95</v>
      </c>
      <c r="G409" s="94">
        <f t="shared" si="20"/>
        <v>-4.8800252243900053E-3</v>
      </c>
      <c r="H409" s="94">
        <f t="shared" si="20"/>
        <v>-3.1188487055531914E-3</v>
      </c>
      <c r="I409" s="94">
        <f t="shared" si="21"/>
        <v>3.1250000000000002E-3</v>
      </c>
      <c r="J409" s="94">
        <f t="shared" si="22"/>
        <v>7.474507474507429E-3</v>
      </c>
      <c r="K409" s="94">
        <f t="shared" si="22"/>
        <v>8.6072568078949772E-3</v>
      </c>
    </row>
    <row r="410" spans="1:11">
      <c r="A410" s="89">
        <v>44889</v>
      </c>
      <c r="B410" s="90">
        <v>2663.05</v>
      </c>
      <c r="C410" s="90">
        <v>2380.5084999999999</v>
      </c>
      <c r="D410" s="90">
        <v>1605.95</v>
      </c>
      <c r="E410" s="90">
        <v>1035.0999999999999</v>
      </c>
      <c r="F410" s="90">
        <v>2030.5</v>
      </c>
      <c r="G410" s="94">
        <f t="shared" si="20"/>
        <v>-1.4378734016015807E-2</v>
      </c>
      <c r="H410" s="94">
        <f t="shared" si="20"/>
        <v>8.6232424522053094E-3</v>
      </c>
      <c r="I410" s="94">
        <f t="shared" si="21"/>
        <v>5.9190031152650806E-4</v>
      </c>
      <c r="J410" s="94">
        <f t="shared" si="22"/>
        <v>1.7147349285117606E-2</v>
      </c>
      <c r="K410" s="94">
        <f t="shared" si="22"/>
        <v>-4.1442899531621887E-3</v>
      </c>
    </row>
    <row r="411" spans="1:11">
      <c r="A411" s="91">
        <v>44890</v>
      </c>
      <c r="B411" s="92">
        <v>2658.6001000000001</v>
      </c>
      <c r="C411" s="92">
        <v>2416.0439000000001</v>
      </c>
      <c r="D411" s="92">
        <v>1629.7</v>
      </c>
      <c r="E411" s="92">
        <v>1033.8499999999999</v>
      </c>
      <c r="F411" s="92">
        <v>2061</v>
      </c>
      <c r="G411" s="94">
        <f t="shared" si="20"/>
        <v>-1.6709787649499897E-3</v>
      </c>
      <c r="H411" s="94">
        <f t="shared" si="20"/>
        <v>1.4927650961968929E-2</v>
      </c>
      <c r="I411" s="94">
        <f t="shared" si="21"/>
        <v>1.4788754319872971E-2</v>
      </c>
      <c r="J411" s="94">
        <f t="shared" si="22"/>
        <v>-1.2076127910346827E-3</v>
      </c>
      <c r="K411" s="94">
        <f t="shared" si="22"/>
        <v>1.5020930805220389E-2</v>
      </c>
    </row>
    <row r="412" spans="1:11">
      <c r="A412" s="89">
        <v>44893</v>
      </c>
      <c r="B412" s="90">
        <v>2639.95</v>
      </c>
      <c r="C412" s="90">
        <v>2499.0679</v>
      </c>
      <c r="D412" s="90">
        <v>1602.9</v>
      </c>
      <c r="E412" s="90">
        <v>1034.75</v>
      </c>
      <c r="F412" s="90">
        <v>2064.3501000000001</v>
      </c>
      <c r="G412" s="94">
        <f t="shared" si="20"/>
        <v>-7.0150076350332987E-3</v>
      </c>
      <c r="H412" s="94">
        <f t="shared" si="20"/>
        <v>3.436361400552361E-2</v>
      </c>
      <c r="I412" s="94">
        <f t="shared" si="21"/>
        <v>-1.6444744431490431E-2</v>
      </c>
      <c r="J412" s="94">
        <f t="shared" si="22"/>
        <v>8.7053247569772311E-4</v>
      </c>
      <c r="K412" s="94">
        <f t="shared" si="22"/>
        <v>1.6254730713246538E-3</v>
      </c>
    </row>
    <row r="413" spans="1:11">
      <c r="A413" s="91">
        <v>44894</v>
      </c>
      <c r="B413" s="92">
        <v>2623.45</v>
      </c>
      <c r="C413" s="92">
        <v>2503.3595999999998</v>
      </c>
      <c r="D413" s="92">
        <v>1597.25</v>
      </c>
      <c r="E413" s="92">
        <v>1049.8499999999999</v>
      </c>
      <c r="F413" s="92">
        <v>2070</v>
      </c>
      <c r="G413" s="94">
        <f t="shared" si="20"/>
        <v>-6.2501183734540436E-3</v>
      </c>
      <c r="H413" s="94">
        <f t="shared" si="20"/>
        <v>1.7173202856952242E-3</v>
      </c>
      <c r="I413" s="94">
        <f t="shared" si="21"/>
        <v>-3.5248611890948225E-3</v>
      </c>
      <c r="J413" s="94">
        <f t="shared" si="22"/>
        <v>1.4592896834984208E-2</v>
      </c>
      <c r="K413" s="94">
        <f t="shared" si="22"/>
        <v>2.7368904140823245E-3</v>
      </c>
    </row>
    <row r="414" spans="1:11">
      <c r="A414" s="89">
        <v>44895</v>
      </c>
      <c r="B414" s="90">
        <v>2661.25</v>
      </c>
      <c r="C414" s="90">
        <v>2521.0351999999998</v>
      </c>
      <c r="D414" s="90">
        <v>1597.1</v>
      </c>
      <c r="E414" s="90">
        <v>1046.05</v>
      </c>
      <c r="F414" s="90">
        <v>2053</v>
      </c>
      <c r="G414" s="94">
        <f t="shared" si="20"/>
        <v>1.4408507880843998E-2</v>
      </c>
      <c r="H414" s="94">
        <f t="shared" si="20"/>
        <v>7.0607514797314912E-3</v>
      </c>
      <c r="I414" s="94">
        <f t="shared" si="21"/>
        <v>-9.3911410236400652E-5</v>
      </c>
      <c r="J414" s="94">
        <f t="shared" si="22"/>
        <v>-3.6195646997189647E-3</v>
      </c>
      <c r="K414" s="94">
        <f t="shared" si="22"/>
        <v>-8.2125603864734303E-3</v>
      </c>
    </row>
    <row r="415" spans="1:11">
      <c r="A415" s="91">
        <v>44896</v>
      </c>
      <c r="B415" s="92">
        <v>2666.45</v>
      </c>
      <c r="C415" s="92">
        <v>2513.605</v>
      </c>
      <c r="D415" s="92">
        <v>1622</v>
      </c>
      <c r="E415" s="92">
        <v>1046.45</v>
      </c>
      <c r="F415" s="92">
        <v>2085.25</v>
      </c>
      <c r="G415" s="94">
        <f t="shared" si="20"/>
        <v>1.9539689995302276E-3</v>
      </c>
      <c r="H415" s="94">
        <f t="shared" si="20"/>
        <v>-2.9472813390308025E-3</v>
      </c>
      <c r="I415" s="94">
        <f t="shared" si="21"/>
        <v>1.5590758249326963E-2</v>
      </c>
      <c r="J415" s="94">
        <f t="shared" si="22"/>
        <v>3.8239089909668846E-4</v>
      </c>
      <c r="K415" s="94">
        <f t="shared" si="22"/>
        <v>1.5708718947881149E-2</v>
      </c>
    </row>
    <row r="416" spans="1:11">
      <c r="A416" s="89">
        <v>44897</v>
      </c>
      <c r="B416" s="90">
        <v>2664</v>
      </c>
      <c r="C416" s="90">
        <v>2512.5435000000002</v>
      </c>
      <c r="D416" s="90">
        <v>1610</v>
      </c>
      <c r="E416" s="90">
        <v>1040</v>
      </c>
      <c r="F416" s="90">
        <v>2096.1001000000001</v>
      </c>
      <c r="G416" s="94">
        <f t="shared" si="20"/>
        <v>-9.1882465450311018E-4</v>
      </c>
      <c r="H416" s="94">
        <f t="shared" si="20"/>
        <v>-4.2230183342243364E-4</v>
      </c>
      <c r="I416" s="94">
        <f t="shared" si="21"/>
        <v>-7.3982737361282368E-3</v>
      </c>
      <c r="J416" s="94">
        <f t="shared" si="22"/>
        <v>-6.1636963065603186E-3</v>
      </c>
      <c r="K416" s="94">
        <f t="shared" si="22"/>
        <v>5.2032609998801634E-3</v>
      </c>
    </row>
    <row r="417" spans="1:11">
      <c r="A417" s="91">
        <v>44900</v>
      </c>
      <c r="B417" s="92">
        <v>2651.75</v>
      </c>
      <c r="C417" s="92">
        <v>2475.9004</v>
      </c>
      <c r="D417" s="92">
        <v>1609.95</v>
      </c>
      <c r="E417" s="92">
        <v>1039.4000000000001</v>
      </c>
      <c r="F417" s="92">
        <v>2095.9499999999998</v>
      </c>
      <c r="G417" s="94">
        <f t="shared" si="20"/>
        <v>-4.5983483483483479E-3</v>
      </c>
      <c r="H417" s="94">
        <f t="shared" si="20"/>
        <v>-1.4584065907714723E-2</v>
      </c>
      <c r="I417" s="94">
        <f t="shared" si="21"/>
        <v>-3.105590062108977E-5</v>
      </c>
      <c r="J417" s="94">
        <f t="shared" si="22"/>
        <v>-5.7692307692298948E-4</v>
      </c>
      <c r="K417" s="94">
        <f t="shared" si="22"/>
        <v>-7.1609175535220486E-5</v>
      </c>
    </row>
    <row r="418" spans="1:11">
      <c r="A418" s="89">
        <v>44901</v>
      </c>
      <c r="B418" s="90">
        <v>2728.7</v>
      </c>
      <c r="C418" s="90">
        <v>2483.0536999999999</v>
      </c>
      <c r="D418" s="90">
        <v>1601</v>
      </c>
      <c r="E418" s="90">
        <v>1033.55</v>
      </c>
      <c r="F418" s="90">
        <v>2081</v>
      </c>
      <c r="G418" s="94">
        <f t="shared" si="20"/>
        <v>2.9018572640708899E-2</v>
      </c>
      <c r="H418" s="94">
        <f t="shared" si="20"/>
        <v>2.889171147595414E-3</v>
      </c>
      <c r="I418" s="94">
        <f t="shared" si="21"/>
        <v>-5.559178856486254E-3</v>
      </c>
      <c r="J418" s="94">
        <f t="shared" si="22"/>
        <v>-5.6282470656149088E-3</v>
      </c>
      <c r="K418" s="94">
        <f t="shared" si="22"/>
        <v>-7.1328037405471601E-3</v>
      </c>
    </row>
    <row r="419" spans="1:11">
      <c r="A419" s="91">
        <v>44902</v>
      </c>
      <c r="B419" s="92">
        <v>2736</v>
      </c>
      <c r="C419" s="92">
        <v>2446.4106000000002</v>
      </c>
      <c r="D419" s="92">
        <v>1614.15</v>
      </c>
      <c r="E419" s="92">
        <v>1017.75</v>
      </c>
      <c r="F419" s="92">
        <v>2096.3000000000002</v>
      </c>
      <c r="G419" s="94">
        <f t="shared" si="20"/>
        <v>2.6752666104739187E-3</v>
      </c>
      <c r="H419" s="94">
        <f t="shared" si="20"/>
        <v>-1.4757272466559937E-2</v>
      </c>
      <c r="I419" s="94">
        <f t="shared" si="21"/>
        <v>8.2136164896939989E-3</v>
      </c>
      <c r="J419" s="94">
        <f t="shared" si="22"/>
        <v>-1.5287117217357607E-2</v>
      </c>
      <c r="K419" s="94">
        <f t="shared" si="22"/>
        <v>7.3522345026430479E-3</v>
      </c>
    </row>
    <row r="420" spans="1:11">
      <c r="A420" s="89">
        <v>44903</v>
      </c>
      <c r="B420" s="90">
        <v>2717.3</v>
      </c>
      <c r="C420" s="90">
        <v>2445.2568000000001</v>
      </c>
      <c r="D420" s="90">
        <v>1610</v>
      </c>
      <c r="E420" s="90">
        <v>980.8</v>
      </c>
      <c r="F420" s="90">
        <v>2120</v>
      </c>
      <c r="G420" s="94">
        <f t="shared" si="20"/>
        <v>-6.8347953216373603E-3</v>
      </c>
      <c r="H420" s="94">
        <f t="shared" si="20"/>
        <v>-4.7162974195748107E-4</v>
      </c>
      <c r="I420" s="94">
        <f t="shared" si="21"/>
        <v>-2.5710126072546486E-3</v>
      </c>
      <c r="J420" s="94">
        <f t="shared" si="22"/>
        <v>-3.6305576025546592E-2</v>
      </c>
      <c r="K420" s="94">
        <f t="shared" si="22"/>
        <v>1.1305633735629355E-2</v>
      </c>
    </row>
    <row r="421" spans="1:11">
      <c r="A421" s="91">
        <v>44904</v>
      </c>
      <c r="B421" s="92">
        <v>2670.75</v>
      </c>
      <c r="C421" s="92">
        <v>2408.1985</v>
      </c>
      <c r="D421" s="92">
        <v>1626</v>
      </c>
      <c r="E421" s="92">
        <v>992.85</v>
      </c>
      <c r="F421" s="92">
        <v>2168</v>
      </c>
      <c r="G421" s="94">
        <f t="shared" si="20"/>
        <v>-1.7130975600780252E-2</v>
      </c>
      <c r="H421" s="94">
        <f t="shared" si="20"/>
        <v>-1.5155177157671187E-2</v>
      </c>
      <c r="I421" s="94">
        <f t="shared" si="21"/>
        <v>9.9378881987577643E-3</v>
      </c>
      <c r="J421" s="94">
        <f t="shared" si="22"/>
        <v>1.228588907014689E-2</v>
      </c>
      <c r="K421" s="94">
        <f t="shared" si="22"/>
        <v>2.2641509433962263E-2</v>
      </c>
    </row>
    <row r="422" spans="1:11">
      <c r="A422" s="89">
        <v>44907</v>
      </c>
      <c r="B422" s="90">
        <v>2723.7</v>
      </c>
      <c r="C422" s="90">
        <v>2411.8904000000002</v>
      </c>
      <c r="D422" s="90">
        <v>1625</v>
      </c>
      <c r="E422" s="90">
        <v>987.4</v>
      </c>
      <c r="F422" s="90">
        <v>2148.8998999999999</v>
      </c>
      <c r="G422" s="94">
        <f t="shared" si="20"/>
        <v>1.9825891603482099E-2</v>
      </c>
      <c r="H422" s="94">
        <f t="shared" si="20"/>
        <v>1.5330546879753725E-3</v>
      </c>
      <c r="I422" s="94">
        <f t="shared" si="21"/>
        <v>-6.1500615006150063E-4</v>
      </c>
      <c r="J422" s="94">
        <f t="shared" si="22"/>
        <v>-5.4892481240872695E-3</v>
      </c>
      <c r="K422" s="94">
        <f t="shared" si="22"/>
        <v>-8.810009225092303E-3</v>
      </c>
    </row>
    <row r="423" spans="1:11">
      <c r="A423" s="91">
        <v>44908</v>
      </c>
      <c r="B423" s="92">
        <v>2712.8</v>
      </c>
      <c r="C423" s="92">
        <v>2422.8742999999999</v>
      </c>
      <c r="D423" s="92">
        <v>1650</v>
      </c>
      <c r="E423" s="92">
        <v>994.65</v>
      </c>
      <c r="F423" s="92">
        <v>2170</v>
      </c>
      <c r="G423" s="94">
        <f t="shared" si="20"/>
        <v>-4.0019091676761894E-3</v>
      </c>
      <c r="H423" s="94">
        <f t="shared" si="20"/>
        <v>4.554062655583239E-3</v>
      </c>
      <c r="I423" s="94">
        <f t="shared" si="21"/>
        <v>1.5384615384615385E-2</v>
      </c>
      <c r="J423" s="94">
        <f t="shared" si="22"/>
        <v>7.3425156977921817E-3</v>
      </c>
      <c r="K423" s="94">
        <f t="shared" si="22"/>
        <v>9.8190241434699278E-3</v>
      </c>
    </row>
    <row r="424" spans="1:11">
      <c r="A424" s="89">
        <v>44909</v>
      </c>
      <c r="B424" s="90">
        <v>2707.3</v>
      </c>
      <c r="C424" s="90">
        <v>2414.1057000000001</v>
      </c>
      <c r="D424" s="90">
        <v>1653</v>
      </c>
      <c r="E424" s="90">
        <v>1000.25</v>
      </c>
      <c r="F424" s="90">
        <v>2176.9499999999998</v>
      </c>
      <c r="G424" s="94">
        <f t="shared" si="20"/>
        <v>-2.0274255381893245E-3</v>
      </c>
      <c r="H424" s="94">
        <f t="shared" si="20"/>
        <v>-3.6190899379302832E-3</v>
      </c>
      <c r="I424" s="94">
        <f t="shared" si="21"/>
        <v>1.8181818181818182E-3</v>
      </c>
      <c r="J424" s="94">
        <f t="shared" si="22"/>
        <v>5.630121148142586E-3</v>
      </c>
      <c r="K424" s="94">
        <f t="shared" si="22"/>
        <v>3.2027649769584415E-3</v>
      </c>
    </row>
    <row r="425" spans="1:11">
      <c r="A425" s="91">
        <v>44910</v>
      </c>
      <c r="B425" s="92">
        <v>2692.75</v>
      </c>
      <c r="C425" s="92">
        <v>2379.8162000000002</v>
      </c>
      <c r="D425" s="92">
        <v>1657.05</v>
      </c>
      <c r="E425" s="92">
        <v>1002.2</v>
      </c>
      <c r="F425" s="92">
        <v>2196.6999999999998</v>
      </c>
      <c r="G425" s="94">
        <f t="shared" si="20"/>
        <v>-5.3743582166735056E-3</v>
      </c>
      <c r="H425" s="94">
        <f t="shared" si="20"/>
        <v>-1.4203810545660805E-2</v>
      </c>
      <c r="I425" s="94">
        <f t="shared" si="21"/>
        <v>2.4500907441016057E-3</v>
      </c>
      <c r="J425" s="94">
        <f t="shared" si="22"/>
        <v>1.9495126218445843E-3</v>
      </c>
      <c r="K425" s="94">
        <f t="shared" si="22"/>
        <v>9.0723259606329959E-3</v>
      </c>
    </row>
    <row r="426" spans="1:11">
      <c r="A426" s="89">
        <v>44911</v>
      </c>
      <c r="B426" s="90">
        <v>2683.8</v>
      </c>
      <c r="C426" s="90">
        <v>2368.0479</v>
      </c>
      <c r="D426" s="90">
        <v>1620.05</v>
      </c>
      <c r="E426" s="90">
        <v>993.65</v>
      </c>
      <c r="F426" s="90">
        <v>2161</v>
      </c>
      <c r="G426" s="94">
        <f t="shared" si="20"/>
        <v>-3.323739671339641E-3</v>
      </c>
      <c r="H426" s="94">
        <f t="shared" si="20"/>
        <v>-4.9450457560546819E-3</v>
      </c>
      <c r="I426" s="94">
        <f t="shared" si="21"/>
        <v>-2.23288373917504E-2</v>
      </c>
      <c r="J426" s="94">
        <f t="shared" si="22"/>
        <v>-8.5312312911595169E-3</v>
      </c>
      <c r="K426" s="94">
        <f t="shared" si="22"/>
        <v>-1.6251650202576511E-2</v>
      </c>
    </row>
    <row r="427" spans="1:11">
      <c r="A427" s="91">
        <v>44914</v>
      </c>
      <c r="B427" s="92">
        <v>2680.95</v>
      </c>
      <c r="C427" s="92">
        <v>2399.1531</v>
      </c>
      <c r="D427" s="92">
        <v>1644</v>
      </c>
      <c r="E427" s="92">
        <v>987.95</v>
      </c>
      <c r="F427" s="92">
        <v>2171</v>
      </c>
      <c r="G427" s="94">
        <f t="shared" si="20"/>
        <v>-1.061927118265282E-3</v>
      </c>
      <c r="H427" s="94">
        <f t="shared" si="20"/>
        <v>1.3135376188969813E-2</v>
      </c>
      <c r="I427" s="94">
        <f t="shared" si="21"/>
        <v>1.4783494336594578E-2</v>
      </c>
      <c r="J427" s="94">
        <f t="shared" si="22"/>
        <v>-5.7364263070496975E-3</v>
      </c>
      <c r="K427" s="94">
        <f t="shared" si="22"/>
        <v>4.6274872744099952E-3</v>
      </c>
    </row>
    <row r="428" spans="1:11">
      <c r="A428" s="89">
        <v>44915</v>
      </c>
      <c r="B428" s="90">
        <v>2681.1001000000001</v>
      </c>
      <c r="C428" s="90">
        <v>2419.9207000000001</v>
      </c>
      <c r="D428" s="90">
        <v>1620.2</v>
      </c>
      <c r="E428" s="90">
        <v>988.35</v>
      </c>
      <c r="F428" s="90">
        <v>2179.8998999999999</v>
      </c>
      <c r="G428" s="94">
        <f t="shared" si="20"/>
        <v>5.5987616330141638E-5</v>
      </c>
      <c r="H428" s="94">
        <f t="shared" si="20"/>
        <v>8.656221230733516E-3</v>
      </c>
      <c r="I428" s="94">
        <f t="shared" si="21"/>
        <v>-1.4476885644768829E-2</v>
      </c>
      <c r="J428" s="94">
        <f t="shared" si="22"/>
        <v>4.0487878941239663E-4</v>
      </c>
      <c r="K428" s="94">
        <f t="shared" si="22"/>
        <v>4.0994472593274475E-3</v>
      </c>
    </row>
    <row r="429" spans="1:11">
      <c r="A429" s="91">
        <v>44916</v>
      </c>
      <c r="B429" s="92">
        <v>2702.2</v>
      </c>
      <c r="C429" s="92">
        <v>2385.4926999999998</v>
      </c>
      <c r="D429" s="92">
        <v>1641</v>
      </c>
      <c r="E429" s="92">
        <v>1005.6</v>
      </c>
      <c r="F429" s="92">
        <v>2153.1001000000001</v>
      </c>
      <c r="G429" s="94">
        <f t="shared" si="20"/>
        <v>7.8698665521662933E-3</v>
      </c>
      <c r="H429" s="94">
        <f t="shared" si="20"/>
        <v>-1.4226912476925519E-2</v>
      </c>
      <c r="I429" s="94">
        <f t="shared" si="21"/>
        <v>1.28379212442908E-2</v>
      </c>
      <c r="J429" s="94">
        <f t="shared" si="22"/>
        <v>1.745333130975869E-2</v>
      </c>
      <c r="K429" s="94">
        <f t="shared" si="22"/>
        <v>-1.2294050749761389E-2</v>
      </c>
    </row>
    <row r="430" spans="1:11">
      <c r="A430" s="89">
        <v>44917</v>
      </c>
      <c r="B430" s="90">
        <v>2706.8501000000001</v>
      </c>
      <c r="C430" s="90">
        <v>2379.3085999999998</v>
      </c>
      <c r="D430" s="90">
        <v>1622.2</v>
      </c>
      <c r="E430" s="90">
        <v>1010.65</v>
      </c>
      <c r="F430" s="90">
        <v>2144</v>
      </c>
      <c r="G430" s="94">
        <f t="shared" si="20"/>
        <v>1.7208570794168801E-3</v>
      </c>
      <c r="H430" s="94">
        <f t="shared" si="20"/>
        <v>-2.5923785052873751E-3</v>
      </c>
      <c r="I430" s="94">
        <f t="shared" si="21"/>
        <v>-1.1456429006703203E-2</v>
      </c>
      <c r="J430" s="94">
        <f t="shared" si="22"/>
        <v>5.0218774860779185E-3</v>
      </c>
      <c r="K430" s="94">
        <f t="shared" si="22"/>
        <v>-4.2265104163062882E-3</v>
      </c>
    </row>
    <row r="431" spans="1:11">
      <c r="A431" s="91">
        <v>44918</v>
      </c>
      <c r="B431" s="92">
        <v>2693.75</v>
      </c>
      <c r="C431" s="92">
        <v>2309.5297999999998</v>
      </c>
      <c r="D431" s="92">
        <v>1587</v>
      </c>
      <c r="E431" s="92">
        <v>1001.55</v>
      </c>
      <c r="F431" s="92">
        <v>2094.5</v>
      </c>
      <c r="G431" s="94">
        <f t="shared" si="20"/>
        <v>-4.839610438716245E-3</v>
      </c>
      <c r="H431" s="94">
        <f t="shared" si="20"/>
        <v>-2.9327343245848837E-2</v>
      </c>
      <c r="I431" s="94">
        <f t="shared" si="21"/>
        <v>-2.1698927382566912E-2</v>
      </c>
      <c r="J431" s="94">
        <f t="shared" si="22"/>
        <v>-9.0041062682432327E-3</v>
      </c>
      <c r="K431" s="94">
        <f t="shared" si="22"/>
        <v>-2.308768656716418E-2</v>
      </c>
    </row>
    <row r="432" spans="1:11">
      <c r="A432" s="89">
        <v>44921</v>
      </c>
      <c r="B432" s="90">
        <v>2697.45</v>
      </c>
      <c r="C432" s="90">
        <v>2329.6972999999998</v>
      </c>
      <c r="D432" s="90">
        <v>1599.5</v>
      </c>
      <c r="E432" s="90">
        <v>1000.05</v>
      </c>
      <c r="F432" s="90">
        <v>2052.75</v>
      </c>
      <c r="G432" s="94">
        <f t="shared" si="20"/>
        <v>1.3735498839906517E-3</v>
      </c>
      <c r="H432" s="94">
        <f t="shared" si="20"/>
        <v>8.7322969376710437E-3</v>
      </c>
      <c r="I432" s="94">
        <f t="shared" si="21"/>
        <v>7.8764965343415243E-3</v>
      </c>
      <c r="J432" s="94">
        <f t="shared" si="22"/>
        <v>-1.4976785981728321E-3</v>
      </c>
      <c r="K432" s="94">
        <f t="shared" si="22"/>
        <v>-1.9933158271663882E-2</v>
      </c>
    </row>
    <row r="433" spans="1:11">
      <c r="A433" s="91">
        <v>44922</v>
      </c>
      <c r="B433" s="92">
        <v>2729.05</v>
      </c>
      <c r="C433" s="92">
        <v>2348.7573000000002</v>
      </c>
      <c r="D433" s="92">
        <v>1633</v>
      </c>
      <c r="E433" s="92">
        <v>1000.15</v>
      </c>
      <c r="F433" s="92">
        <v>2101.5500000000002</v>
      </c>
      <c r="G433" s="94">
        <f t="shared" si="20"/>
        <v>1.1714767650929717E-2</v>
      </c>
      <c r="H433" s="94">
        <f t="shared" si="20"/>
        <v>8.1813203801199413E-3</v>
      </c>
      <c r="I433" s="94">
        <f t="shared" si="21"/>
        <v>2.0944045014066895E-2</v>
      </c>
      <c r="J433" s="94">
        <f t="shared" si="22"/>
        <v>9.9995000250010239E-5</v>
      </c>
      <c r="K433" s="94">
        <f t="shared" si="22"/>
        <v>2.3772987455851994E-2</v>
      </c>
    </row>
    <row r="434" spans="1:11">
      <c r="A434" s="89">
        <v>44923</v>
      </c>
      <c r="B434" s="90">
        <v>2772.1001000000001</v>
      </c>
      <c r="C434" s="90">
        <v>2348.5266000000001</v>
      </c>
      <c r="D434" s="90">
        <v>1623.1</v>
      </c>
      <c r="E434" s="90">
        <v>995</v>
      </c>
      <c r="F434" s="90">
        <v>2129</v>
      </c>
      <c r="G434" s="94">
        <f t="shared" si="20"/>
        <v>1.5774756783496061E-2</v>
      </c>
      <c r="H434" s="94">
        <f t="shared" si="20"/>
        <v>-9.8222153476678844E-5</v>
      </c>
      <c r="I434" s="94">
        <f t="shared" si="21"/>
        <v>-6.0624617268830927E-3</v>
      </c>
      <c r="J434" s="94">
        <f t="shared" si="22"/>
        <v>-5.1492276158575986E-3</v>
      </c>
      <c r="K434" s="94">
        <f t="shared" si="22"/>
        <v>1.3061787728105359E-2</v>
      </c>
    </row>
    <row r="435" spans="1:11">
      <c r="A435" s="91">
        <v>44924</v>
      </c>
      <c r="B435" s="92">
        <v>2791.05</v>
      </c>
      <c r="C435" s="92">
        <v>2347.4650999999999</v>
      </c>
      <c r="D435" s="92">
        <v>1620.1</v>
      </c>
      <c r="E435" s="92">
        <v>1000.55</v>
      </c>
      <c r="F435" s="92">
        <v>2109.6498999999999</v>
      </c>
      <c r="G435" s="94">
        <f t="shared" si="20"/>
        <v>6.8359364079241111E-3</v>
      </c>
      <c r="H435" s="94">
        <f t="shared" si="20"/>
        <v>-4.5198551295959387E-4</v>
      </c>
      <c r="I435" s="94">
        <f t="shared" si="21"/>
        <v>-1.8483149528679688E-3</v>
      </c>
      <c r="J435" s="94">
        <f t="shared" si="22"/>
        <v>5.5778894472361352E-3</v>
      </c>
      <c r="K435" s="94">
        <f t="shared" si="22"/>
        <v>-9.0888210427431237E-3</v>
      </c>
    </row>
    <row r="436" spans="1:11">
      <c r="A436" s="89">
        <v>44925</v>
      </c>
      <c r="B436" s="90">
        <v>2819.7</v>
      </c>
      <c r="C436" s="90">
        <v>2351.0646999999999</v>
      </c>
      <c r="D436" s="90">
        <v>1645</v>
      </c>
      <c r="E436" s="90">
        <v>1001.4</v>
      </c>
      <c r="F436" s="90">
        <v>2115</v>
      </c>
      <c r="G436" s="94">
        <f t="shared" si="20"/>
        <v>1.0264954049551113E-2</v>
      </c>
      <c r="H436" s="94">
        <f t="shared" si="20"/>
        <v>1.5333987286967588E-3</v>
      </c>
      <c r="I436" s="94">
        <f t="shared" si="21"/>
        <v>1.5369421640639523E-2</v>
      </c>
      <c r="J436" s="94">
        <f t="shared" si="22"/>
        <v>8.4953275698368175E-4</v>
      </c>
      <c r="K436" s="94">
        <f t="shared" si="22"/>
        <v>2.5360132029490349E-3</v>
      </c>
    </row>
    <row r="437" spans="1:11">
      <c r="A437" s="91">
        <v>44928</v>
      </c>
      <c r="B437" s="92">
        <v>2805.45</v>
      </c>
      <c r="C437" s="92">
        <v>2377.5549000000001</v>
      </c>
      <c r="D437" s="92">
        <v>1627</v>
      </c>
      <c r="E437" s="92">
        <v>997</v>
      </c>
      <c r="F437" s="92">
        <v>2092.8998999999999</v>
      </c>
      <c r="G437" s="94">
        <f t="shared" si="20"/>
        <v>-5.0537291201191619E-3</v>
      </c>
      <c r="H437" s="94">
        <f t="shared" si="20"/>
        <v>1.1267320716439742E-2</v>
      </c>
      <c r="I437" s="94">
        <f t="shared" si="21"/>
        <v>-1.094224924012158E-2</v>
      </c>
      <c r="J437" s="94">
        <f t="shared" si="22"/>
        <v>-4.393848611943257E-3</v>
      </c>
      <c r="K437" s="94">
        <f t="shared" si="22"/>
        <v>-1.0449219858156082E-2</v>
      </c>
    </row>
    <row r="438" spans="1:11">
      <c r="A438" s="89">
        <v>44929</v>
      </c>
      <c r="B438" s="90">
        <v>2777.75</v>
      </c>
      <c r="C438" s="90">
        <v>2360.1563000000001</v>
      </c>
      <c r="D438" s="90">
        <v>1622.2</v>
      </c>
      <c r="E438" s="90">
        <v>1009.1</v>
      </c>
      <c r="F438" s="90">
        <v>2088</v>
      </c>
      <c r="G438" s="94">
        <f t="shared" si="20"/>
        <v>-9.8736388101729917E-3</v>
      </c>
      <c r="H438" s="94">
        <f t="shared" si="20"/>
        <v>-7.3178541534414145E-3</v>
      </c>
      <c r="I438" s="94">
        <f t="shared" si="21"/>
        <v>-2.9502151198524612E-3</v>
      </c>
      <c r="J438" s="94">
        <f t="shared" si="22"/>
        <v>1.2136409227683071E-2</v>
      </c>
      <c r="K438" s="94">
        <f t="shared" si="22"/>
        <v>-2.3412013159348371E-3</v>
      </c>
    </row>
    <row r="439" spans="1:11">
      <c r="A439" s="91">
        <v>44930</v>
      </c>
      <c r="B439" s="92">
        <v>2782.8</v>
      </c>
      <c r="C439" s="92">
        <v>2324.6208999999999</v>
      </c>
      <c r="D439" s="92">
        <v>1635</v>
      </c>
      <c r="E439" s="92">
        <v>1004.1</v>
      </c>
      <c r="F439" s="92">
        <v>2090.9499999999998</v>
      </c>
      <c r="G439" s="94">
        <f t="shared" si="20"/>
        <v>1.8180181801818673E-3</v>
      </c>
      <c r="H439" s="94">
        <f t="shared" si="20"/>
        <v>-1.5056375715455882E-2</v>
      </c>
      <c r="I439" s="94">
        <f t="shared" si="21"/>
        <v>7.8905190482061113E-3</v>
      </c>
      <c r="J439" s="94">
        <f t="shared" si="22"/>
        <v>-4.9549103161232785E-3</v>
      </c>
      <c r="K439" s="94">
        <f t="shared" si="22"/>
        <v>1.4128352490420585E-3</v>
      </c>
    </row>
    <row r="440" spans="1:11">
      <c r="A440" s="89">
        <v>44931</v>
      </c>
      <c r="B440" s="90">
        <v>2791.3998999999999</v>
      </c>
      <c r="C440" s="90">
        <v>2320.4672999999998</v>
      </c>
      <c r="D440" s="90">
        <v>1615</v>
      </c>
      <c r="E440" s="90">
        <v>1016.2</v>
      </c>
      <c r="F440" s="90">
        <v>2080</v>
      </c>
      <c r="G440" s="94">
        <f t="shared" si="20"/>
        <v>3.0903765991087055E-3</v>
      </c>
      <c r="H440" s="94">
        <f t="shared" si="20"/>
        <v>-1.7867859658321479E-3</v>
      </c>
      <c r="I440" s="94">
        <f t="shared" si="21"/>
        <v>-1.2232415902140673E-2</v>
      </c>
      <c r="J440" s="94">
        <f t="shared" si="22"/>
        <v>1.2050592570461132E-2</v>
      </c>
      <c r="K440" s="94">
        <f t="shared" si="22"/>
        <v>-5.2368540615508833E-3</v>
      </c>
    </row>
    <row r="441" spans="1:11">
      <c r="A441" s="91">
        <v>44932</v>
      </c>
      <c r="B441" s="92">
        <v>2743.1001000000001</v>
      </c>
      <c r="C441" s="92">
        <v>2341.5578999999998</v>
      </c>
      <c r="D441" s="92">
        <v>1602</v>
      </c>
      <c r="E441" s="92">
        <v>1008.7</v>
      </c>
      <c r="F441" s="92">
        <v>2090.1999999999998</v>
      </c>
      <c r="G441" s="94">
        <f t="shared" si="20"/>
        <v>-1.7303074346316262E-2</v>
      </c>
      <c r="H441" s="94">
        <f t="shared" si="20"/>
        <v>9.0889451447990662E-3</v>
      </c>
      <c r="I441" s="94">
        <f t="shared" si="21"/>
        <v>-8.0495356037151699E-3</v>
      </c>
      <c r="J441" s="94">
        <f t="shared" si="22"/>
        <v>-7.3804369218657745E-3</v>
      </c>
      <c r="K441" s="94">
        <f t="shared" si="22"/>
        <v>4.903846153846066E-3</v>
      </c>
    </row>
    <row r="442" spans="1:11">
      <c r="A442" s="89">
        <v>44935</v>
      </c>
      <c r="B442" s="90">
        <v>2747.8</v>
      </c>
      <c r="C442" s="90">
        <v>2396.8454999999999</v>
      </c>
      <c r="D442" s="90">
        <v>1596</v>
      </c>
      <c r="E442" s="90">
        <v>1016.85</v>
      </c>
      <c r="F442" s="90">
        <v>2108</v>
      </c>
      <c r="G442" s="94">
        <f t="shared" si="20"/>
        <v>1.7133534426979425E-3</v>
      </c>
      <c r="H442" s="94">
        <f t="shared" si="20"/>
        <v>2.3611459703815188E-2</v>
      </c>
      <c r="I442" s="94">
        <f t="shared" si="21"/>
        <v>-3.7453183520599251E-3</v>
      </c>
      <c r="J442" s="94">
        <f t="shared" si="22"/>
        <v>8.0797065529889731E-3</v>
      </c>
      <c r="K442" s="94">
        <f t="shared" si="22"/>
        <v>8.5159314898096746E-3</v>
      </c>
    </row>
    <row r="443" spans="1:11">
      <c r="A443" s="91">
        <v>44936</v>
      </c>
      <c r="B443" s="92">
        <v>2749.95</v>
      </c>
      <c r="C443" s="92">
        <v>2361.4023000000002</v>
      </c>
      <c r="D443" s="92">
        <v>1600</v>
      </c>
      <c r="E443" s="92">
        <v>1011.85</v>
      </c>
      <c r="F443" s="92">
        <v>2131.8998999999999</v>
      </c>
      <c r="G443" s="94">
        <f t="shared" si="20"/>
        <v>7.8244413712775173E-4</v>
      </c>
      <c r="H443" s="94">
        <f t="shared" si="20"/>
        <v>-1.4787436236503231E-2</v>
      </c>
      <c r="I443" s="94">
        <f t="shared" si="21"/>
        <v>2.5062656641604009E-3</v>
      </c>
      <c r="J443" s="94">
        <f t="shared" si="22"/>
        <v>-4.9171460884102867E-3</v>
      </c>
      <c r="K443" s="94">
        <f t="shared" si="22"/>
        <v>1.1337713472485716E-2</v>
      </c>
    </row>
    <row r="444" spans="1:11">
      <c r="A444" s="89">
        <v>44937</v>
      </c>
      <c r="B444" s="90">
        <v>2754.55</v>
      </c>
      <c r="C444" s="90">
        <v>2331.6356999999998</v>
      </c>
      <c r="D444" s="90">
        <v>1567.95</v>
      </c>
      <c r="E444" s="90">
        <v>1028</v>
      </c>
      <c r="F444" s="90">
        <v>2106.1001000000001</v>
      </c>
      <c r="G444" s="94">
        <f t="shared" si="20"/>
        <v>1.6727576865035233E-3</v>
      </c>
      <c r="H444" s="94">
        <f t="shared" si="20"/>
        <v>-1.2605475991956296E-2</v>
      </c>
      <c r="I444" s="94">
        <f t="shared" si="21"/>
        <v>-2.0031249999999973E-2</v>
      </c>
      <c r="J444" s="94">
        <f t="shared" si="22"/>
        <v>1.5960863764391934E-2</v>
      </c>
      <c r="K444" s="94">
        <f t="shared" si="22"/>
        <v>-1.2101787705886087E-2</v>
      </c>
    </row>
    <row r="445" spans="1:11">
      <c r="A445" s="91">
        <v>44938</v>
      </c>
      <c r="B445" s="92">
        <v>2749.3998999999999</v>
      </c>
      <c r="C445" s="92">
        <v>2281.2858999999999</v>
      </c>
      <c r="D445" s="92">
        <v>1587.8</v>
      </c>
      <c r="E445" s="92">
        <v>1032.8499999999999</v>
      </c>
      <c r="F445" s="92">
        <v>2118.1001000000001</v>
      </c>
      <c r="G445" s="94">
        <f t="shared" si="20"/>
        <v>-1.8696701820625121E-3</v>
      </c>
      <c r="H445" s="94">
        <f t="shared" si="20"/>
        <v>-2.1594196726358223E-2</v>
      </c>
      <c r="I445" s="94">
        <f t="shared" si="21"/>
        <v>1.2659842469466442E-2</v>
      </c>
      <c r="J445" s="94">
        <f t="shared" si="22"/>
        <v>4.7178988326847362E-3</v>
      </c>
      <c r="K445" s="94">
        <f t="shared" si="22"/>
        <v>5.6977348797428952E-3</v>
      </c>
    </row>
    <row r="446" spans="1:11">
      <c r="A446" s="89">
        <v>44939</v>
      </c>
      <c r="B446" s="90">
        <v>2756.8501000000001</v>
      </c>
      <c r="C446" s="90">
        <v>2277.5940000000001</v>
      </c>
      <c r="D446" s="90">
        <v>1598.75</v>
      </c>
      <c r="E446" s="90">
        <v>1031.5999999999999</v>
      </c>
      <c r="F446" s="90">
        <v>2161.8998999999999</v>
      </c>
      <c r="G446" s="94">
        <f t="shared" si="20"/>
        <v>2.7097549541629878E-3</v>
      </c>
      <c r="H446" s="94">
        <f t="shared" si="20"/>
        <v>-1.6183416554671228E-3</v>
      </c>
      <c r="I446" s="94">
        <f t="shared" si="21"/>
        <v>6.8963345509510301E-3</v>
      </c>
      <c r="J446" s="94">
        <f t="shared" si="22"/>
        <v>-1.2102435009923999E-3</v>
      </c>
      <c r="K446" s="94">
        <f t="shared" si="22"/>
        <v>2.0678814943637356E-2</v>
      </c>
    </row>
    <row r="447" spans="1:11">
      <c r="A447" s="91">
        <v>44942</v>
      </c>
      <c r="B447" s="92">
        <v>2748.25</v>
      </c>
      <c r="C447" s="92">
        <v>2255.9036000000001</v>
      </c>
      <c r="D447" s="92">
        <v>1615</v>
      </c>
      <c r="E447" s="92">
        <v>1035.45</v>
      </c>
      <c r="F447" s="92">
        <v>2147</v>
      </c>
      <c r="G447" s="94">
        <f t="shared" si="20"/>
        <v>-3.1195384906854786E-3</v>
      </c>
      <c r="H447" s="94">
        <f t="shared" si="20"/>
        <v>-9.5233830085607683E-3</v>
      </c>
      <c r="I447" s="94">
        <f t="shared" si="21"/>
        <v>1.0164190774042221E-2</v>
      </c>
      <c r="J447" s="94">
        <f t="shared" si="22"/>
        <v>3.7320666925166118E-3</v>
      </c>
      <c r="K447" s="94">
        <f t="shared" si="22"/>
        <v>-6.8920397285738757E-3</v>
      </c>
    </row>
    <row r="448" spans="1:11">
      <c r="A448" s="89">
        <v>44943</v>
      </c>
      <c r="B448" s="90">
        <v>2713.6001000000001</v>
      </c>
      <c r="C448" s="90">
        <v>2287.9315999999999</v>
      </c>
      <c r="D448" s="90">
        <v>1589.8</v>
      </c>
      <c r="E448" s="90">
        <v>1032.7</v>
      </c>
      <c r="F448" s="90">
        <v>2139.8998999999999</v>
      </c>
      <c r="G448" s="94">
        <f t="shared" si="20"/>
        <v>-1.2607986900754986E-2</v>
      </c>
      <c r="H448" s="94">
        <f t="shared" si="20"/>
        <v>1.4197415173236919E-2</v>
      </c>
      <c r="I448" s="94">
        <f t="shared" si="21"/>
        <v>-1.5603715170278665E-2</v>
      </c>
      <c r="J448" s="94">
        <f t="shared" si="22"/>
        <v>-2.6558501134772319E-3</v>
      </c>
      <c r="K448" s="94">
        <f t="shared" si="22"/>
        <v>-3.3069864927806761E-3</v>
      </c>
    </row>
    <row r="449" spans="1:11">
      <c r="A449" s="91">
        <v>44944</v>
      </c>
      <c r="B449" s="92">
        <v>2665.3501000000001</v>
      </c>
      <c r="C449" s="92">
        <v>2284.1471999999999</v>
      </c>
      <c r="D449" s="92">
        <v>1605</v>
      </c>
      <c r="E449" s="92">
        <v>1040.0999999999999</v>
      </c>
      <c r="F449" s="92">
        <v>2221</v>
      </c>
      <c r="G449" s="94">
        <f t="shared" si="20"/>
        <v>-1.7780807127770963E-2</v>
      </c>
      <c r="H449" s="94">
        <f t="shared" si="20"/>
        <v>-1.6540704276299192E-3</v>
      </c>
      <c r="I449" s="94">
        <f t="shared" si="21"/>
        <v>9.5609510630268249E-3</v>
      </c>
      <c r="J449" s="94">
        <f t="shared" si="22"/>
        <v>7.1656821923112846E-3</v>
      </c>
      <c r="K449" s="94">
        <f t="shared" si="22"/>
        <v>3.7899015743680403E-2</v>
      </c>
    </row>
    <row r="450" spans="1:11">
      <c r="A450" s="89">
        <v>44945</v>
      </c>
      <c r="B450" s="90">
        <v>2632.25</v>
      </c>
      <c r="C450" s="90">
        <v>2281.7013999999999</v>
      </c>
      <c r="D450" s="90">
        <v>1637</v>
      </c>
      <c r="E450" s="90">
        <v>1040.55</v>
      </c>
      <c r="F450" s="90">
        <v>2259.8501000000001</v>
      </c>
      <c r="G450" s="94">
        <f t="shared" si="20"/>
        <v>-1.2418668751996261E-2</v>
      </c>
      <c r="H450" s="94">
        <f t="shared" si="20"/>
        <v>-1.0707716210233574E-3</v>
      </c>
      <c r="I450" s="94">
        <f t="shared" si="21"/>
        <v>1.9937694704049845E-2</v>
      </c>
      <c r="J450" s="94">
        <f t="shared" si="22"/>
        <v>4.3265070666286464E-4</v>
      </c>
      <c r="K450" s="94">
        <f t="shared" si="22"/>
        <v>1.7492165691130171E-2</v>
      </c>
    </row>
    <row r="451" spans="1:11">
      <c r="A451" s="91">
        <v>44946</v>
      </c>
      <c r="B451" s="92">
        <v>2609.1999999999998</v>
      </c>
      <c r="C451" s="92">
        <v>2254.5652</v>
      </c>
      <c r="D451" s="92">
        <v>1644.1</v>
      </c>
      <c r="E451" s="92">
        <v>1030.3499999999999</v>
      </c>
      <c r="F451" s="92">
        <v>2282.4499999999998</v>
      </c>
      <c r="G451" s="94">
        <f t="shared" si="20"/>
        <v>-8.7567670244088451E-3</v>
      </c>
      <c r="H451" s="94">
        <f t="shared" si="20"/>
        <v>-1.1892967239271501E-2</v>
      </c>
      <c r="I451" s="94">
        <f t="shared" si="21"/>
        <v>4.3372021991447216E-3</v>
      </c>
      <c r="J451" s="94">
        <f t="shared" si="22"/>
        <v>-9.8025082888857293E-3</v>
      </c>
      <c r="K451" s="94">
        <f t="shared" si="22"/>
        <v>1.0000619067609708E-2</v>
      </c>
    </row>
    <row r="452" spans="1:11">
      <c r="A452" s="89">
        <v>44949</v>
      </c>
      <c r="B452" s="90">
        <v>2614.6999999999998</v>
      </c>
      <c r="C452" s="90">
        <v>2243.1660000000002</v>
      </c>
      <c r="D452" s="90">
        <v>1666.25</v>
      </c>
      <c r="E452" s="90">
        <v>1049.3</v>
      </c>
      <c r="F452" s="90">
        <v>2255</v>
      </c>
      <c r="G452" s="94">
        <f t="shared" ref="G452:H515" si="23">(B452-B451)/B451</f>
        <v>2.1079258010118047E-3</v>
      </c>
      <c r="H452" s="94">
        <f t="shared" si="23"/>
        <v>-5.0560524929595457E-3</v>
      </c>
      <c r="I452" s="94">
        <f t="shared" ref="I452:I515" si="24">(D452-D451)/D451</f>
        <v>1.3472416519676475E-2</v>
      </c>
      <c r="J452" s="94">
        <f t="shared" ref="J452:K515" si="25">(E452-E451)/E451</f>
        <v>1.8391808608725236E-2</v>
      </c>
      <c r="K452" s="94">
        <f t="shared" si="25"/>
        <v>-1.2026550417314649E-2</v>
      </c>
    </row>
    <row r="453" spans="1:11">
      <c r="A453" s="91">
        <v>44950</v>
      </c>
      <c r="B453" s="92">
        <v>2627.95</v>
      </c>
      <c r="C453" s="92">
        <v>2229.9211</v>
      </c>
      <c r="D453" s="92">
        <v>1675.05</v>
      </c>
      <c r="E453" s="92">
        <v>1040.7</v>
      </c>
      <c r="F453" s="92">
        <v>2244.6999999999998</v>
      </c>
      <c r="G453" s="94">
        <f t="shared" si="23"/>
        <v>5.0675029640111684E-3</v>
      </c>
      <c r="H453" s="94">
        <f t="shared" si="23"/>
        <v>-5.9045563279757907E-3</v>
      </c>
      <c r="I453" s="94">
        <f t="shared" si="24"/>
        <v>5.2813203300824934E-3</v>
      </c>
      <c r="J453" s="94">
        <f t="shared" si="25"/>
        <v>-8.1959401505764893E-3</v>
      </c>
      <c r="K453" s="94">
        <f t="shared" si="25"/>
        <v>-4.5676274944568438E-3</v>
      </c>
    </row>
    <row r="454" spans="1:11">
      <c r="A454" s="89">
        <v>44951</v>
      </c>
      <c r="B454" s="90">
        <v>2606.25</v>
      </c>
      <c r="C454" s="90">
        <v>2199.0927999999999</v>
      </c>
      <c r="D454" s="90">
        <v>1691.4</v>
      </c>
      <c r="E454" s="90">
        <v>1040.05</v>
      </c>
      <c r="F454" s="90">
        <v>2201</v>
      </c>
      <c r="G454" s="94">
        <f t="shared" si="23"/>
        <v>-8.257386936585483E-3</v>
      </c>
      <c r="H454" s="94">
        <f t="shared" si="23"/>
        <v>-1.3824838914704259E-2</v>
      </c>
      <c r="I454" s="94">
        <f t="shared" si="24"/>
        <v>9.7609026596221834E-3</v>
      </c>
      <c r="J454" s="94">
        <f t="shared" si="25"/>
        <v>-6.2457960987805409E-4</v>
      </c>
      <c r="K454" s="94">
        <f t="shared" si="25"/>
        <v>-1.9468080367086835E-2</v>
      </c>
    </row>
    <row r="455" spans="1:11">
      <c r="A455" s="91">
        <v>44953</v>
      </c>
      <c r="B455" s="92">
        <v>2584.8000000000002</v>
      </c>
      <c r="C455" s="92">
        <v>2157.3733000000002</v>
      </c>
      <c r="D455" s="92">
        <v>1632</v>
      </c>
      <c r="E455" s="92">
        <v>1043.4000000000001</v>
      </c>
      <c r="F455" s="92">
        <v>2174.6999999999998</v>
      </c>
      <c r="G455" s="94">
        <f t="shared" si="23"/>
        <v>-8.23021582733806E-3</v>
      </c>
      <c r="H455" s="94">
        <f t="shared" si="23"/>
        <v>-1.8971232137179342E-2</v>
      </c>
      <c r="I455" s="94">
        <f t="shared" si="24"/>
        <v>-3.5118836466832261E-2</v>
      </c>
      <c r="J455" s="94">
        <f t="shared" si="25"/>
        <v>3.2209989904332837E-3</v>
      </c>
      <c r="K455" s="94">
        <f t="shared" si="25"/>
        <v>-1.1949114039073231E-2</v>
      </c>
    </row>
    <row r="456" spans="1:11">
      <c r="A456" s="89">
        <v>44956</v>
      </c>
      <c r="B456" s="90">
        <v>2601</v>
      </c>
      <c r="C456" s="90">
        <v>2178.0486000000001</v>
      </c>
      <c r="D456" s="90">
        <v>1595</v>
      </c>
      <c r="E456" s="90">
        <v>1051.7</v>
      </c>
      <c r="F456" s="90">
        <v>2129.3998999999999</v>
      </c>
      <c r="G456" s="94">
        <f t="shared" si="23"/>
        <v>6.2674094707520179E-3</v>
      </c>
      <c r="H456" s="94">
        <f t="shared" si="23"/>
        <v>9.5835523689849489E-3</v>
      </c>
      <c r="I456" s="94">
        <f t="shared" si="24"/>
        <v>-2.267156862745098E-2</v>
      </c>
      <c r="J456" s="94">
        <f t="shared" si="25"/>
        <v>7.9547632739121656E-3</v>
      </c>
      <c r="K456" s="94">
        <f t="shared" si="25"/>
        <v>-2.0830505357060713E-2</v>
      </c>
    </row>
    <row r="457" spans="1:11">
      <c r="A457" s="91">
        <v>44957</v>
      </c>
      <c r="B457" s="92">
        <v>2439.3501000000001</v>
      </c>
      <c r="C457" s="92">
        <v>2172.6028000000001</v>
      </c>
      <c r="D457" s="92">
        <v>1619.7</v>
      </c>
      <c r="E457" s="92">
        <v>1034.5</v>
      </c>
      <c r="F457" s="92">
        <v>2119.9499999999998</v>
      </c>
      <c r="G457" s="94">
        <f t="shared" si="23"/>
        <v>-6.2149134948096846E-2</v>
      </c>
      <c r="H457" s="94">
        <f t="shared" si="23"/>
        <v>-2.50031151738302E-3</v>
      </c>
      <c r="I457" s="94">
        <f t="shared" si="24"/>
        <v>1.5485893416927929E-2</v>
      </c>
      <c r="J457" s="94">
        <f t="shared" si="25"/>
        <v>-1.6354473709232712E-2</v>
      </c>
      <c r="K457" s="94">
        <f t="shared" si="25"/>
        <v>-4.4378230693070241E-3</v>
      </c>
    </row>
    <row r="458" spans="1:11">
      <c r="A458" s="89">
        <v>44958</v>
      </c>
      <c r="B458" s="90">
        <v>2453.4499999999998</v>
      </c>
      <c r="C458" s="90">
        <v>2159.7271000000001</v>
      </c>
      <c r="D458" s="90">
        <v>1624</v>
      </c>
      <c r="E458" s="90">
        <v>1014.9</v>
      </c>
      <c r="F458" s="90">
        <v>2133</v>
      </c>
      <c r="G458" s="94">
        <f t="shared" si="23"/>
        <v>5.7801871080332854E-3</v>
      </c>
      <c r="H458" s="94">
        <f t="shared" si="23"/>
        <v>-5.9263939087255395E-3</v>
      </c>
      <c r="I458" s="94">
        <f t="shared" si="24"/>
        <v>2.6548126196208892E-3</v>
      </c>
      <c r="J458" s="94">
        <f t="shared" si="25"/>
        <v>-1.8946350894151785E-2</v>
      </c>
      <c r="K458" s="94">
        <f t="shared" si="25"/>
        <v>6.1558055614520076E-3</v>
      </c>
    </row>
    <row r="459" spans="1:11">
      <c r="A459" s="91">
        <v>44959</v>
      </c>
      <c r="B459" s="92">
        <v>2429.8501000000001</v>
      </c>
      <c r="C459" s="92">
        <v>2147.7741999999998</v>
      </c>
      <c r="D459" s="92">
        <v>1608.1</v>
      </c>
      <c r="E459" s="92">
        <v>1007.6</v>
      </c>
      <c r="F459" s="92">
        <v>2135.6001000000001</v>
      </c>
      <c r="G459" s="94">
        <f t="shared" si="23"/>
        <v>-9.6190670280624051E-3</v>
      </c>
      <c r="H459" s="94">
        <f t="shared" si="23"/>
        <v>-5.5344492366652372E-3</v>
      </c>
      <c r="I459" s="94">
        <f t="shared" si="24"/>
        <v>-9.7906403940887267E-3</v>
      </c>
      <c r="J459" s="94">
        <f t="shared" si="25"/>
        <v>-7.1928268794954724E-3</v>
      </c>
      <c r="K459" s="94">
        <f t="shared" si="25"/>
        <v>1.218987341772204E-3</v>
      </c>
    </row>
    <row r="460" spans="1:11">
      <c r="A460" s="89">
        <v>44960</v>
      </c>
      <c r="B460" s="90">
        <v>2346.5</v>
      </c>
      <c r="C460" s="90">
        <v>2149.6662999999999</v>
      </c>
      <c r="D460" s="90">
        <v>1611</v>
      </c>
      <c r="E460" s="90">
        <v>1028.1500000000001</v>
      </c>
      <c r="F460" s="90">
        <v>2176.9499999999998</v>
      </c>
      <c r="G460" s="94">
        <f t="shared" si="23"/>
        <v>-3.4302568705781522E-2</v>
      </c>
      <c r="H460" s="94">
        <f t="shared" si="23"/>
        <v>8.809585290669884E-4</v>
      </c>
      <c r="I460" s="94">
        <f t="shared" si="24"/>
        <v>1.8033704371619246E-3</v>
      </c>
      <c r="J460" s="94">
        <f t="shared" si="25"/>
        <v>2.039499801508542E-2</v>
      </c>
      <c r="K460" s="94">
        <f t="shared" si="25"/>
        <v>1.936219238798486E-2</v>
      </c>
    </row>
    <row r="461" spans="1:11">
      <c r="A461" s="91">
        <v>44963</v>
      </c>
      <c r="B461" s="92">
        <v>2315.8501000000001</v>
      </c>
      <c r="C461" s="92">
        <v>2133.4675000000002</v>
      </c>
      <c r="D461" s="92">
        <v>1660</v>
      </c>
      <c r="E461" s="92">
        <v>1023.35</v>
      </c>
      <c r="F461" s="92">
        <v>2164.25</v>
      </c>
      <c r="G461" s="94">
        <f t="shared" si="23"/>
        <v>-1.3061964628169567E-2</v>
      </c>
      <c r="H461" s="94">
        <f t="shared" si="23"/>
        <v>-7.5354951603417075E-3</v>
      </c>
      <c r="I461" s="94">
        <f t="shared" si="24"/>
        <v>3.0415890751086281E-2</v>
      </c>
      <c r="J461" s="94">
        <f t="shared" si="25"/>
        <v>-4.6685794874289427E-3</v>
      </c>
      <c r="K461" s="94">
        <f t="shared" si="25"/>
        <v>-5.833850111394299E-3</v>
      </c>
    </row>
    <row r="462" spans="1:11">
      <c r="A462" s="89">
        <v>44964</v>
      </c>
      <c r="B462" s="90">
        <v>2287.1001000000001</v>
      </c>
      <c r="C462" s="90">
        <v>2128.3449999999998</v>
      </c>
      <c r="D462" s="90">
        <v>1659.4</v>
      </c>
      <c r="E462" s="90">
        <v>1006.4</v>
      </c>
      <c r="F462" s="90">
        <v>2162.25</v>
      </c>
      <c r="G462" s="94">
        <f t="shared" si="23"/>
        <v>-1.2414447722674278E-2</v>
      </c>
      <c r="H462" s="94">
        <f t="shared" si="23"/>
        <v>-2.4010208732968279E-3</v>
      </c>
      <c r="I462" s="94">
        <f t="shared" si="24"/>
        <v>-3.6144578313247532E-4</v>
      </c>
      <c r="J462" s="94">
        <f t="shared" si="25"/>
        <v>-1.6563248155567544E-2</v>
      </c>
      <c r="K462" s="94">
        <f t="shared" si="25"/>
        <v>-9.2410765854222018E-4</v>
      </c>
    </row>
    <row r="463" spans="1:11">
      <c r="A463" s="91">
        <v>44965</v>
      </c>
      <c r="B463" s="92">
        <v>2355</v>
      </c>
      <c r="C463" s="92">
        <v>2170.8490999999999</v>
      </c>
      <c r="D463" s="92">
        <v>1654.25</v>
      </c>
      <c r="E463" s="92">
        <v>1013</v>
      </c>
      <c r="F463" s="92">
        <v>2160.5500000000002</v>
      </c>
      <c r="G463" s="94">
        <f t="shared" si="23"/>
        <v>2.9688206475964863E-2</v>
      </c>
      <c r="H463" s="94">
        <f t="shared" si="23"/>
        <v>1.9970493505517248E-2</v>
      </c>
      <c r="I463" s="94">
        <f t="shared" si="24"/>
        <v>-3.1035313968904971E-3</v>
      </c>
      <c r="J463" s="94">
        <f t="shared" si="25"/>
        <v>6.5580286168521688E-3</v>
      </c>
      <c r="K463" s="94">
        <f t="shared" si="25"/>
        <v>-7.862180598912328E-4</v>
      </c>
    </row>
    <row r="464" spans="1:11">
      <c r="A464" s="89">
        <v>44966</v>
      </c>
      <c r="B464" s="90">
        <v>2336.5500000000002</v>
      </c>
      <c r="C464" s="90">
        <v>2174.6333</v>
      </c>
      <c r="D464" s="90">
        <v>1660</v>
      </c>
      <c r="E464" s="90">
        <v>1006.8</v>
      </c>
      <c r="F464" s="90">
        <v>2150</v>
      </c>
      <c r="G464" s="94">
        <f t="shared" si="23"/>
        <v>-7.8343949044585217E-3</v>
      </c>
      <c r="H464" s="94">
        <f t="shared" si="23"/>
        <v>1.7431888748048196E-3</v>
      </c>
      <c r="I464" s="94">
        <f t="shared" si="24"/>
        <v>3.4758954208855978E-3</v>
      </c>
      <c r="J464" s="94">
        <f t="shared" si="25"/>
        <v>-6.12043435340577E-3</v>
      </c>
      <c r="K464" s="94">
        <f t="shared" si="25"/>
        <v>-4.8830158987295744E-3</v>
      </c>
    </row>
    <row r="465" spans="1:11">
      <c r="A465" s="91">
        <v>44967</v>
      </c>
      <c r="B465" s="92">
        <v>2318.8000000000002</v>
      </c>
      <c r="C465" s="92">
        <v>2156.7273</v>
      </c>
      <c r="D465" s="92">
        <v>1648.8</v>
      </c>
      <c r="E465" s="92">
        <v>1006.6</v>
      </c>
      <c r="F465" s="92">
        <v>2140.1999999999998</v>
      </c>
      <c r="G465" s="94">
        <f t="shared" si="23"/>
        <v>-7.5966703045087835E-3</v>
      </c>
      <c r="H465" s="94">
        <f t="shared" si="23"/>
        <v>-8.2340319170132962E-3</v>
      </c>
      <c r="I465" s="94">
        <f t="shared" si="24"/>
        <v>-6.7469879518072566E-3</v>
      </c>
      <c r="J465" s="94">
        <f t="shared" si="25"/>
        <v>-1.9864918553827156E-4</v>
      </c>
      <c r="K465" s="94">
        <f t="shared" si="25"/>
        <v>-4.5581395348838058E-3</v>
      </c>
    </row>
    <row r="466" spans="1:11">
      <c r="A466" s="89">
        <v>44970</v>
      </c>
      <c r="B466" s="90">
        <v>2300.1001000000001</v>
      </c>
      <c r="C466" s="90">
        <v>2144.4513999999999</v>
      </c>
      <c r="D466" s="90">
        <v>1655</v>
      </c>
      <c r="E466" s="90">
        <v>1015.25</v>
      </c>
      <c r="F466" s="90">
        <v>2173</v>
      </c>
      <c r="G466" s="94">
        <f t="shared" si="23"/>
        <v>-8.0644730032775874E-3</v>
      </c>
      <c r="H466" s="94">
        <f t="shared" si="23"/>
        <v>-5.6919110728556608E-3</v>
      </c>
      <c r="I466" s="94">
        <f t="shared" si="24"/>
        <v>3.7603105288695087E-3</v>
      </c>
      <c r="J466" s="94">
        <f t="shared" si="25"/>
        <v>8.5932843234651068E-3</v>
      </c>
      <c r="K466" s="94">
        <f t="shared" si="25"/>
        <v>1.5325670498084377E-2</v>
      </c>
    </row>
    <row r="467" spans="1:11">
      <c r="A467" s="91">
        <v>44971</v>
      </c>
      <c r="B467" s="92">
        <v>2235.5</v>
      </c>
      <c r="C467" s="92">
        <v>2194.9856</v>
      </c>
      <c r="D467" s="92">
        <v>1665</v>
      </c>
      <c r="E467" s="92">
        <v>1006.75</v>
      </c>
      <c r="F467" s="92">
        <v>2215</v>
      </c>
      <c r="G467" s="94">
        <f t="shared" si="23"/>
        <v>-2.8085777658111537E-2</v>
      </c>
      <c r="H467" s="94">
        <f t="shared" si="23"/>
        <v>2.3565094550522366E-2</v>
      </c>
      <c r="I467" s="94">
        <f t="shared" si="24"/>
        <v>6.0422960725075529E-3</v>
      </c>
      <c r="J467" s="94">
        <f t="shared" si="25"/>
        <v>-8.3723220881556266E-3</v>
      </c>
      <c r="K467" s="94">
        <f t="shared" si="25"/>
        <v>1.9328117809479982E-2</v>
      </c>
    </row>
    <row r="468" spans="1:11">
      <c r="A468" s="89">
        <v>44972</v>
      </c>
      <c r="B468" s="90">
        <v>2212.5500000000002</v>
      </c>
      <c r="C468" s="90">
        <v>2244.6889999999999</v>
      </c>
      <c r="D468" s="90">
        <v>1678</v>
      </c>
      <c r="E468" s="90">
        <v>995.4</v>
      </c>
      <c r="F468" s="90">
        <v>2186</v>
      </c>
      <c r="G468" s="94">
        <f t="shared" si="23"/>
        <v>-1.0266159695817409E-2</v>
      </c>
      <c r="H468" s="94">
        <f t="shared" si="23"/>
        <v>2.2644066548773656E-2</v>
      </c>
      <c r="I468" s="94">
        <f t="shared" si="24"/>
        <v>7.8078078078078076E-3</v>
      </c>
      <c r="J468" s="94">
        <f t="shared" si="25"/>
        <v>-1.1273901167121949E-2</v>
      </c>
      <c r="K468" s="94">
        <f t="shared" si="25"/>
        <v>-1.3092550790067719E-2</v>
      </c>
    </row>
    <row r="469" spans="1:11">
      <c r="A469" s="91">
        <v>44973</v>
      </c>
      <c r="B469" s="92">
        <v>2287.8000000000002</v>
      </c>
      <c r="C469" s="92">
        <v>2242.9353000000001</v>
      </c>
      <c r="D469" s="92">
        <v>1673.2</v>
      </c>
      <c r="E469" s="92">
        <v>995.15</v>
      </c>
      <c r="F469" s="92">
        <v>2186.8000000000002</v>
      </c>
      <c r="G469" s="94">
        <f t="shared" si="23"/>
        <v>3.4010530835461343E-2</v>
      </c>
      <c r="H469" s="94">
        <f t="shared" si="23"/>
        <v>-7.8126635805661872E-4</v>
      </c>
      <c r="I469" s="94">
        <f t="shared" si="24"/>
        <v>-2.8605482717520589E-3</v>
      </c>
      <c r="J469" s="94">
        <f t="shared" si="25"/>
        <v>-2.5115531444645371E-4</v>
      </c>
      <c r="K469" s="94">
        <f t="shared" si="25"/>
        <v>3.6596523330291946E-4</v>
      </c>
    </row>
    <row r="470" spans="1:11">
      <c r="A470" s="89">
        <v>44974</v>
      </c>
      <c r="B470" s="90">
        <v>2374.75</v>
      </c>
      <c r="C470" s="90">
        <v>2252.3036999999999</v>
      </c>
      <c r="D470" s="90">
        <v>1661</v>
      </c>
      <c r="E470" s="90">
        <v>984.5</v>
      </c>
      <c r="F470" s="90">
        <v>2169.8000000000002</v>
      </c>
      <c r="G470" s="94">
        <f t="shared" si="23"/>
        <v>3.8005944575574706E-2</v>
      </c>
      <c r="H470" s="94">
        <f t="shared" si="23"/>
        <v>4.1768480793894667E-3</v>
      </c>
      <c r="I470" s="94">
        <f t="shared" si="24"/>
        <v>-7.2914176428400942E-3</v>
      </c>
      <c r="J470" s="94">
        <f t="shared" si="25"/>
        <v>-1.0701904235542358E-2</v>
      </c>
      <c r="K470" s="94">
        <f t="shared" si="25"/>
        <v>-7.7739162246204495E-3</v>
      </c>
    </row>
    <row r="471" spans="1:11">
      <c r="A471" s="91">
        <v>44977</v>
      </c>
      <c r="B471" s="92">
        <v>2356.8501000000001</v>
      </c>
      <c r="C471" s="92">
        <v>2228.4904999999999</v>
      </c>
      <c r="D471" s="92">
        <v>1660</v>
      </c>
      <c r="E471" s="92">
        <v>984.4</v>
      </c>
      <c r="F471" s="92">
        <v>2233.6999999999998</v>
      </c>
      <c r="G471" s="94">
        <f t="shared" si="23"/>
        <v>-7.5375934308874147E-3</v>
      </c>
      <c r="H471" s="94">
        <f t="shared" si="23"/>
        <v>-1.0572819287203609E-2</v>
      </c>
      <c r="I471" s="94">
        <f t="shared" si="24"/>
        <v>-6.020469596628537E-4</v>
      </c>
      <c r="J471" s="94">
        <f t="shared" si="25"/>
        <v>-1.01574403250404E-4</v>
      </c>
      <c r="K471" s="94">
        <f t="shared" si="25"/>
        <v>2.9449718868098274E-2</v>
      </c>
    </row>
    <row r="472" spans="1:11">
      <c r="A472" s="89">
        <v>44978</v>
      </c>
      <c r="B472" s="90">
        <v>2358.6001000000001</v>
      </c>
      <c r="C472" s="90">
        <v>2246.6736000000001</v>
      </c>
      <c r="D472" s="90">
        <v>1640</v>
      </c>
      <c r="E472" s="90">
        <v>971.6</v>
      </c>
      <c r="F472" s="90">
        <v>2239</v>
      </c>
      <c r="G472" s="94">
        <f t="shared" si="23"/>
        <v>7.4251646296894316E-4</v>
      </c>
      <c r="H472" s="94">
        <f t="shared" si="23"/>
        <v>8.1593796338823056E-3</v>
      </c>
      <c r="I472" s="94">
        <f t="shared" si="24"/>
        <v>-1.2048192771084338E-2</v>
      </c>
      <c r="J472" s="94">
        <f t="shared" si="25"/>
        <v>-1.3002844372206375E-2</v>
      </c>
      <c r="K472" s="94">
        <f t="shared" si="25"/>
        <v>2.3727447732462652E-3</v>
      </c>
    </row>
    <row r="473" spans="1:11">
      <c r="A473" s="91">
        <v>44979</v>
      </c>
      <c r="B473" s="92">
        <v>2331.8998999999999</v>
      </c>
      <c r="C473" s="92">
        <v>2195.7239</v>
      </c>
      <c r="D473" s="92">
        <v>1639</v>
      </c>
      <c r="E473" s="92">
        <v>968.55</v>
      </c>
      <c r="F473" s="92">
        <v>2229</v>
      </c>
      <c r="G473" s="94">
        <f t="shared" si="23"/>
        <v>-1.1320359055356702E-2</v>
      </c>
      <c r="H473" s="94">
        <f t="shared" si="23"/>
        <v>-2.2677838026850059E-2</v>
      </c>
      <c r="I473" s="94">
        <f t="shared" si="24"/>
        <v>-6.0975609756097561E-4</v>
      </c>
      <c r="J473" s="94">
        <f t="shared" si="25"/>
        <v>-3.1391519143681226E-3</v>
      </c>
      <c r="K473" s="94">
        <f t="shared" si="25"/>
        <v>-4.4662795891022775E-3</v>
      </c>
    </row>
    <row r="474" spans="1:11">
      <c r="A474" s="89">
        <v>44980</v>
      </c>
      <c r="B474" s="90">
        <v>2325.6498999999999</v>
      </c>
      <c r="C474" s="90">
        <v>2185.2017000000001</v>
      </c>
      <c r="D474" s="90">
        <v>1613</v>
      </c>
      <c r="E474" s="90">
        <v>972.5</v>
      </c>
      <c r="F474" s="90">
        <v>2204</v>
      </c>
      <c r="G474" s="94">
        <f t="shared" si="23"/>
        <v>-2.6802179630437827E-3</v>
      </c>
      <c r="H474" s="94">
        <f t="shared" si="23"/>
        <v>-4.7921325627506648E-3</v>
      </c>
      <c r="I474" s="94">
        <f t="shared" si="24"/>
        <v>-1.5863331299572909E-2</v>
      </c>
      <c r="J474" s="94">
        <f t="shared" si="25"/>
        <v>4.0782613184657951E-3</v>
      </c>
      <c r="K474" s="94">
        <f t="shared" si="25"/>
        <v>-1.1215791834903545E-2</v>
      </c>
    </row>
    <row r="475" spans="1:11">
      <c r="A475" s="91">
        <v>44981</v>
      </c>
      <c r="B475" s="92">
        <v>2341.1999999999998</v>
      </c>
      <c r="C475" s="92">
        <v>2200.1543000000001</v>
      </c>
      <c r="D475" s="92">
        <v>1617.9</v>
      </c>
      <c r="E475" s="92">
        <v>970.5</v>
      </c>
      <c r="F475" s="92">
        <v>2160</v>
      </c>
      <c r="G475" s="94">
        <f t="shared" si="23"/>
        <v>6.6863460403046608E-3</v>
      </c>
      <c r="H475" s="94">
        <f t="shared" si="23"/>
        <v>6.8426635399377886E-3</v>
      </c>
      <c r="I475" s="94">
        <f t="shared" si="24"/>
        <v>3.0378177309362004E-3</v>
      </c>
      <c r="J475" s="94">
        <f t="shared" si="25"/>
        <v>-2.056555269922879E-3</v>
      </c>
      <c r="K475" s="94">
        <f t="shared" si="25"/>
        <v>-1.9963702359346643E-2</v>
      </c>
    </row>
    <row r="476" spans="1:11">
      <c r="A476" s="89">
        <v>44984</v>
      </c>
      <c r="B476" s="90">
        <v>2305.3000000000002</v>
      </c>
      <c r="C476" s="90">
        <v>2185.5246999999999</v>
      </c>
      <c r="D476" s="90">
        <v>1585.9</v>
      </c>
      <c r="E476" s="90">
        <v>965.05</v>
      </c>
      <c r="F476" s="90">
        <v>2134.0500000000002</v>
      </c>
      <c r="G476" s="94">
        <f t="shared" si="23"/>
        <v>-1.5334016743550161E-2</v>
      </c>
      <c r="H476" s="94">
        <f t="shared" si="23"/>
        <v>-6.6493518204610511E-3</v>
      </c>
      <c r="I476" s="94">
        <f t="shared" si="24"/>
        <v>-1.9778725508375054E-2</v>
      </c>
      <c r="J476" s="94">
        <f t="shared" si="25"/>
        <v>-5.6156620298815517E-3</v>
      </c>
      <c r="K476" s="94">
        <f t="shared" si="25"/>
        <v>-1.2013888888888805E-2</v>
      </c>
    </row>
    <row r="477" spans="1:11">
      <c r="A477" s="91">
        <v>44985</v>
      </c>
      <c r="B477" s="92">
        <v>2301.0500000000002</v>
      </c>
      <c r="C477" s="92">
        <v>2143.7129</v>
      </c>
      <c r="D477" s="92">
        <v>1592</v>
      </c>
      <c r="E477" s="92">
        <v>956.6</v>
      </c>
      <c r="F477" s="92">
        <v>2115</v>
      </c>
      <c r="G477" s="94">
        <f t="shared" si="23"/>
        <v>-1.8435778423632498E-3</v>
      </c>
      <c r="H477" s="94">
        <f t="shared" si="23"/>
        <v>-1.9131241115691783E-2</v>
      </c>
      <c r="I477" s="94">
        <f t="shared" si="24"/>
        <v>3.8463963679928803E-3</v>
      </c>
      <c r="J477" s="94">
        <f t="shared" si="25"/>
        <v>-8.7560230039893609E-3</v>
      </c>
      <c r="K477" s="94">
        <f t="shared" si="25"/>
        <v>-8.9266886905181135E-3</v>
      </c>
    </row>
    <row r="478" spans="1:11">
      <c r="A478" s="89">
        <v>44986</v>
      </c>
      <c r="B478" s="90">
        <v>2320.1999999999998</v>
      </c>
      <c r="C478" s="90">
        <v>2163.4189000000001</v>
      </c>
      <c r="D478" s="90">
        <v>1612</v>
      </c>
      <c r="E478" s="90">
        <v>959.3</v>
      </c>
      <c r="F478" s="90">
        <v>2100</v>
      </c>
      <c r="G478" s="94">
        <f t="shared" si="23"/>
        <v>8.3222876512894697E-3</v>
      </c>
      <c r="H478" s="94">
        <f t="shared" si="23"/>
        <v>9.1924622928751931E-3</v>
      </c>
      <c r="I478" s="94">
        <f t="shared" si="24"/>
        <v>1.2562814070351759E-2</v>
      </c>
      <c r="J478" s="94">
        <f t="shared" si="25"/>
        <v>2.8224963412083752E-3</v>
      </c>
      <c r="K478" s="94">
        <f t="shared" si="25"/>
        <v>-7.0921985815602835E-3</v>
      </c>
    </row>
    <row r="479" spans="1:11">
      <c r="A479" s="91">
        <v>44987</v>
      </c>
      <c r="B479" s="92">
        <v>2301.0500000000002</v>
      </c>
      <c r="C479" s="92">
        <v>2146.9434000000001</v>
      </c>
      <c r="D479" s="92">
        <v>1594</v>
      </c>
      <c r="E479" s="92">
        <v>965.3</v>
      </c>
      <c r="F479" s="92">
        <v>2129.9499999999998</v>
      </c>
      <c r="G479" s="94">
        <f t="shared" si="23"/>
        <v>-8.2535988276871124E-3</v>
      </c>
      <c r="H479" s="94">
        <f t="shared" si="23"/>
        <v>-7.6154923117293695E-3</v>
      </c>
      <c r="I479" s="94">
        <f t="shared" si="24"/>
        <v>-1.1166253101736972E-2</v>
      </c>
      <c r="J479" s="94">
        <f t="shared" si="25"/>
        <v>6.2545606171166479E-3</v>
      </c>
      <c r="K479" s="94">
        <f t="shared" si="25"/>
        <v>1.4261904761904675E-2</v>
      </c>
    </row>
    <row r="480" spans="1:11">
      <c r="A480" s="89">
        <v>44988</v>
      </c>
      <c r="B480" s="90">
        <v>2295.6498999999999</v>
      </c>
      <c r="C480" s="90">
        <v>2201.7233999999999</v>
      </c>
      <c r="D480" s="90">
        <v>1596</v>
      </c>
      <c r="E480" s="90">
        <v>966.9</v>
      </c>
      <c r="F480" s="90">
        <v>2140</v>
      </c>
      <c r="G480" s="94">
        <f t="shared" si="23"/>
        <v>-2.3467982008214916E-3</v>
      </c>
      <c r="H480" s="94">
        <f t="shared" si="23"/>
        <v>2.5515344279686061E-2</v>
      </c>
      <c r="I480" s="94">
        <f t="shared" si="24"/>
        <v>1.2547051442910915E-3</v>
      </c>
      <c r="J480" s="94">
        <f t="shared" si="25"/>
        <v>1.6575157981974752E-3</v>
      </c>
      <c r="K480" s="94">
        <f t="shared" si="25"/>
        <v>4.7184206202024381E-3</v>
      </c>
    </row>
    <row r="481" spans="1:11">
      <c r="A481" s="91">
        <v>44991</v>
      </c>
      <c r="B481" s="92">
        <v>2424.0500000000002</v>
      </c>
      <c r="C481" s="92">
        <v>2223.2292000000002</v>
      </c>
      <c r="D481" s="92">
        <v>1620</v>
      </c>
      <c r="E481" s="92">
        <v>965.25</v>
      </c>
      <c r="F481" s="92">
        <v>2158.25</v>
      </c>
      <c r="G481" s="94">
        <f t="shared" si="23"/>
        <v>5.5931917144683214E-2</v>
      </c>
      <c r="H481" s="94">
        <f t="shared" si="23"/>
        <v>9.7677119659991644E-3</v>
      </c>
      <c r="I481" s="94">
        <f t="shared" si="24"/>
        <v>1.5037593984962405E-2</v>
      </c>
      <c r="J481" s="94">
        <f t="shared" si="25"/>
        <v>-1.7064846416382019E-3</v>
      </c>
      <c r="K481" s="94">
        <f t="shared" si="25"/>
        <v>8.52803738317757E-3</v>
      </c>
    </row>
    <row r="482" spans="1:11">
      <c r="A482" s="89">
        <v>44993</v>
      </c>
      <c r="B482" s="90">
        <v>2410.8501000000001</v>
      </c>
      <c r="C482" s="90">
        <v>2231.2134000000001</v>
      </c>
      <c r="D482" s="90">
        <v>1620</v>
      </c>
      <c r="E482" s="90">
        <v>957.5</v>
      </c>
      <c r="F482" s="90">
        <v>2152</v>
      </c>
      <c r="G482" s="94">
        <f t="shared" si="23"/>
        <v>-5.4453909779089002E-3</v>
      </c>
      <c r="H482" s="94">
        <f t="shared" si="23"/>
        <v>3.5912626552403472E-3</v>
      </c>
      <c r="I482" s="94">
        <f t="shared" si="24"/>
        <v>0</v>
      </c>
      <c r="J482" s="94">
        <f t="shared" si="25"/>
        <v>-8.0290080290080293E-3</v>
      </c>
      <c r="K482" s="94">
        <f t="shared" si="25"/>
        <v>-2.8958647052009729E-3</v>
      </c>
    </row>
    <row r="483" spans="1:11">
      <c r="A483" s="91">
        <v>44994</v>
      </c>
      <c r="B483" s="92">
        <v>2410.3998999999999</v>
      </c>
      <c r="C483" s="92">
        <v>2177.5868999999998</v>
      </c>
      <c r="D483" s="92">
        <v>1629.95</v>
      </c>
      <c r="E483" s="92">
        <v>952.7</v>
      </c>
      <c r="F483" s="92">
        <v>2174.9499999999998</v>
      </c>
      <c r="G483" s="94">
        <f t="shared" si="23"/>
        <v>-1.8673910916328752E-4</v>
      </c>
      <c r="H483" s="94">
        <f t="shared" si="23"/>
        <v>-2.4034679963826099E-2</v>
      </c>
      <c r="I483" s="94">
        <f t="shared" si="24"/>
        <v>6.1419753086420035E-3</v>
      </c>
      <c r="J483" s="94">
        <f t="shared" si="25"/>
        <v>-5.0130548302871588E-3</v>
      </c>
      <c r="K483" s="94">
        <f t="shared" si="25"/>
        <v>1.0664498141263856E-2</v>
      </c>
    </row>
    <row r="484" spans="1:11">
      <c r="A484" s="89">
        <v>44995</v>
      </c>
      <c r="B484" s="90">
        <v>2340.8998999999999</v>
      </c>
      <c r="C484" s="90">
        <v>2143.8512999999998</v>
      </c>
      <c r="D484" s="90">
        <v>1610.45</v>
      </c>
      <c r="E484" s="90">
        <v>955.55</v>
      </c>
      <c r="F484" s="90">
        <v>2171.5</v>
      </c>
      <c r="G484" s="94">
        <f t="shared" si="23"/>
        <v>-2.8833389845394537E-2</v>
      </c>
      <c r="H484" s="94">
        <f t="shared" si="23"/>
        <v>-1.5492194593933303E-2</v>
      </c>
      <c r="I484" s="94">
        <f t="shared" si="24"/>
        <v>-1.1963557164330193E-2</v>
      </c>
      <c r="J484" s="94">
        <f t="shared" si="25"/>
        <v>2.9914978482207502E-3</v>
      </c>
      <c r="K484" s="94">
        <f t="shared" si="25"/>
        <v>-1.5862433619162823E-3</v>
      </c>
    </row>
    <row r="485" spans="1:11">
      <c r="A485" s="91">
        <v>44998</v>
      </c>
      <c r="B485" s="92">
        <v>2306.0500000000002</v>
      </c>
      <c r="C485" s="92">
        <v>2108.5927999999999</v>
      </c>
      <c r="D485" s="92">
        <v>1587.9</v>
      </c>
      <c r="E485" s="92">
        <v>954.1</v>
      </c>
      <c r="F485" s="92">
        <v>2164.0500000000002</v>
      </c>
      <c r="G485" s="94">
        <f t="shared" si="23"/>
        <v>-1.4887394373420114E-2</v>
      </c>
      <c r="H485" s="94">
        <f t="shared" si="23"/>
        <v>-1.6446336553286096E-2</v>
      </c>
      <c r="I485" s="94">
        <f t="shared" si="24"/>
        <v>-1.4002297494489089E-2</v>
      </c>
      <c r="J485" s="94">
        <f t="shared" si="25"/>
        <v>-1.517450682852736E-3</v>
      </c>
      <c r="K485" s="94">
        <f t="shared" si="25"/>
        <v>-3.4308081970986959E-3</v>
      </c>
    </row>
    <row r="486" spans="1:11">
      <c r="A486" s="89">
        <v>44999</v>
      </c>
      <c r="B486" s="90">
        <v>2292.1999999999998</v>
      </c>
      <c r="C486" s="90">
        <v>2100.7012</v>
      </c>
      <c r="D486" s="90">
        <v>1570.25</v>
      </c>
      <c r="E486" s="90">
        <v>957.2</v>
      </c>
      <c r="F486" s="90">
        <v>2144.3501000000001</v>
      </c>
      <c r="G486" s="94">
        <f t="shared" si="23"/>
        <v>-6.0059408946034837E-3</v>
      </c>
      <c r="H486" s="94">
        <f t="shared" si="23"/>
        <v>-3.7425907932531715E-3</v>
      </c>
      <c r="I486" s="94">
        <f t="shared" si="24"/>
        <v>-1.1115309528307884E-2</v>
      </c>
      <c r="J486" s="94">
        <f t="shared" si="25"/>
        <v>3.2491353107640948E-3</v>
      </c>
      <c r="K486" s="94">
        <f t="shared" si="25"/>
        <v>-9.1032554700677289E-3</v>
      </c>
    </row>
    <row r="487" spans="1:11">
      <c r="A487" s="91">
        <v>45000</v>
      </c>
      <c r="B487" s="92">
        <v>2276.1001000000001</v>
      </c>
      <c r="C487" s="92">
        <v>2064.7964000000002</v>
      </c>
      <c r="D487" s="92">
        <v>1578</v>
      </c>
      <c r="E487" s="92">
        <v>951.4</v>
      </c>
      <c r="F487" s="92">
        <v>2164.1999999999998</v>
      </c>
      <c r="G487" s="94">
        <f t="shared" si="23"/>
        <v>-7.0237762847917759E-3</v>
      </c>
      <c r="H487" s="94">
        <f t="shared" si="23"/>
        <v>-1.7091816770514433E-2</v>
      </c>
      <c r="I487" s="94">
        <f t="shared" si="24"/>
        <v>4.9355198216844455E-3</v>
      </c>
      <c r="J487" s="94">
        <f t="shared" si="25"/>
        <v>-6.0593397409110612E-3</v>
      </c>
      <c r="K487" s="94">
        <f t="shared" si="25"/>
        <v>9.2568373046918537E-3</v>
      </c>
    </row>
    <row r="488" spans="1:11">
      <c r="A488" s="89">
        <v>45001</v>
      </c>
      <c r="B488" s="90">
        <v>2282.1001000000001</v>
      </c>
      <c r="C488" s="90">
        <v>2054.5048999999999</v>
      </c>
      <c r="D488" s="90">
        <v>1539</v>
      </c>
      <c r="E488" s="90">
        <v>967.4</v>
      </c>
      <c r="F488" s="90">
        <v>2184.8998999999999</v>
      </c>
      <c r="G488" s="94">
        <f t="shared" si="23"/>
        <v>2.6360879295247164E-3</v>
      </c>
      <c r="H488" s="94">
        <f t="shared" si="23"/>
        <v>-4.9842686668769226E-3</v>
      </c>
      <c r="I488" s="94">
        <f t="shared" si="24"/>
        <v>-2.4714828897338403E-2</v>
      </c>
      <c r="J488" s="94">
        <f t="shared" si="25"/>
        <v>1.6817321841496743E-2</v>
      </c>
      <c r="K488" s="94">
        <f t="shared" si="25"/>
        <v>9.5646890305887029E-3</v>
      </c>
    </row>
    <row r="489" spans="1:11">
      <c r="A489" s="91">
        <v>45002</v>
      </c>
      <c r="B489" s="92">
        <v>2256.5</v>
      </c>
      <c r="C489" s="92">
        <v>2051.9207000000001</v>
      </c>
      <c r="D489" s="92">
        <v>1557.5</v>
      </c>
      <c r="E489" s="92">
        <v>957.7</v>
      </c>
      <c r="F489" s="92">
        <v>2186.6999999999998</v>
      </c>
      <c r="G489" s="94">
        <f t="shared" si="23"/>
        <v>-1.1217781376022948E-2</v>
      </c>
      <c r="H489" s="94">
        <f t="shared" si="23"/>
        <v>-1.2578212882333756E-3</v>
      </c>
      <c r="I489" s="94">
        <f t="shared" si="24"/>
        <v>1.2020792722547108E-2</v>
      </c>
      <c r="J489" s="94">
        <f t="shared" si="25"/>
        <v>-1.0026876162910824E-2</v>
      </c>
      <c r="K489" s="94">
        <f t="shared" si="25"/>
        <v>8.2388213757524065E-4</v>
      </c>
    </row>
    <row r="490" spans="1:11">
      <c r="A490" s="89">
        <v>45005</v>
      </c>
      <c r="B490" s="90">
        <v>2251.3998999999999</v>
      </c>
      <c r="C490" s="90">
        <v>2031.7530999999999</v>
      </c>
      <c r="D490" s="90">
        <v>1567.95</v>
      </c>
      <c r="E490" s="90">
        <v>961.2</v>
      </c>
      <c r="F490" s="90">
        <v>2191.1001000000001</v>
      </c>
      <c r="G490" s="94">
        <f t="shared" si="23"/>
        <v>-2.2601816973189062E-3</v>
      </c>
      <c r="H490" s="94">
        <f t="shared" si="23"/>
        <v>-9.8286449373994906E-3</v>
      </c>
      <c r="I490" s="94">
        <f t="shared" si="24"/>
        <v>6.709470304975952E-3</v>
      </c>
      <c r="J490" s="94">
        <f t="shared" si="25"/>
        <v>3.6545891197661061E-3</v>
      </c>
      <c r="K490" s="94">
        <f t="shared" si="25"/>
        <v>2.0122101797230042E-3</v>
      </c>
    </row>
    <row r="491" spans="1:11">
      <c r="A491" s="91">
        <v>45006</v>
      </c>
      <c r="B491" s="92">
        <v>2369.9499999999998</v>
      </c>
      <c r="C491" s="92">
        <v>2094.9324000000001</v>
      </c>
      <c r="D491" s="92">
        <v>1571.95</v>
      </c>
      <c r="E491" s="92">
        <v>956.2</v>
      </c>
      <c r="F491" s="92">
        <v>2182.6999999999998</v>
      </c>
      <c r="G491" s="94">
        <f t="shared" si="23"/>
        <v>5.265617183335574E-2</v>
      </c>
      <c r="H491" s="94">
        <f t="shared" si="23"/>
        <v>3.1095953538843004E-2</v>
      </c>
      <c r="I491" s="94">
        <f t="shared" si="24"/>
        <v>2.5511017570713349E-3</v>
      </c>
      <c r="J491" s="94">
        <f t="shared" si="25"/>
        <v>-5.2018310445276737E-3</v>
      </c>
      <c r="K491" s="94">
        <f t="shared" si="25"/>
        <v>-3.8337363044254769E-3</v>
      </c>
    </row>
    <row r="492" spans="1:11">
      <c r="A492" s="89">
        <v>45007</v>
      </c>
      <c r="B492" s="90">
        <v>2337.6999999999998</v>
      </c>
      <c r="C492" s="90">
        <v>2101.3009999999999</v>
      </c>
      <c r="D492" s="90">
        <v>1584</v>
      </c>
      <c r="E492" s="90">
        <v>972.05</v>
      </c>
      <c r="F492" s="90">
        <v>2219.5</v>
      </c>
      <c r="G492" s="94">
        <f t="shared" si="23"/>
        <v>-1.3607882022827486E-2</v>
      </c>
      <c r="H492" s="94">
        <f t="shared" si="23"/>
        <v>3.0400026272923114E-3</v>
      </c>
      <c r="I492" s="94">
        <f t="shared" si="24"/>
        <v>7.6656382200451373E-3</v>
      </c>
      <c r="J492" s="94">
        <f t="shared" si="25"/>
        <v>1.6576030119221825E-2</v>
      </c>
      <c r="K492" s="94">
        <f t="shared" si="25"/>
        <v>1.6859852476290918E-2</v>
      </c>
    </row>
    <row r="493" spans="1:11">
      <c r="A493" s="91">
        <v>45008</v>
      </c>
      <c r="B493" s="92">
        <v>2321.3998999999999</v>
      </c>
      <c r="C493" s="92">
        <v>2074.7188000000001</v>
      </c>
      <c r="D493" s="92">
        <v>1567.75</v>
      </c>
      <c r="E493" s="92">
        <v>977.65</v>
      </c>
      <c r="F493" s="92">
        <v>2214</v>
      </c>
      <c r="G493" s="94">
        <f t="shared" si="23"/>
        <v>-6.9727082174786889E-3</v>
      </c>
      <c r="H493" s="94">
        <f t="shared" si="23"/>
        <v>-1.2650353281133845E-2</v>
      </c>
      <c r="I493" s="94">
        <f t="shared" si="24"/>
        <v>-1.0258838383838384E-2</v>
      </c>
      <c r="J493" s="94">
        <f t="shared" si="25"/>
        <v>5.7610205236356387E-3</v>
      </c>
      <c r="K493" s="94">
        <f t="shared" si="25"/>
        <v>-2.4780355936021626E-3</v>
      </c>
    </row>
    <row r="494" spans="1:11">
      <c r="A494" s="89">
        <v>45009</v>
      </c>
      <c r="B494" s="90">
        <v>2283.8998999999999</v>
      </c>
      <c r="C494" s="90">
        <v>2033.6451</v>
      </c>
      <c r="D494" s="90">
        <v>1560</v>
      </c>
      <c r="E494" s="90">
        <v>972.85</v>
      </c>
      <c r="F494" s="90">
        <v>2206</v>
      </c>
      <c r="G494" s="94">
        <f t="shared" si="23"/>
        <v>-1.6154045668736353E-2</v>
      </c>
      <c r="H494" s="94">
        <f t="shared" si="23"/>
        <v>-1.9797237100276019E-2</v>
      </c>
      <c r="I494" s="94">
        <f t="shared" si="24"/>
        <v>-4.9433902088981026E-3</v>
      </c>
      <c r="J494" s="94">
        <f t="shared" si="25"/>
        <v>-4.9097325218636061E-3</v>
      </c>
      <c r="K494" s="94">
        <f t="shared" si="25"/>
        <v>-3.6133694670280035E-3</v>
      </c>
    </row>
    <row r="495" spans="1:11">
      <c r="A495" s="91">
        <v>45012</v>
      </c>
      <c r="B495" s="92">
        <v>2265.4499999999998</v>
      </c>
      <c r="C495" s="92">
        <v>2065.2577999999999</v>
      </c>
      <c r="D495" s="92">
        <v>1562.2</v>
      </c>
      <c r="E495" s="92">
        <v>983.45</v>
      </c>
      <c r="F495" s="92">
        <v>2175.0500000000002</v>
      </c>
      <c r="G495" s="94">
        <f t="shared" si="23"/>
        <v>-8.0782437093675045E-3</v>
      </c>
      <c r="H495" s="94">
        <f t="shared" si="23"/>
        <v>1.5544846050080175E-2</v>
      </c>
      <c r="I495" s="94">
        <f t="shared" si="24"/>
        <v>1.4102564102564394E-3</v>
      </c>
      <c r="J495" s="94">
        <f t="shared" si="25"/>
        <v>1.0895821555224365E-2</v>
      </c>
      <c r="K495" s="94">
        <f t="shared" si="25"/>
        <v>-1.4029918404351685E-2</v>
      </c>
    </row>
    <row r="496" spans="1:11">
      <c r="A496" s="89">
        <v>45013</v>
      </c>
      <c r="B496" s="90">
        <v>2244.1498999999999</v>
      </c>
      <c r="C496" s="90">
        <v>2074.9032999999999</v>
      </c>
      <c r="D496" s="90">
        <v>1565.7</v>
      </c>
      <c r="E496" s="90">
        <v>984.2</v>
      </c>
      <c r="F496" s="90">
        <v>2167.75</v>
      </c>
      <c r="G496" s="94">
        <f t="shared" si="23"/>
        <v>-9.4021496832858518E-3</v>
      </c>
      <c r="H496" s="94">
        <f t="shared" si="23"/>
        <v>4.6703612498159236E-3</v>
      </c>
      <c r="I496" s="94">
        <f t="shared" si="24"/>
        <v>2.2404301625912173E-3</v>
      </c>
      <c r="J496" s="94">
        <f t="shared" si="25"/>
        <v>7.6262138390360465E-4</v>
      </c>
      <c r="K496" s="94">
        <f t="shared" si="25"/>
        <v>-3.3562446840303354E-3</v>
      </c>
    </row>
    <row r="497" spans="1:11">
      <c r="A497" s="91">
        <v>45014</v>
      </c>
      <c r="B497" s="92">
        <v>2236.8501000000001</v>
      </c>
      <c r="C497" s="92">
        <v>2062.6273999999999</v>
      </c>
      <c r="D497" s="92">
        <v>1584</v>
      </c>
      <c r="E497" s="92">
        <v>991.9</v>
      </c>
      <c r="F497" s="92">
        <v>2137.6498999999999</v>
      </c>
      <c r="G497" s="94">
        <f t="shared" si="23"/>
        <v>-3.252813013961223E-3</v>
      </c>
      <c r="H497" s="94">
        <f t="shared" si="23"/>
        <v>-5.9163721027385196E-3</v>
      </c>
      <c r="I497" s="94">
        <f t="shared" si="24"/>
        <v>1.1688062847288723E-2</v>
      </c>
      <c r="J497" s="94">
        <f t="shared" si="25"/>
        <v>7.8236130867709117E-3</v>
      </c>
      <c r="K497" s="94">
        <f t="shared" si="25"/>
        <v>-1.3885411140583606E-2</v>
      </c>
    </row>
    <row r="498" spans="1:11">
      <c r="A498" s="89">
        <v>45016</v>
      </c>
      <c r="B498" s="90">
        <v>2275.6001000000001</v>
      </c>
      <c r="C498" s="90">
        <v>2151.5583999999999</v>
      </c>
      <c r="D498" s="90">
        <v>1595.6</v>
      </c>
      <c r="E498" s="90">
        <v>983.1</v>
      </c>
      <c r="F498" s="90">
        <v>2156.5</v>
      </c>
      <c r="G498" s="94">
        <f t="shared" si="23"/>
        <v>1.7323467495653822E-2</v>
      </c>
      <c r="H498" s="94">
        <f t="shared" si="23"/>
        <v>4.3115397381029673E-2</v>
      </c>
      <c r="I498" s="94">
        <f t="shared" si="24"/>
        <v>7.3232323232322654E-3</v>
      </c>
      <c r="J498" s="94">
        <f t="shared" si="25"/>
        <v>-8.8718620828712111E-3</v>
      </c>
      <c r="K498" s="94">
        <f t="shared" si="25"/>
        <v>8.8181418294923375E-3</v>
      </c>
    </row>
    <row r="499" spans="1:11">
      <c r="A499" s="91">
        <v>45019</v>
      </c>
      <c r="B499" s="92">
        <v>2274.3000000000002</v>
      </c>
      <c r="C499" s="92">
        <v>2151.9274999999998</v>
      </c>
      <c r="D499" s="92">
        <v>1607.55</v>
      </c>
      <c r="E499" s="92">
        <v>979.05</v>
      </c>
      <c r="F499" s="92">
        <v>2180</v>
      </c>
      <c r="G499" s="94">
        <f t="shared" si="23"/>
        <v>-5.713218240761764E-4</v>
      </c>
      <c r="H499" s="94">
        <f t="shared" si="23"/>
        <v>1.7155007272862751E-4</v>
      </c>
      <c r="I499" s="94">
        <f t="shared" si="24"/>
        <v>7.4893457006768903E-3</v>
      </c>
      <c r="J499" s="94">
        <f t="shared" si="25"/>
        <v>-4.1196216051267096E-3</v>
      </c>
      <c r="K499" s="94">
        <f t="shared" si="25"/>
        <v>1.0897287271041039E-2</v>
      </c>
    </row>
    <row r="500" spans="1:11">
      <c r="A500" s="89">
        <v>45021</v>
      </c>
      <c r="B500" s="90">
        <v>2313.25</v>
      </c>
      <c r="C500" s="90">
        <v>2146.7588000000001</v>
      </c>
      <c r="D500" s="90">
        <v>1618.6</v>
      </c>
      <c r="E500" s="90">
        <v>997.15</v>
      </c>
      <c r="F500" s="90">
        <v>2170</v>
      </c>
      <c r="G500" s="94">
        <f t="shared" si="23"/>
        <v>1.7126148705095993E-2</v>
      </c>
      <c r="H500" s="94">
        <f t="shared" si="23"/>
        <v>-2.4018931864571262E-3</v>
      </c>
      <c r="I500" s="94">
        <f t="shared" si="24"/>
        <v>6.8738141892942398E-3</v>
      </c>
      <c r="J500" s="94">
        <f t="shared" si="25"/>
        <v>1.8487309126193785E-2</v>
      </c>
      <c r="K500" s="94">
        <f t="shared" si="25"/>
        <v>-4.5871559633027525E-3</v>
      </c>
    </row>
    <row r="501" spans="1:11">
      <c r="A501" s="91">
        <v>45022</v>
      </c>
      <c r="B501" s="92">
        <v>2348.4499999999998</v>
      </c>
      <c r="C501" s="92">
        <v>2161.1574999999998</v>
      </c>
      <c r="D501" s="92">
        <v>1648.55</v>
      </c>
      <c r="E501" s="92">
        <v>1012.1</v>
      </c>
      <c r="F501" s="92">
        <v>2257.75</v>
      </c>
      <c r="G501" s="94">
        <f t="shared" si="23"/>
        <v>1.5216686480060443E-2</v>
      </c>
      <c r="H501" s="94">
        <f t="shared" si="23"/>
        <v>6.7071810768865765E-3</v>
      </c>
      <c r="I501" s="94">
        <f t="shared" si="24"/>
        <v>1.8503645125417058E-2</v>
      </c>
      <c r="J501" s="94">
        <f t="shared" si="25"/>
        <v>1.499272927844361E-2</v>
      </c>
      <c r="K501" s="94">
        <f t="shared" si="25"/>
        <v>4.0437788018433181E-2</v>
      </c>
    </row>
    <row r="502" spans="1:11">
      <c r="A502" s="89">
        <v>45026</v>
      </c>
      <c r="B502" s="90">
        <v>2323.5</v>
      </c>
      <c r="C502" s="90">
        <v>2145.8357000000001</v>
      </c>
      <c r="D502" s="90">
        <v>1663.25</v>
      </c>
      <c r="E502" s="90">
        <v>1008.6</v>
      </c>
      <c r="F502" s="90">
        <v>2284.8998999999999</v>
      </c>
      <c r="G502" s="94">
        <f t="shared" si="23"/>
        <v>-1.0624028614618076E-2</v>
      </c>
      <c r="H502" s="94">
        <f t="shared" si="23"/>
        <v>-7.0896267393744852E-3</v>
      </c>
      <c r="I502" s="94">
        <f t="shared" si="24"/>
        <v>8.9169269964514547E-3</v>
      </c>
      <c r="J502" s="94">
        <f t="shared" si="25"/>
        <v>-3.4581563086651516E-3</v>
      </c>
      <c r="K502" s="94">
        <f t="shared" si="25"/>
        <v>1.2025202081718476E-2</v>
      </c>
    </row>
    <row r="503" spans="1:11">
      <c r="A503" s="91">
        <v>45027</v>
      </c>
      <c r="B503" s="92">
        <v>2318.8000000000002</v>
      </c>
      <c r="C503" s="92">
        <v>2156.4502000000002</v>
      </c>
      <c r="D503" s="92">
        <v>1659</v>
      </c>
      <c r="E503" s="92">
        <v>1009.25</v>
      </c>
      <c r="F503" s="92">
        <v>2320</v>
      </c>
      <c r="G503" s="94">
        <f t="shared" si="23"/>
        <v>-2.0228104153216346E-3</v>
      </c>
      <c r="H503" s="94">
        <f t="shared" si="23"/>
        <v>4.9465576511753132E-3</v>
      </c>
      <c r="I503" s="94">
        <f t="shared" si="24"/>
        <v>-2.5552382383886968E-3</v>
      </c>
      <c r="J503" s="94">
        <f t="shared" si="25"/>
        <v>6.4445766408881343E-4</v>
      </c>
      <c r="K503" s="94">
        <f t="shared" si="25"/>
        <v>1.5361767051589486E-2</v>
      </c>
    </row>
    <row r="504" spans="1:11">
      <c r="A504" s="89">
        <v>45028</v>
      </c>
      <c r="B504" s="90">
        <v>2337.6001000000001</v>
      </c>
      <c r="C504" s="90">
        <v>2165.9573</v>
      </c>
      <c r="D504" s="90">
        <v>1668</v>
      </c>
      <c r="E504" s="90">
        <v>1016.7</v>
      </c>
      <c r="F504" s="90">
        <v>2304</v>
      </c>
      <c r="G504" s="94">
        <f t="shared" si="23"/>
        <v>8.1076850094876345E-3</v>
      </c>
      <c r="H504" s="94">
        <f t="shared" si="23"/>
        <v>4.4086805250591037E-3</v>
      </c>
      <c r="I504" s="94">
        <f t="shared" si="24"/>
        <v>5.4249547920433997E-3</v>
      </c>
      <c r="J504" s="94">
        <f t="shared" si="25"/>
        <v>7.3817190983403967E-3</v>
      </c>
      <c r="K504" s="94">
        <f t="shared" si="25"/>
        <v>-6.8965517241379309E-3</v>
      </c>
    </row>
    <row r="505" spans="1:11">
      <c r="A505" s="91">
        <v>45029</v>
      </c>
      <c r="B505" s="92">
        <v>2394.9499999999998</v>
      </c>
      <c r="C505" s="92">
        <v>2174.1257000000001</v>
      </c>
      <c r="D505" s="92">
        <v>1688.3</v>
      </c>
      <c r="E505" s="92">
        <v>1003.5</v>
      </c>
      <c r="F505" s="92">
        <v>2294.8000000000002</v>
      </c>
      <c r="G505" s="94">
        <f t="shared" si="23"/>
        <v>2.4533665959374191E-2</v>
      </c>
      <c r="H505" s="94">
        <f t="shared" si="23"/>
        <v>3.7712654815494377E-3</v>
      </c>
      <c r="I505" s="94">
        <f t="shared" si="24"/>
        <v>1.2170263788968797E-2</v>
      </c>
      <c r="J505" s="94">
        <f t="shared" si="25"/>
        <v>-1.2983180879315477E-2</v>
      </c>
      <c r="K505" s="94">
        <f t="shared" si="25"/>
        <v>-3.9930555555554763E-3</v>
      </c>
    </row>
    <row r="506" spans="1:11">
      <c r="A506" s="89">
        <v>45033</v>
      </c>
      <c r="B506" s="90">
        <v>2393.9499999999998</v>
      </c>
      <c r="C506" s="90">
        <v>2185.1554999999998</v>
      </c>
      <c r="D506" s="90">
        <v>1720</v>
      </c>
      <c r="E506" s="90">
        <v>998.7</v>
      </c>
      <c r="F506" s="90">
        <v>2258.75</v>
      </c>
      <c r="G506" s="94">
        <f t="shared" si="23"/>
        <v>-4.175452514666277E-4</v>
      </c>
      <c r="H506" s="94">
        <f t="shared" si="23"/>
        <v>5.0732117282822221E-3</v>
      </c>
      <c r="I506" s="94">
        <f t="shared" si="24"/>
        <v>1.8776283835811199E-2</v>
      </c>
      <c r="J506" s="94">
        <f t="shared" si="25"/>
        <v>-4.7832585949177421E-3</v>
      </c>
      <c r="K506" s="94">
        <f t="shared" si="25"/>
        <v>-1.5709430015687718E-2</v>
      </c>
    </row>
    <row r="507" spans="1:11">
      <c r="A507" s="91">
        <v>45034</v>
      </c>
      <c r="B507" s="92">
        <v>2364.0500000000002</v>
      </c>
      <c r="C507" s="92">
        <v>2160.1423</v>
      </c>
      <c r="D507" s="92">
        <v>1670</v>
      </c>
      <c r="E507" s="92">
        <v>1004.8</v>
      </c>
      <c r="F507" s="92">
        <v>2220</v>
      </c>
      <c r="G507" s="94">
        <f t="shared" si="23"/>
        <v>-1.2489818083084291E-2</v>
      </c>
      <c r="H507" s="94">
        <f t="shared" si="23"/>
        <v>-1.1446874146942801E-2</v>
      </c>
      <c r="I507" s="94">
        <f t="shared" si="24"/>
        <v>-2.9069767441860465E-2</v>
      </c>
      <c r="J507" s="94">
        <f t="shared" si="25"/>
        <v>6.1079403224190533E-3</v>
      </c>
      <c r="K507" s="94">
        <f t="shared" si="25"/>
        <v>-1.7155506364139459E-2</v>
      </c>
    </row>
    <row r="508" spans="1:11">
      <c r="A508" s="89">
        <v>45035</v>
      </c>
      <c r="B508" s="90">
        <v>2363.9499999999998</v>
      </c>
      <c r="C508" s="90">
        <v>2170.8953000000001</v>
      </c>
      <c r="D508" s="90">
        <v>1665</v>
      </c>
      <c r="E508" s="90">
        <v>995.5</v>
      </c>
      <c r="F508" s="90">
        <v>2208.1001000000001</v>
      </c>
      <c r="G508" s="94">
        <f t="shared" si="23"/>
        <v>-4.2300289757138718E-5</v>
      </c>
      <c r="H508" s="94">
        <f t="shared" si="23"/>
        <v>4.977912797689373E-3</v>
      </c>
      <c r="I508" s="94">
        <f t="shared" si="24"/>
        <v>-2.9940119760479044E-3</v>
      </c>
      <c r="J508" s="94">
        <f t="shared" si="25"/>
        <v>-9.2555732484075979E-3</v>
      </c>
      <c r="K508" s="94">
        <f t="shared" si="25"/>
        <v>-5.3603153153152653E-3</v>
      </c>
    </row>
    <row r="509" spans="1:11">
      <c r="A509" s="91">
        <v>45036</v>
      </c>
      <c r="B509" s="92">
        <v>2336.6001000000001</v>
      </c>
      <c r="C509" s="92">
        <v>2165.4032999999999</v>
      </c>
      <c r="D509" s="92">
        <v>1671.7</v>
      </c>
      <c r="E509" s="92">
        <v>987.75</v>
      </c>
      <c r="F509" s="92">
        <v>2225</v>
      </c>
      <c r="G509" s="94">
        <f t="shared" si="23"/>
        <v>-1.1569576344677217E-2</v>
      </c>
      <c r="H509" s="94">
        <f t="shared" si="23"/>
        <v>-2.529831816393996E-3</v>
      </c>
      <c r="I509" s="94">
        <f t="shared" si="24"/>
        <v>4.0240240240240512E-3</v>
      </c>
      <c r="J509" s="94">
        <f t="shared" si="25"/>
        <v>-7.7850326469111001E-3</v>
      </c>
      <c r="K509" s="94">
        <f t="shared" si="25"/>
        <v>7.6535932406324734E-3</v>
      </c>
    </row>
    <row r="510" spans="1:11">
      <c r="A510" s="89">
        <v>45037</v>
      </c>
      <c r="B510" s="90">
        <v>2345.6001000000001</v>
      </c>
      <c r="C510" s="90">
        <v>2168.1262000000002</v>
      </c>
      <c r="D510" s="90">
        <v>1669</v>
      </c>
      <c r="E510" s="90">
        <v>989.45</v>
      </c>
      <c r="F510" s="90">
        <v>2240.1498999999999</v>
      </c>
      <c r="G510" s="94">
        <f t="shared" si="23"/>
        <v>3.8517502417294252E-3</v>
      </c>
      <c r="H510" s="94">
        <f t="shared" si="23"/>
        <v>1.2574562900131393E-3</v>
      </c>
      <c r="I510" s="94">
        <f t="shared" si="24"/>
        <v>-1.6151223305617309E-3</v>
      </c>
      <c r="J510" s="94">
        <f t="shared" si="25"/>
        <v>1.7210832700582592E-3</v>
      </c>
      <c r="K510" s="94">
        <f t="shared" si="25"/>
        <v>6.808943820224669E-3</v>
      </c>
    </row>
    <row r="511" spans="1:11">
      <c r="A511" s="91">
        <v>45040</v>
      </c>
      <c r="B511" s="92">
        <v>2337.5</v>
      </c>
      <c r="C511" s="92">
        <v>2176.4333999999999</v>
      </c>
      <c r="D511" s="92">
        <v>1687</v>
      </c>
      <c r="E511" s="92">
        <v>979.15</v>
      </c>
      <c r="F511" s="92">
        <v>2220</v>
      </c>
      <c r="G511" s="94">
        <f t="shared" si="23"/>
        <v>-3.4533167013422752E-3</v>
      </c>
      <c r="H511" s="94">
        <f t="shared" si="23"/>
        <v>3.831511283798765E-3</v>
      </c>
      <c r="I511" s="94">
        <f t="shared" si="24"/>
        <v>1.078490113840623E-2</v>
      </c>
      <c r="J511" s="94">
        <f t="shared" si="25"/>
        <v>-1.0409823639395693E-2</v>
      </c>
      <c r="K511" s="94">
        <f t="shared" si="25"/>
        <v>-8.9948891366599566E-3</v>
      </c>
    </row>
    <row r="512" spans="1:11">
      <c r="A512" s="89">
        <v>45041</v>
      </c>
      <c r="B512" s="90">
        <v>2343.1999999999998</v>
      </c>
      <c r="C512" s="90">
        <v>2193.0933</v>
      </c>
      <c r="D512" s="90">
        <v>1687.7</v>
      </c>
      <c r="E512" s="90">
        <v>972.5</v>
      </c>
      <c r="F512" s="90">
        <v>2231.0500000000002</v>
      </c>
      <c r="G512" s="94">
        <f t="shared" si="23"/>
        <v>2.4385026737967137E-3</v>
      </c>
      <c r="H512" s="94">
        <f t="shared" si="23"/>
        <v>7.6546794402255116E-3</v>
      </c>
      <c r="I512" s="94">
        <f t="shared" si="24"/>
        <v>4.1493775933612652E-4</v>
      </c>
      <c r="J512" s="94">
        <f t="shared" si="25"/>
        <v>-6.7916049634887173E-3</v>
      </c>
      <c r="K512" s="94">
        <f t="shared" si="25"/>
        <v>4.9774774774775593E-3</v>
      </c>
    </row>
    <row r="513" spans="1:11">
      <c r="A513" s="91">
        <v>45042</v>
      </c>
      <c r="B513" s="92">
        <v>2334.6498999999999</v>
      </c>
      <c r="C513" s="92">
        <v>2180.2175000000002</v>
      </c>
      <c r="D513" s="92">
        <v>1660</v>
      </c>
      <c r="E513" s="92">
        <v>971.25</v>
      </c>
      <c r="F513" s="92">
        <v>2247.8501000000001</v>
      </c>
      <c r="G513" s="94">
        <f t="shared" si="23"/>
        <v>-3.6488989416182697E-3</v>
      </c>
      <c r="H513" s="94">
        <f t="shared" si="23"/>
        <v>-5.871068048039634E-3</v>
      </c>
      <c r="I513" s="94">
        <f t="shared" si="24"/>
        <v>-1.6412869585826891E-2</v>
      </c>
      <c r="J513" s="94">
        <f t="shared" si="25"/>
        <v>-1.2853470437017994E-3</v>
      </c>
      <c r="K513" s="94">
        <f t="shared" si="25"/>
        <v>7.5301315524080271E-3</v>
      </c>
    </row>
    <row r="514" spans="1:11">
      <c r="A514" s="89">
        <v>45043</v>
      </c>
      <c r="B514" s="90">
        <v>2351.0500000000002</v>
      </c>
      <c r="C514" s="90">
        <v>2194.0164</v>
      </c>
      <c r="D514" s="90">
        <v>1670.5</v>
      </c>
      <c r="E514" s="90">
        <v>978.7</v>
      </c>
      <c r="F514" s="90">
        <v>2275.75</v>
      </c>
      <c r="G514" s="94">
        <f t="shared" si="23"/>
        <v>7.0246506767461343E-3</v>
      </c>
      <c r="H514" s="94">
        <f t="shared" si="23"/>
        <v>6.3291391799211658E-3</v>
      </c>
      <c r="I514" s="94">
        <f t="shared" si="24"/>
        <v>6.3253012048192772E-3</v>
      </c>
      <c r="J514" s="94">
        <f t="shared" si="25"/>
        <v>7.6705276705277175E-3</v>
      </c>
      <c r="K514" s="94">
        <f t="shared" si="25"/>
        <v>1.2411815182871797E-2</v>
      </c>
    </row>
    <row r="515" spans="1:11">
      <c r="A515" s="91">
        <v>45044</v>
      </c>
      <c r="B515" s="92">
        <v>2373.1498999999999</v>
      </c>
      <c r="C515" s="92">
        <v>2234.1206000000002</v>
      </c>
      <c r="D515" s="92">
        <v>1684.7</v>
      </c>
      <c r="E515" s="92">
        <v>987.65</v>
      </c>
      <c r="F515" s="92">
        <v>2312.3000000000002</v>
      </c>
      <c r="G515" s="94">
        <f t="shared" si="23"/>
        <v>9.4000127602559304E-3</v>
      </c>
      <c r="H515" s="94">
        <f t="shared" si="23"/>
        <v>1.8278897094844059E-2</v>
      </c>
      <c r="I515" s="94">
        <f t="shared" si="24"/>
        <v>8.5004489673750645E-3</v>
      </c>
      <c r="J515" s="94">
        <f t="shared" si="25"/>
        <v>9.1447838970061621E-3</v>
      </c>
      <c r="K515" s="94">
        <f t="shared" si="25"/>
        <v>1.6060639349665024E-2</v>
      </c>
    </row>
    <row r="516" spans="1:11">
      <c r="A516" s="89">
        <v>45048</v>
      </c>
      <c r="B516" s="90">
        <v>2394.6001000000001</v>
      </c>
      <c r="C516" s="90">
        <v>2253.0884000000001</v>
      </c>
      <c r="D516" s="90">
        <v>1688.7</v>
      </c>
      <c r="E516" s="90">
        <v>973.05</v>
      </c>
      <c r="F516" s="90">
        <v>2373.1999999999998</v>
      </c>
      <c r="G516" s="94">
        <f t="shared" ref="G516:H579" si="26">(B516-B515)/B515</f>
        <v>9.0387042133327627E-3</v>
      </c>
      <c r="H516" s="94">
        <f t="shared" si="26"/>
        <v>8.4900519694415307E-3</v>
      </c>
      <c r="I516" s="94">
        <f t="shared" ref="I516:I579" si="27">(D516-D515)/D515</f>
        <v>2.3743099661660831E-3</v>
      </c>
      <c r="J516" s="94">
        <f t="shared" ref="J516:K579" si="28">(E516-E515)/E515</f>
        <v>-1.4782564673720472E-2</v>
      </c>
      <c r="K516" s="94">
        <f t="shared" si="28"/>
        <v>2.6337412965445502E-2</v>
      </c>
    </row>
    <row r="517" spans="1:11">
      <c r="A517" s="91">
        <v>45049</v>
      </c>
      <c r="B517" s="92">
        <v>2387.5</v>
      </c>
      <c r="C517" s="92">
        <v>2233.7514999999999</v>
      </c>
      <c r="D517" s="92">
        <v>1684.95</v>
      </c>
      <c r="E517" s="92">
        <v>963.6</v>
      </c>
      <c r="F517" s="92">
        <v>2384.1001000000001</v>
      </c>
      <c r="G517" s="94">
        <f t="shared" si="26"/>
        <v>-2.9650462304750221E-3</v>
      </c>
      <c r="H517" s="94">
        <f t="shared" si="26"/>
        <v>-8.5823973884026211E-3</v>
      </c>
      <c r="I517" s="94">
        <f t="shared" si="27"/>
        <v>-2.2206430982412506E-3</v>
      </c>
      <c r="J517" s="94">
        <f t="shared" si="28"/>
        <v>-9.711731154616857E-3</v>
      </c>
      <c r="K517" s="94">
        <f t="shared" si="28"/>
        <v>4.5929967975730209E-3</v>
      </c>
    </row>
    <row r="518" spans="1:11">
      <c r="A518" s="89">
        <v>45050</v>
      </c>
      <c r="B518" s="90">
        <v>2390.0500000000002</v>
      </c>
      <c r="C518" s="90">
        <v>2259.5032000000001</v>
      </c>
      <c r="D518" s="90">
        <v>1687.1</v>
      </c>
      <c r="E518" s="90">
        <v>974</v>
      </c>
      <c r="F518" s="90">
        <v>2361.8000000000002</v>
      </c>
      <c r="G518" s="94">
        <f t="shared" si="26"/>
        <v>1.068062827225207E-3</v>
      </c>
      <c r="H518" s="94">
        <f t="shared" si="26"/>
        <v>1.1528453366455605E-2</v>
      </c>
      <c r="I518" s="94">
        <f t="shared" si="27"/>
        <v>1.276002255259719E-3</v>
      </c>
      <c r="J518" s="94">
        <f t="shared" si="28"/>
        <v>1.0792860107928577E-2</v>
      </c>
      <c r="K518" s="94">
        <f t="shared" si="28"/>
        <v>-9.3536760474108981E-3</v>
      </c>
    </row>
    <row r="519" spans="1:11">
      <c r="A519" s="91">
        <v>45051</v>
      </c>
      <c r="B519" s="92">
        <v>2428.3501000000001</v>
      </c>
      <c r="C519" s="92">
        <v>2253.7343999999998</v>
      </c>
      <c r="D519" s="92">
        <v>1639</v>
      </c>
      <c r="E519" s="92">
        <v>970.45</v>
      </c>
      <c r="F519" s="92">
        <v>2357</v>
      </c>
      <c r="G519" s="94">
        <f t="shared" si="26"/>
        <v>1.6024811196418454E-2</v>
      </c>
      <c r="H519" s="94">
        <f t="shared" si="26"/>
        <v>-2.5531276078742809E-3</v>
      </c>
      <c r="I519" s="94">
        <f t="shared" si="27"/>
        <v>-2.8510461739078841E-2</v>
      </c>
      <c r="J519" s="94">
        <f t="shared" si="28"/>
        <v>-3.644763860369563E-3</v>
      </c>
      <c r="K519" s="94">
        <f t="shared" si="28"/>
        <v>-2.0323482089932175E-3</v>
      </c>
    </row>
    <row r="520" spans="1:11">
      <c r="A520" s="89">
        <v>45054</v>
      </c>
      <c r="B520" s="90">
        <v>2415.8501000000001</v>
      </c>
      <c r="C520" s="90">
        <v>2281.5630000000001</v>
      </c>
      <c r="D520" s="90">
        <v>1635</v>
      </c>
      <c r="E520" s="90">
        <v>961.85</v>
      </c>
      <c r="F520" s="90">
        <v>2377.4499999999998</v>
      </c>
      <c r="G520" s="94">
        <f t="shared" si="26"/>
        <v>-5.1475279450026584E-3</v>
      </c>
      <c r="H520" s="94">
        <f t="shared" si="26"/>
        <v>1.2347772656795885E-2</v>
      </c>
      <c r="I520" s="94">
        <f t="shared" si="27"/>
        <v>-2.4405125076266015E-3</v>
      </c>
      <c r="J520" s="94">
        <f t="shared" si="28"/>
        <v>-8.861868205471711E-3</v>
      </c>
      <c r="K520" s="94">
        <f t="shared" si="28"/>
        <v>8.6762834111157473E-3</v>
      </c>
    </row>
    <row r="521" spans="1:11">
      <c r="A521" s="91">
        <v>45055</v>
      </c>
      <c r="B521" s="92">
        <v>2425.1498999999999</v>
      </c>
      <c r="C521" s="92">
        <v>2288.6237999999998</v>
      </c>
      <c r="D521" s="92">
        <v>1649.9</v>
      </c>
      <c r="E521" s="92">
        <v>957.45</v>
      </c>
      <c r="F521" s="92">
        <v>2367.6498999999999</v>
      </c>
      <c r="G521" s="94">
        <f t="shared" si="26"/>
        <v>3.8494938075834162E-3</v>
      </c>
      <c r="H521" s="94">
        <f t="shared" si="26"/>
        <v>3.0947205928566271E-3</v>
      </c>
      <c r="I521" s="94">
        <f t="shared" si="27"/>
        <v>9.113149847094857E-3</v>
      </c>
      <c r="J521" s="94">
        <f t="shared" si="28"/>
        <v>-4.574517856214563E-3</v>
      </c>
      <c r="K521" s="94">
        <f t="shared" si="28"/>
        <v>-4.1221056173631121E-3</v>
      </c>
    </row>
    <row r="522" spans="1:11">
      <c r="A522" s="89">
        <v>45056</v>
      </c>
      <c r="B522" s="90">
        <v>2396.5</v>
      </c>
      <c r="C522" s="90">
        <v>2304.3611000000001</v>
      </c>
      <c r="D522" s="90">
        <v>1644.5</v>
      </c>
      <c r="E522" s="90">
        <v>953.8</v>
      </c>
      <c r="F522" s="90">
        <v>2387</v>
      </c>
      <c r="G522" s="94">
        <f t="shared" si="26"/>
        <v>-1.1813661497790257E-2</v>
      </c>
      <c r="H522" s="94">
        <f t="shared" si="26"/>
        <v>6.8763158016622184E-3</v>
      </c>
      <c r="I522" s="94">
        <f t="shared" si="27"/>
        <v>-3.272925631856531E-3</v>
      </c>
      <c r="J522" s="94">
        <f t="shared" si="28"/>
        <v>-3.8122095148572675E-3</v>
      </c>
      <c r="K522" s="94">
        <f t="shared" si="28"/>
        <v>8.1727032362344243E-3</v>
      </c>
    </row>
    <row r="523" spans="1:11">
      <c r="A523" s="91">
        <v>45057</v>
      </c>
      <c r="B523" s="92">
        <v>2391.6001000000001</v>
      </c>
      <c r="C523" s="92">
        <v>2289.3162000000002</v>
      </c>
      <c r="D523" s="92">
        <v>1665.15</v>
      </c>
      <c r="E523" s="92">
        <v>961.05</v>
      </c>
      <c r="F523" s="92">
        <v>2300</v>
      </c>
      <c r="G523" s="94">
        <f t="shared" si="26"/>
        <v>-2.0446067181305607E-3</v>
      </c>
      <c r="H523" s="94">
        <f t="shared" si="26"/>
        <v>-6.5288812591046902E-3</v>
      </c>
      <c r="I523" s="94">
        <f t="shared" si="27"/>
        <v>1.2557008209182178E-2</v>
      </c>
      <c r="J523" s="94">
        <f t="shared" si="28"/>
        <v>7.6011742503669533E-3</v>
      </c>
      <c r="K523" s="94">
        <f t="shared" si="28"/>
        <v>-3.6447423544197735E-2</v>
      </c>
    </row>
    <row r="524" spans="1:11">
      <c r="A524" s="89">
        <v>45058</v>
      </c>
      <c r="B524" s="90">
        <v>2415.3501000000001</v>
      </c>
      <c r="C524" s="90">
        <v>2293.0542</v>
      </c>
      <c r="D524" s="90">
        <v>1647</v>
      </c>
      <c r="E524" s="90">
        <v>956</v>
      </c>
      <c r="F524" s="90">
        <v>2222.6498999999999</v>
      </c>
      <c r="G524" s="94">
        <f t="shared" si="26"/>
        <v>9.9305899845045162E-3</v>
      </c>
      <c r="H524" s="94">
        <f t="shared" si="26"/>
        <v>1.632801969426429E-3</v>
      </c>
      <c r="I524" s="94">
        <f t="shared" si="27"/>
        <v>-1.0899918926222918E-2</v>
      </c>
      <c r="J524" s="94">
        <f t="shared" si="28"/>
        <v>-5.2546693720409501E-3</v>
      </c>
      <c r="K524" s="94">
        <f t="shared" si="28"/>
        <v>-3.3630478260869616E-2</v>
      </c>
    </row>
    <row r="525" spans="1:11">
      <c r="A525" s="91">
        <v>45061</v>
      </c>
      <c r="B525" s="92">
        <v>2421.25</v>
      </c>
      <c r="C525" s="92">
        <v>2297.5769</v>
      </c>
      <c r="D525" s="92">
        <v>1672</v>
      </c>
      <c r="E525" s="92">
        <v>953</v>
      </c>
      <c r="F525" s="92">
        <v>2220.8998999999999</v>
      </c>
      <c r="G525" s="94">
        <f t="shared" si="26"/>
        <v>2.4426686632301828E-3</v>
      </c>
      <c r="H525" s="94">
        <f t="shared" si="26"/>
        <v>1.9723476226597638E-3</v>
      </c>
      <c r="I525" s="94">
        <f t="shared" si="27"/>
        <v>1.5179113539769277E-2</v>
      </c>
      <c r="J525" s="94">
        <f t="shared" si="28"/>
        <v>-3.1380753138075313E-3</v>
      </c>
      <c r="K525" s="94">
        <f t="shared" si="28"/>
        <v>-7.8734847085004255E-4</v>
      </c>
    </row>
    <row r="526" spans="1:11">
      <c r="A526" s="89">
        <v>45062</v>
      </c>
      <c r="B526" s="90">
        <v>2458.1999999999998</v>
      </c>
      <c r="C526" s="90">
        <v>2264.8566999999998</v>
      </c>
      <c r="D526" s="90">
        <v>1671.8</v>
      </c>
      <c r="E526" s="90">
        <v>940.95</v>
      </c>
      <c r="F526" s="90">
        <v>2254.6001000000001</v>
      </c>
      <c r="G526" s="94">
        <f t="shared" si="26"/>
        <v>1.5260712441920421E-2</v>
      </c>
      <c r="H526" s="94">
        <f t="shared" si="26"/>
        <v>-1.4241177302923007E-2</v>
      </c>
      <c r="I526" s="94">
        <f t="shared" si="27"/>
        <v>-1.1961722488040998E-4</v>
      </c>
      <c r="J526" s="94">
        <f t="shared" si="28"/>
        <v>-1.2644281217208767E-2</v>
      </c>
      <c r="K526" s="94">
        <f t="shared" si="28"/>
        <v>1.5174119283809335E-2</v>
      </c>
    </row>
    <row r="527" spans="1:11">
      <c r="A527" s="91">
        <v>45063</v>
      </c>
      <c r="B527" s="92">
        <v>2490.3998999999999</v>
      </c>
      <c r="C527" s="92">
        <v>2251.4731000000002</v>
      </c>
      <c r="D527" s="92">
        <v>1650</v>
      </c>
      <c r="E527" s="92">
        <v>935.95</v>
      </c>
      <c r="F527" s="92">
        <v>2224.3501000000001</v>
      </c>
      <c r="G527" s="94">
        <f t="shared" si="26"/>
        <v>1.3098974859653435E-2</v>
      </c>
      <c r="H527" s="94">
        <f t="shared" si="26"/>
        <v>-5.9092480332197887E-3</v>
      </c>
      <c r="I527" s="94">
        <f t="shared" si="27"/>
        <v>-1.3039837301112547E-2</v>
      </c>
      <c r="J527" s="94">
        <f t="shared" si="28"/>
        <v>-5.3137786279823579E-3</v>
      </c>
      <c r="K527" s="94">
        <f t="shared" si="28"/>
        <v>-1.3417013509402399E-2</v>
      </c>
    </row>
    <row r="528" spans="1:11">
      <c r="A528" s="89">
        <v>45064</v>
      </c>
      <c r="B528" s="90">
        <v>2477.5</v>
      </c>
      <c r="C528" s="90">
        <v>2246.6273999999999</v>
      </c>
      <c r="D528" s="90">
        <v>1648</v>
      </c>
      <c r="E528" s="90">
        <v>929.65</v>
      </c>
      <c r="F528" s="90">
        <v>2230</v>
      </c>
      <c r="G528" s="94">
        <f t="shared" si="26"/>
        <v>-5.1798508343980773E-3</v>
      </c>
      <c r="H528" s="94">
        <f t="shared" si="26"/>
        <v>-2.1522353520458701E-3</v>
      </c>
      <c r="I528" s="94">
        <f t="shared" si="27"/>
        <v>-1.2121212121212121E-3</v>
      </c>
      <c r="J528" s="94">
        <f t="shared" si="28"/>
        <v>-6.7311287996154366E-3</v>
      </c>
      <c r="K528" s="94">
        <f t="shared" si="28"/>
        <v>2.5400228138546571E-3</v>
      </c>
    </row>
    <row r="529" spans="1:11">
      <c r="A529" s="91">
        <v>45065</v>
      </c>
      <c r="B529" s="92">
        <v>2445.3000000000002</v>
      </c>
      <c r="C529" s="92">
        <v>2253.9189000000001</v>
      </c>
      <c r="D529" s="92">
        <v>1648</v>
      </c>
      <c r="E529" s="92">
        <v>925.85</v>
      </c>
      <c r="F529" s="92">
        <v>2192</v>
      </c>
      <c r="G529" s="94">
        <f t="shared" si="26"/>
        <v>-1.2996972754793066E-2</v>
      </c>
      <c r="H529" s="94">
        <f t="shared" si="26"/>
        <v>3.2455315020195469E-3</v>
      </c>
      <c r="I529" s="94">
        <f t="shared" si="27"/>
        <v>0</v>
      </c>
      <c r="J529" s="94">
        <f t="shared" si="28"/>
        <v>-4.0875598343462103E-3</v>
      </c>
      <c r="K529" s="94">
        <f t="shared" si="28"/>
        <v>-1.7040358744394617E-2</v>
      </c>
    </row>
    <row r="530" spans="1:11">
      <c r="A530" s="89">
        <v>45068</v>
      </c>
      <c r="B530" s="90">
        <v>2449.3998999999999</v>
      </c>
      <c r="C530" s="90">
        <v>2265.9641000000001</v>
      </c>
      <c r="D530" s="90">
        <v>1645</v>
      </c>
      <c r="E530" s="90">
        <v>937.45</v>
      </c>
      <c r="F530" s="90">
        <v>2190</v>
      </c>
      <c r="G530" s="94">
        <f t="shared" si="26"/>
        <v>1.676644992434346E-3</v>
      </c>
      <c r="H530" s="94">
        <f t="shared" si="26"/>
        <v>5.3441142003822859E-3</v>
      </c>
      <c r="I530" s="94">
        <f t="shared" si="27"/>
        <v>-1.8203883495145632E-3</v>
      </c>
      <c r="J530" s="94">
        <f t="shared" si="28"/>
        <v>1.2529027380245205E-2</v>
      </c>
      <c r="K530" s="94">
        <f t="shared" si="28"/>
        <v>-9.1240875912408756E-4</v>
      </c>
    </row>
    <row r="531" spans="1:11">
      <c r="A531" s="91">
        <v>45069</v>
      </c>
      <c r="B531" s="92">
        <v>2461.6999999999998</v>
      </c>
      <c r="C531" s="92">
        <v>2265.5488</v>
      </c>
      <c r="D531" s="92">
        <v>1649</v>
      </c>
      <c r="E531" s="92">
        <v>931.6</v>
      </c>
      <c r="F531" s="92">
        <v>2225.6001000000001</v>
      </c>
      <c r="G531" s="94">
        <f t="shared" si="26"/>
        <v>5.02167898349303E-3</v>
      </c>
      <c r="H531" s="94">
        <f t="shared" si="26"/>
        <v>-1.8327739614238181E-4</v>
      </c>
      <c r="I531" s="94">
        <f t="shared" si="27"/>
        <v>2.4316109422492403E-3</v>
      </c>
      <c r="J531" s="94">
        <f t="shared" si="28"/>
        <v>-6.2403328177503036E-3</v>
      </c>
      <c r="K531" s="94">
        <f t="shared" si="28"/>
        <v>1.6255753424657585E-2</v>
      </c>
    </row>
    <row r="532" spans="1:11">
      <c r="A532" s="89">
        <v>45070</v>
      </c>
      <c r="B532" s="90">
        <v>2475.5500000000002</v>
      </c>
      <c r="C532" s="90">
        <v>2252.3499000000002</v>
      </c>
      <c r="D532" s="90">
        <v>1627.55</v>
      </c>
      <c r="E532" s="90">
        <v>952.15</v>
      </c>
      <c r="F532" s="90">
        <v>2200</v>
      </c>
      <c r="G532" s="94">
        <f t="shared" si="26"/>
        <v>5.6261932810660782E-3</v>
      </c>
      <c r="H532" s="94">
        <f t="shared" si="26"/>
        <v>-5.8259173229902915E-3</v>
      </c>
      <c r="I532" s="94">
        <f t="shared" si="27"/>
        <v>-1.3007883565797481E-2</v>
      </c>
      <c r="J532" s="94">
        <f t="shared" si="28"/>
        <v>2.2058823529411714E-2</v>
      </c>
      <c r="K532" s="94">
        <f t="shared" si="28"/>
        <v>-1.1502560590287586E-2</v>
      </c>
    </row>
    <row r="533" spans="1:11">
      <c r="A533" s="91">
        <v>45071</v>
      </c>
      <c r="B533" s="92">
        <v>2486.6001000000001</v>
      </c>
      <c r="C533" s="92">
        <v>2252.0729999999999</v>
      </c>
      <c r="D533" s="92">
        <v>1615.7</v>
      </c>
      <c r="E533" s="92">
        <v>945</v>
      </c>
      <c r="F533" s="92">
        <v>2190</v>
      </c>
      <c r="G533" s="94">
        <f t="shared" si="26"/>
        <v>4.4636949364787338E-3</v>
      </c>
      <c r="H533" s="94">
        <f t="shared" si="26"/>
        <v>-1.2293826993767536E-4</v>
      </c>
      <c r="I533" s="94">
        <f t="shared" si="27"/>
        <v>-7.2808823077631464E-3</v>
      </c>
      <c r="J533" s="94">
        <f t="shared" si="28"/>
        <v>-7.5093210103449846E-3</v>
      </c>
      <c r="K533" s="94">
        <f t="shared" si="28"/>
        <v>-4.5454545454545452E-3</v>
      </c>
    </row>
    <row r="534" spans="1:11">
      <c r="A534" s="89">
        <v>45072</v>
      </c>
      <c r="B534" s="90">
        <v>2490.4499999999998</v>
      </c>
      <c r="C534" s="90">
        <v>2313.4987999999998</v>
      </c>
      <c r="D534" s="90">
        <v>1619</v>
      </c>
      <c r="E534" s="90">
        <v>969.9</v>
      </c>
      <c r="F534" s="90">
        <v>2209</v>
      </c>
      <c r="G534" s="94">
        <f t="shared" si="26"/>
        <v>1.5482586041879862E-3</v>
      </c>
      <c r="H534" s="94">
        <f t="shared" si="26"/>
        <v>2.7275225980685346E-2</v>
      </c>
      <c r="I534" s="94">
        <f t="shared" si="27"/>
        <v>2.0424583771739523E-3</v>
      </c>
      <c r="J534" s="94">
        <f t="shared" si="28"/>
        <v>2.6349206349206324E-2</v>
      </c>
      <c r="K534" s="94">
        <f t="shared" si="28"/>
        <v>8.6757990867579911E-3</v>
      </c>
    </row>
    <row r="535" spans="1:11">
      <c r="A535" s="91">
        <v>45075</v>
      </c>
      <c r="B535" s="92">
        <v>2502.6001000000001</v>
      </c>
      <c r="C535" s="92">
        <v>2326.5129000000002</v>
      </c>
      <c r="D535" s="92">
        <v>1628.5</v>
      </c>
      <c r="E535" s="92">
        <v>968.45</v>
      </c>
      <c r="F535" s="92">
        <v>2225</v>
      </c>
      <c r="G535" s="94">
        <f t="shared" si="26"/>
        <v>4.8786765443997243E-3</v>
      </c>
      <c r="H535" s="94">
        <f t="shared" si="26"/>
        <v>5.6252892804614062E-3</v>
      </c>
      <c r="I535" s="94">
        <f t="shared" si="27"/>
        <v>5.8678196417541696E-3</v>
      </c>
      <c r="J535" s="94">
        <f t="shared" si="28"/>
        <v>-1.494999484482866E-3</v>
      </c>
      <c r="K535" s="94">
        <f t="shared" si="28"/>
        <v>7.2430964237211407E-3</v>
      </c>
    </row>
    <row r="536" spans="1:11">
      <c r="A536" s="89">
        <v>45076</v>
      </c>
      <c r="B536" s="90">
        <v>2538.8000000000002</v>
      </c>
      <c r="C536" s="90">
        <v>2325.9131000000002</v>
      </c>
      <c r="D536" s="90">
        <v>1633.6</v>
      </c>
      <c r="E536" s="90">
        <v>959.6</v>
      </c>
      <c r="F536" s="90">
        <v>2230</v>
      </c>
      <c r="G536" s="94">
        <f t="shared" si="26"/>
        <v>1.4464915908858178E-2</v>
      </c>
      <c r="H536" s="94">
        <f t="shared" si="26"/>
        <v>-2.5781073468363714E-4</v>
      </c>
      <c r="I536" s="94">
        <f t="shared" si="27"/>
        <v>3.1317163033465823E-3</v>
      </c>
      <c r="J536" s="94">
        <f t="shared" si="28"/>
        <v>-9.1383138004027288E-3</v>
      </c>
      <c r="K536" s="94">
        <f t="shared" si="28"/>
        <v>2.2471910112359553E-3</v>
      </c>
    </row>
    <row r="537" spans="1:11">
      <c r="A537" s="91">
        <v>45077</v>
      </c>
      <c r="B537" s="92">
        <v>2531.5500000000002</v>
      </c>
      <c r="C537" s="92">
        <v>2279.7168000000001</v>
      </c>
      <c r="D537" s="92">
        <v>1629.9</v>
      </c>
      <c r="E537" s="92">
        <v>975.35</v>
      </c>
      <c r="F537" s="92">
        <v>2201.1001000000001</v>
      </c>
      <c r="G537" s="94">
        <f t="shared" si="26"/>
        <v>-2.8556798487474394E-3</v>
      </c>
      <c r="H537" s="94">
        <f t="shared" si="26"/>
        <v>-1.9861576083818461E-2</v>
      </c>
      <c r="I537" s="94">
        <f t="shared" si="27"/>
        <v>-2.2649363369244726E-3</v>
      </c>
      <c r="J537" s="94">
        <f t="shared" si="28"/>
        <v>1.641308878699458E-2</v>
      </c>
      <c r="K537" s="94">
        <f t="shared" si="28"/>
        <v>-1.2959596412556004E-2</v>
      </c>
    </row>
    <row r="538" spans="1:11">
      <c r="A538" s="89">
        <v>45078</v>
      </c>
      <c r="B538" s="90">
        <v>2513.8998999999999</v>
      </c>
      <c r="C538" s="90">
        <v>2273.5789</v>
      </c>
      <c r="D538" s="90">
        <v>1619.9</v>
      </c>
      <c r="E538" s="90">
        <v>987.7</v>
      </c>
      <c r="F538" s="90">
        <v>2217</v>
      </c>
      <c r="G538" s="94">
        <f t="shared" si="26"/>
        <v>-6.9720526949893511E-3</v>
      </c>
      <c r="H538" s="94">
        <f t="shared" si="26"/>
        <v>-2.6923958274116208E-3</v>
      </c>
      <c r="I538" s="94">
        <f t="shared" si="27"/>
        <v>-6.1353457267317012E-3</v>
      </c>
      <c r="J538" s="94">
        <f t="shared" si="28"/>
        <v>1.2662121289793431E-2</v>
      </c>
      <c r="K538" s="94">
        <f t="shared" si="28"/>
        <v>7.2236151368126732E-3</v>
      </c>
    </row>
    <row r="539" spans="1:11">
      <c r="A539" s="91">
        <v>45079</v>
      </c>
      <c r="B539" s="92">
        <v>2541.4499999999998</v>
      </c>
      <c r="C539" s="92">
        <v>2266.1487000000002</v>
      </c>
      <c r="D539" s="92">
        <v>1612.45</v>
      </c>
      <c r="E539" s="92">
        <v>999.6</v>
      </c>
      <c r="F539" s="92">
        <v>2221</v>
      </c>
      <c r="G539" s="94">
        <f t="shared" si="26"/>
        <v>1.0959107799001834E-2</v>
      </c>
      <c r="H539" s="94">
        <f t="shared" si="26"/>
        <v>-3.2680634043532803E-3</v>
      </c>
      <c r="I539" s="94">
        <f t="shared" si="27"/>
        <v>-4.5990493240323756E-3</v>
      </c>
      <c r="J539" s="94">
        <f t="shared" si="28"/>
        <v>1.2048192771084314E-2</v>
      </c>
      <c r="K539" s="94">
        <f t="shared" si="28"/>
        <v>1.8042399639152007E-3</v>
      </c>
    </row>
    <row r="540" spans="1:11">
      <c r="A540" s="89">
        <v>45082</v>
      </c>
      <c r="B540" s="90">
        <v>2519.4499999999998</v>
      </c>
      <c r="C540" s="90">
        <v>2286.5010000000002</v>
      </c>
      <c r="D540" s="90">
        <v>1614.5</v>
      </c>
      <c r="E540" s="90">
        <v>1008.75</v>
      </c>
      <c r="F540" s="90">
        <v>2245</v>
      </c>
      <c r="G540" s="94">
        <f t="shared" si="26"/>
        <v>-8.6564756339884714E-3</v>
      </c>
      <c r="H540" s="94">
        <f t="shared" si="26"/>
        <v>8.9810081747945369E-3</v>
      </c>
      <c r="I540" s="94">
        <f t="shared" si="27"/>
        <v>1.2713572513876118E-3</v>
      </c>
      <c r="J540" s="94">
        <f t="shared" si="28"/>
        <v>9.1536614645858112E-3</v>
      </c>
      <c r="K540" s="94">
        <f t="shared" si="28"/>
        <v>1.0805943268797838E-2</v>
      </c>
    </row>
    <row r="541" spans="1:11">
      <c r="A541" s="91">
        <v>45083</v>
      </c>
      <c r="B541" s="92">
        <v>2515.8501000000001</v>
      </c>
      <c r="C541" s="92">
        <v>2288.4391999999998</v>
      </c>
      <c r="D541" s="92">
        <v>1607.65</v>
      </c>
      <c r="E541" s="92">
        <v>1013.8</v>
      </c>
      <c r="F541" s="92">
        <v>2269</v>
      </c>
      <c r="G541" s="94">
        <f t="shared" si="26"/>
        <v>-1.4288435968166492E-3</v>
      </c>
      <c r="H541" s="94">
        <f t="shared" si="26"/>
        <v>8.4767074232619923E-4</v>
      </c>
      <c r="I541" s="94">
        <f t="shared" si="27"/>
        <v>-4.2427996283678597E-3</v>
      </c>
      <c r="J541" s="94">
        <f t="shared" si="28"/>
        <v>5.0061957868648864E-3</v>
      </c>
      <c r="K541" s="94">
        <f t="shared" si="28"/>
        <v>1.0690423162583519E-2</v>
      </c>
    </row>
    <row r="542" spans="1:11">
      <c r="A542" s="89">
        <v>45084</v>
      </c>
      <c r="B542" s="90">
        <v>2549.75</v>
      </c>
      <c r="C542" s="90">
        <v>2305.7917000000002</v>
      </c>
      <c r="D542" s="90">
        <v>1603.45</v>
      </c>
      <c r="E542" s="90">
        <v>1014.6</v>
      </c>
      <c r="F542" s="90">
        <v>2278</v>
      </c>
      <c r="G542" s="94">
        <f t="shared" si="26"/>
        <v>1.3474530934891505E-2</v>
      </c>
      <c r="H542" s="94">
        <f t="shared" si="26"/>
        <v>7.5826790591598065E-3</v>
      </c>
      <c r="I542" s="94">
        <f t="shared" si="27"/>
        <v>-2.6125089416228937E-3</v>
      </c>
      <c r="J542" s="94">
        <f t="shared" si="28"/>
        <v>7.8911027816144037E-4</v>
      </c>
      <c r="K542" s="94">
        <f t="shared" si="28"/>
        <v>3.9665050683120318E-3</v>
      </c>
    </row>
    <row r="543" spans="1:11">
      <c r="A543" s="91">
        <v>45085</v>
      </c>
      <c r="B543" s="92">
        <v>2573.3998999999999</v>
      </c>
      <c r="C543" s="92">
        <v>2307.1759999999999</v>
      </c>
      <c r="D543" s="92">
        <v>1603.25</v>
      </c>
      <c r="E543" s="92">
        <v>987</v>
      </c>
      <c r="F543" s="92">
        <v>2316.9499999999998</v>
      </c>
      <c r="G543" s="94">
        <f t="shared" si="26"/>
        <v>9.2753799392096825E-3</v>
      </c>
      <c r="H543" s="94">
        <f t="shared" si="26"/>
        <v>6.003577860045692E-4</v>
      </c>
      <c r="I543" s="94">
        <f t="shared" si="27"/>
        <v>-1.247310486763201E-4</v>
      </c>
      <c r="J543" s="94">
        <f t="shared" si="28"/>
        <v>-2.7202838557066848E-2</v>
      </c>
      <c r="K543" s="94">
        <f t="shared" si="28"/>
        <v>1.7098331870061378E-2</v>
      </c>
    </row>
    <row r="544" spans="1:11">
      <c r="A544" s="89">
        <v>45086</v>
      </c>
      <c r="B544" s="90">
        <v>2558.6001000000001</v>
      </c>
      <c r="C544" s="90">
        <v>2290.8391000000001</v>
      </c>
      <c r="D544" s="90">
        <v>1615.9</v>
      </c>
      <c r="E544" s="90">
        <v>983.95</v>
      </c>
      <c r="F544" s="90">
        <v>2345</v>
      </c>
      <c r="G544" s="94">
        <f t="shared" si="26"/>
        <v>-5.7510688486464064E-3</v>
      </c>
      <c r="H544" s="94">
        <f t="shared" si="26"/>
        <v>-7.0809075683865418E-3</v>
      </c>
      <c r="I544" s="94">
        <f t="shared" si="27"/>
        <v>7.8902229845626646E-3</v>
      </c>
      <c r="J544" s="94">
        <f t="shared" si="28"/>
        <v>-3.0901722391083633E-3</v>
      </c>
      <c r="K544" s="94">
        <f t="shared" si="28"/>
        <v>1.2106433026176734E-2</v>
      </c>
    </row>
    <row r="545" spans="1:11">
      <c r="A545" s="91">
        <v>45089</v>
      </c>
      <c r="B545" s="92">
        <v>2582.8501000000001</v>
      </c>
      <c r="C545" s="92">
        <v>2292.8696</v>
      </c>
      <c r="D545" s="92">
        <v>1612.55</v>
      </c>
      <c r="E545" s="92">
        <v>985.45</v>
      </c>
      <c r="F545" s="92">
        <v>2365</v>
      </c>
      <c r="G545" s="94">
        <f t="shared" si="26"/>
        <v>9.4778390730149657E-3</v>
      </c>
      <c r="H545" s="94">
        <f t="shared" si="26"/>
        <v>8.8635644467559814E-4</v>
      </c>
      <c r="I545" s="94">
        <f t="shared" si="27"/>
        <v>-2.0731480908472901E-3</v>
      </c>
      <c r="J545" s="94">
        <f t="shared" si="28"/>
        <v>1.5244677066924132E-3</v>
      </c>
      <c r="K545" s="94">
        <f t="shared" si="28"/>
        <v>8.5287846481876331E-3</v>
      </c>
    </row>
    <row r="546" spans="1:11">
      <c r="A546" s="89">
        <v>45090</v>
      </c>
      <c r="B546" s="90">
        <v>2584.0500000000002</v>
      </c>
      <c r="C546" s="90">
        <v>2326.7437</v>
      </c>
      <c r="D546" s="90">
        <v>1590.1</v>
      </c>
      <c r="E546" s="90">
        <v>988.1</v>
      </c>
      <c r="F546" s="90">
        <v>2345.8501000000001</v>
      </c>
      <c r="G546" s="94">
        <f t="shared" si="26"/>
        <v>4.6456431985738178E-4</v>
      </c>
      <c r="H546" s="94">
        <f t="shared" si="26"/>
        <v>1.4773670513142134E-2</v>
      </c>
      <c r="I546" s="94">
        <f t="shared" si="27"/>
        <v>-1.3922048928715416E-2</v>
      </c>
      <c r="J546" s="94">
        <f t="shared" si="28"/>
        <v>2.6891267948652669E-3</v>
      </c>
      <c r="K546" s="94">
        <f t="shared" si="28"/>
        <v>-8.0972093023255337E-3</v>
      </c>
    </row>
    <row r="547" spans="1:11">
      <c r="A547" s="91">
        <v>45091</v>
      </c>
      <c r="B547" s="92">
        <v>2574.5</v>
      </c>
      <c r="C547" s="92">
        <v>2355.3566999999998</v>
      </c>
      <c r="D547" s="92">
        <v>1610.45</v>
      </c>
      <c r="E547" s="92">
        <v>986.7</v>
      </c>
      <c r="F547" s="92">
        <v>2352.8998999999999</v>
      </c>
      <c r="G547" s="94">
        <f t="shared" si="26"/>
        <v>-3.6957489212670735E-3</v>
      </c>
      <c r="H547" s="94">
        <f t="shared" si="26"/>
        <v>1.2297443848241571E-2</v>
      </c>
      <c r="I547" s="94">
        <f t="shared" si="27"/>
        <v>1.2797937236651869E-2</v>
      </c>
      <c r="J547" s="94">
        <f t="shared" si="28"/>
        <v>-1.416860641635439E-3</v>
      </c>
      <c r="K547" s="94">
        <f t="shared" si="28"/>
        <v>3.005221859657519E-3</v>
      </c>
    </row>
    <row r="548" spans="1:11">
      <c r="A548" s="89">
        <v>45092</v>
      </c>
      <c r="B548" s="90">
        <v>2569.8998999999999</v>
      </c>
      <c r="C548" s="90">
        <v>2356.0029</v>
      </c>
      <c r="D548" s="90">
        <v>1604</v>
      </c>
      <c r="E548" s="90">
        <v>988.4</v>
      </c>
      <c r="F548" s="90">
        <v>2355</v>
      </c>
      <c r="G548" s="94">
        <f t="shared" si="26"/>
        <v>-1.7867935521460911E-3</v>
      </c>
      <c r="H548" s="94">
        <f t="shared" si="26"/>
        <v>2.7435334953730591E-4</v>
      </c>
      <c r="I548" s="94">
        <f t="shared" si="27"/>
        <v>-4.0050917445434786E-3</v>
      </c>
      <c r="J548" s="94">
        <f t="shared" si="28"/>
        <v>1.7229147663929581E-3</v>
      </c>
      <c r="K548" s="94">
        <f t="shared" si="28"/>
        <v>8.9255815770152881E-4</v>
      </c>
    </row>
    <row r="549" spans="1:11">
      <c r="A549" s="91">
        <v>45093</v>
      </c>
      <c r="B549" s="92">
        <v>2577.3000000000002</v>
      </c>
      <c r="C549" s="92">
        <v>2378.9395</v>
      </c>
      <c r="D549" s="92">
        <v>1587.15</v>
      </c>
      <c r="E549" s="92">
        <v>992</v>
      </c>
      <c r="F549" s="92">
        <v>2363.75</v>
      </c>
      <c r="G549" s="94">
        <f t="shared" si="26"/>
        <v>2.8795284983669182E-3</v>
      </c>
      <c r="H549" s="94">
        <f t="shared" si="26"/>
        <v>9.7353869980380744E-3</v>
      </c>
      <c r="I549" s="94">
        <f t="shared" si="27"/>
        <v>-1.0504987531172013E-2</v>
      </c>
      <c r="J549" s="94">
        <f t="shared" si="28"/>
        <v>3.6422501011736368E-3</v>
      </c>
      <c r="K549" s="94">
        <f t="shared" si="28"/>
        <v>3.7154989384288748E-3</v>
      </c>
    </row>
    <row r="550" spans="1:11">
      <c r="A550" s="89">
        <v>45096</v>
      </c>
      <c r="B550" s="90">
        <v>2562.3000000000002</v>
      </c>
      <c r="C550" s="90">
        <v>2355.3105</v>
      </c>
      <c r="D550" s="90">
        <v>1611</v>
      </c>
      <c r="E550" s="90">
        <v>1001.8</v>
      </c>
      <c r="F550" s="90">
        <v>2379</v>
      </c>
      <c r="G550" s="94">
        <f t="shared" si="26"/>
        <v>-5.820044232336165E-3</v>
      </c>
      <c r="H550" s="94">
        <f t="shared" si="26"/>
        <v>-9.9325771000060761E-3</v>
      </c>
      <c r="I550" s="94">
        <f t="shared" si="27"/>
        <v>1.5026935072299347E-2</v>
      </c>
      <c r="J550" s="94">
        <f t="shared" si="28"/>
        <v>9.8790322580644702E-3</v>
      </c>
      <c r="K550" s="94">
        <f t="shared" si="28"/>
        <v>6.4516129032258064E-3</v>
      </c>
    </row>
    <row r="551" spans="1:11">
      <c r="A551" s="91">
        <v>45097</v>
      </c>
      <c r="B551" s="92">
        <v>2599.6498999999999</v>
      </c>
      <c r="C551" s="92">
        <v>2360.2024000000001</v>
      </c>
      <c r="D551" s="92">
        <v>1604.15</v>
      </c>
      <c r="E551" s="92">
        <v>991.95</v>
      </c>
      <c r="F551" s="92">
        <v>2364.9499999999998</v>
      </c>
      <c r="G551" s="94">
        <f t="shared" si="26"/>
        <v>1.4576708426023379E-2</v>
      </c>
      <c r="H551" s="94">
        <f t="shared" si="26"/>
        <v>2.0769660730506987E-3</v>
      </c>
      <c r="I551" s="94">
        <f t="shared" si="27"/>
        <v>-4.2520173805089441E-3</v>
      </c>
      <c r="J551" s="94">
        <f t="shared" si="28"/>
        <v>-9.832301856657925E-3</v>
      </c>
      <c r="K551" s="94">
        <f t="shared" si="28"/>
        <v>-5.9058427910887688E-3</v>
      </c>
    </row>
    <row r="552" spans="1:11">
      <c r="A552" s="89">
        <v>45098</v>
      </c>
      <c r="B552" s="90">
        <v>2604.6498999999999</v>
      </c>
      <c r="C552" s="90">
        <v>2366.8481000000002</v>
      </c>
      <c r="D552" s="90">
        <v>1616</v>
      </c>
      <c r="E552" s="90">
        <v>991.9</v>
      </c>
      <c r="F552" s="90">
        <v>2382</v>
      </c>
      <c r="G552" s="94">
        <f t="shared" si="26"/>
        <v>1.9233359076543347E-3</v>
      </c>
      <c r="H552" s="94">
        <f t="shared" si="26"/>
        <v>2.8157330913653987E-3</v>
      </c>
      <c r="I552" s="94">
        <f t="shared" si="27"/>
        <v>7.3870897359972001E-3</v>
      </c>
      <c r="J552" s="94">
        <f t="shared" si="28"/>
        <v>-5.0405766419747175E-5</v>
      </c>
      <c r="K552" s="94">
        <f t="shared" si="28"/>
        <v>7.2094547453435305E-3</v>
      </c>
    </row>
    <row r="553" spans="1:11">
      <c r="A553" s="91">
        <v>45099</v>
      </c>
      <c r="B553" s="92">
        <v>2581.6999999999998</v>
      </c>
      <c r="C553" s="92">
        <v>2340.2656000000002</v>
      </c>
      <c r="D553" s="92">
        <v>1640</v>
      </c>
      <c r="E553" s="92">
        <v>990.3</v>
      </c>
      <c r="F553" s="92">
        <v>2394.6001000000001</v>
      </c>
      <c r="G553" s="94">
        <f t="shared" si="26"/>
        <v>-8.8111265932515805E-3</v>
      </c>
      <c r="H553" s="94">
        <f t="shared" si="26"/>
        <v>-1.1231181249020577E-2</v>
      </c>
      <c r="I553" s="94">
        <f t="shared" si="27"/>
        <v>1.4851485148514851E-2</v>
      </c>
      <c r="J553" s="94">
        <f t="shared" si="28"/>
        <v>-1.6130658332493425E-3</v>
      </c>
      <c r="K553" s="94">
        <f t="shared" si="28"/>
        <v>5.2897145256087788E-3</v>
      </c>
    </row>
    <row r="554" spans="1:11">
      <c r="A554" s="89">
        <v>45100</v>
      </c>
      <c r="B554" s="90">
        <v>2570.25</v>
      </c>
      <c r="C554" s="90">
        <v>2321.1134999999999</v>
      </c>
      <c r="D554" s="90">
        <v>1637.55</v>
      </c>
      <c r="E554" s="90">
        <v>991.45</v>
      </c>
      <c r="F554" s="90">
        <v>2418.9499999999998</v>
      </c>
      <c r="G554" s="94">
        <f t="shared" si="26"/>
        <v>-4.4350621683386217E-3</v>
      </c>
      <c r="H554" s="94">
        <f t="shared" si="26"/>
        <v>-8.1837292314172558E-3</v>
      </c>
      <c r="I554" s="94">
        <f t="shared" si="27"/>
        <v>-1.493902439024418E-3</v>
      </c>
      <c r="J554" s="94">
        <f t="shared" si="28"/>
        <v>1.1612642633546308E-3</v>
      </c>
      <c r="K554" s="94">
        <f t="shared" si="28"/>
        <v>1.0168670752164299E-2</v>
      </c>
    </row>
    <row r="555" spans="1:11">
      <c r="A555" s="91">
        <v>45103</v>
      </c>
      <c r="B555" s="92">
        <v>2571.8998999999999</v>
      </c>
      <c r="C555" s="92">
        <v>2303.3917999999999</v>
      </c>
      <c r="D555" s="92">
        <v>1645</v>
      </c>
      <c r="E555" s="92">
        <v>994.95</v>
      </c>
      <c r="F555" s="92">
        <v>2398.1001000000001</v>
      </c>
      <c r="G555" s="94">
        <f t="shared" si="26"/>
        <v>6.4192199202407882E-4</v>
      </c>
      <c r="H555" s="94">
        <f t="shared" si="26"/>
        <v>-7.6349993225234593E-3</v>
      </c>
      <c r="I555" s="94">
        <f t="shared" si="27"/>
        <v>4.549479405209029E-3</v>
      </c>
      <c r="J555" s="94">
        <f t="shared" si="28"/>
        <v>3.5301830652075244E-3</v>
      </c>
      <c r="K555" s="94">
        <f t="shared" si="28"/>
        <v>-8.6194009797638266E-3</v>
      </c>
    </row>
    <row r="556" spans="1:11">
      <c r="A556" s="89">
        <v>45104</v>
      </c>
      <c r="B556" s="90">
        <v>2595.6498999999999</v>
      </c>
      <c r="C556" s="90">
        <v>2304.2226999999998</v>
      </c>
      <c r="D556" s="90">
        <v>1642.95</v>
      </c>
      <c r="E556" s="90">
        <v>1001.8</v>
      </c>
      <c r="F556" s="90">
        <v>2387.4499999999998</v>
      </c>
      <c r="G556" s="94">
        <f t="shared" si="26"/>
        <v>9.2344184935035777E-3</v>
      </c>
      <c r="H556" s="94">
        <f t="shared" si="26"/>
        <v>3.6072890421852188E-4</v>
      </c>
      <c r="I556" s="94">
        <f t="shared" si="27"/>
        <v>-1.2462006079027078E-3</v>
      </c>
      <c r="J556" s="94">
        <f t="shared" si="28"/>
        <v>6.8847680787978375E-3</v>
      </c>
      <c r="K556" s="94">
        <f t="shared" si="28"/>
        <v>-4.4410573186666781E-3</v>
      </c>
    </row>
    <row r="557" spans="1:11">
      <c r="A557" s="91">
        <v>45105</v>
      </c>
      <c r="B557" s="92">
        <v>2619.5</v>
      </c>
      <c r="C557" s="92">
        <v>2334.7278000000001</v>
      </c>
      <c r="D557" s="92">
        <v>1670</v>
      </c>
      <c r="E557" s="92">
        <v>1021.8</v>
      </c>
      <c r="F557" s="92">
        <v>2400</v>
      </c>
      <c r="G557" s="94">
        <f t="shared" si="26"/>
        <v>9.1884887865655972E-3</v>
      </c>
      <c r="H557" s="94">
        <f t="shared" si="26"/>
        <v>1.3238781129966437E-2</v>
      </c>
      <c r="I557" s="94">
        <f t="shared" si="27"/>
        <v>1.6464286801180776E-2</v>
      </c>
      <c r="J557" s="94">
        <f t="shared" si="28"/>
        <v>1.9964064683569576E-2</v>
      </c>
      <c r="K557" s="94">
        <f t="shared" si="28"/>
        <v>5.2566545896249898E-3</v>
      </c>
    </row>
    <row r="558" spans="1:11">
      <c r="A558" s="89">
        <v>45107</v>
      </c>
      <c r="B558" s="90">
        <v>2623.3998999999999</v>
      </c>
      <c r="C558" s="90">
        <v>2353.8798999999999</v>
      </c>
      <c r="D558" s="90">
        <v>1704</v>
      </c>
      <c r="E558" s="90">
        <v>1051.5999999999999</v>
      </c>
      <c r="F558" s="90">
        <v>2420</v>
      </c>
      <c r="G558" s="94">
        <f t="shared" si="26"/>
        <v>1.488795571673941E-3</v>
      </c>
      <c r="H558" s="94">
        <f t="shared" si="26"/>
        <v>8.20314042604872E-3</v>
      </c>
      <c r="I558" s="94">
        <f t="shared" si="27"/>
        <v>2.0359281437125749E-2</v>
      </c>
      <c r="J558" s="94">
        <f t="shared" si="28"/>
        <v>2.9164220003914616E-2</v>
      </c>
      <c r="K558" s="94">
        <f t="shared" si="28"/>
        <v>8.3333333333333332E-3</v>
      </c>
    </row>
    <row r="559" spans="1:11">
      <c r="A559" s="91">
        <v>45110</v>
      </c>
      <c r="B559" s="92">
        <v>2621.95</v>
      </c>
      <c r="C559" s="92">
        <v>2414.2903000000001</v>
      </c>
      <c r="D559" s="92">
        <v>1712.5</v>
      </c>
      <c r="E559" s="92">
        <v>1032.7</v>
      </c>
      <c r="F559" s="92">
        <v>2478.1999999999998</v>
      </c>
      <c r="G559" s="94">
        <f t="shared" si="26"/>
        <v>-5.5267974966381251E-4</v>
      </c>
      <c r="H559" s="94">
        <f t="shared" si="26"/>
        <v>2.5664181082475878E-2</v>
      </c>
      <c r="I559" s="94">
        <f t="shared" si="27"/>
        <v>4.9882629107981221E-3</v>
      </c>
      <c r="J559" s="94">
        <f t="shared" si="28"/>
        <v>-1.7972613160897551E-2</v>
      </c>
      <c r="K559" s="94">
        <f t="shared" si="28"/>
        <v>2.4049586776859429E-2</v>
      </c>
    </row>
    <row r="560" spans="1:11">
      <c r="A560" s="89">
        <v>45111</v>
      </c>
      <c r="B560" s="90">
        <v>2624.8998999999999</v>
      </c>
      <c r="C560" s="90">
        <v>2389.4155000000001</v>
      </c>
      <c r="D560" s="90">
        <v>1723.45</v>
      </c>
      <c r="E560" s="90">
        <v>1048.8</v>
      </c>
      <c r="F560" s="90">
        <v>2458.1999999999998</v>
      </c>
      <c r="G560" s="94">
        <f t="shared" si="26"/>
        <v>1.125078662827312E-3</v>
      </c>
      <c r="H560" s="94">
        <f t="shared" si="26"/>
        <v>-1.0303152027740844E-2</v>
      </c>
      <c r="I560" s="94">
        <f t="shared" si="27"/>
        <v>6.3941605839416323E-3</v>
      </c>
      <c r="J560" s="94">
        <f t="shared" si="28"/>
        <v>1.5590200445434209E-2</v>
      </c>
      <c r="K560" s="94">
        <f t="shared" si="28"/>
        <v>-8.07037365830038E-3</v>
      </c>
    </row>
    <row r="561" spans="1:11">
      <c r="A561" s="91">
        <v>45112</v>
      </c>
      <c r="B561" s="92">
        <v>2593.0500000000002</v>
      </c>
      <c r="C561" s="92">
        <v>2385.4926999999998</v>
      </c>
      <c r="D561" s="92">
        <v>1716.25</v>
      </c>
      <c r="E561" s="92">
        <v>1044.7</v>
      </c>
      <c r="F561" s="92">
        <v>2461</v>
      </c>
      <c r="G561" s="94">
        <f t="shared" si="26"/>
        <v>-1.213375793873119E-2</v>
      </c>
      <c r="H561" s="94">
        <f t="shared" si="26"/>
        <v>-1.6417404172695286E-3</v>
      </c>
      <c r="I561" s="94">
        <f t="shared" si="27"/>
        <v>-4.1776668890887731E-3</v>
      </c>
      <c r="J561" s="94">
        <f t="shared" si="28"/>
        <v>-3.9092295957283653E-3</v>
      </c>
      <c r="K561" s="94">
        <f t="shared" si="28"/>
        <v>1.1390448295501513E-3</v>
      </c>
    </row>
    <row r="562" spans="1:11">
      <c r="A562" s="89">
        <v>45113</v>
      </c>
      <c r="B562" s="90">
        <v>2600.6999999999998</v>
      </c>
      <c r="C562" s="90">
        <v>2435.5654</v>
      </c>
      <c r="D562" s="90">
        <v>1673</v>
      </c>
      <c r="E562" s="90">
        <v>1042.5</v>
      </c>
      <c r="F562" s="90">
        <v>2468.1001000000001</v>
      </c>
      <c r="G562" s="94">
        <f t="shared" si="26"/>
        <v>2.9501937872388252E-3</v>
      </c>
      <c r="H562" s="94">
        <f t="shared" si="26"/>
        <v>2.0990506489498028E-2</v>
      </c>
      <c r="I562" s="94">
        <f t="shared" si="27"/>
        <v>-2.520029133284778E-2</v>
      </c>
      <c r="J562" s="94">
        <f t="shared" si="28"/>
        <v>-2.1058677132191495E-3</v>
      </c>
      <c r="K562" s="94">
        <f t="shared" si="28"/>
        <v>2.8850467289720078E-3</v>
      </c>
    </row>
    <row r="563" spans="1:11">
      <c r="A563" s="91">
        <v>45114</v>
      </c>
      <c r="B563" s="92">
        <v>2587.25</v>
      </c>
      <c r="C563" s="92">
        <v>2430.8119999999999</v>
      </c>
      <c r="D563" s="92">
        <v>1665</v>
      </c>
      <c r="E563" s="92">
        <v>1035.7</v>
      </c>
      <c r="F563" s="92">
        <v>2482.75</v>
      </c>
      <c r="G563" s="94">
        <f t="shared" si="26"/>
        <v>-5.1716845464681886E-3</v>
      </c>
      <c r="H563" s="94">
        <f t="shared" si="26"/>
        <v>-1.9516618194691286E-3</v>
      </c>
      <c r="I563" s="94">
        <f t="shared" si="27"/>
        <v>-4.781829049611476E-3</v>
      </c>
      <c r="J563" s="94">
        <f t="shared" si="28"/>
        <v>-6.5227817745802923E-3</v>
      </c>
      <c r="K563" s="94">
        <f t="shared" si="28"/>
        <v>5.9356992854543815E-3</v>
      </c>
    </row>
    <row r="564" spans="1:11">
      <c r="A564" s="89">
        <v>45117</v>
      </c>
      <c r="B564" s="90">
        <v>2620.3000000000002</v>
      </c>
      <c r="C564" s="90">
        <v>2524.4502000000002</v>
      </c>
      <c r="D564" s="90">
        <v>1661</v>
      </c>
      <c r="E564" s="90">
        <v>1045</v>
      </c>
      <c r="F564" s="90">
        <v>2450</v>
      </c>
      <c r="G564" s="94">
        <f t="shared" si="26"/>
        <v>1.2774181080297684E-2</v>
      </c>
      <c r="H564" s="94">
        <f t="shared" si="26"/>
        <v>3.8521366522791693E-2</v>
      </c>
      <c r="I564" s="94">
        <f t="shared" si="27"/>
        <v>-2.4024024024024023E-3</v>
      </c>
      <c r="J564" s="94">
        <f t="shared" si="28"/>
        <v>8.9794341990923569E-3</v>
      </c>
      <c r="K564" s="94">
        <f t="shared" si="28"/>
        <v>-1.319101802436814E-2</v>
      </c>
    </row>
    <row r="565" spans="1:11">
      <c r="A565" s="91">
        <v>45118</v>
      </c>
      <c r="B565" s="92">
        <v>2592.1498999999999</v>
      </c>
      <c r="C565" s="92">
        <v>2551.8171000000002</v>
      </c>
      <c r="D565" s="92">
        <v>1663</v>
      </c>
      <c r="E565" s="92">
        <v>1072.25</v>
      </c>
      <c r="F565" s="92">
        <v>2447.1999999999998</v>
      </c>
      <c r="G565" s="94">
        <f t="shared" si="26"/>
        <v>-1.0743082853108534E-2</v>
      </c>
      <c r="H565" s="94">
        <f t="shared" si="26"/>
        <v>1.0840736727545659E-2</v>
      </c>
      <c r="I565" s="94">
        <f t="shared" si="27"/>
        <v>1.2040939193257074E-3</v>
      </c>
      <c r="J565" s="94">
        <f t="shared" si="28"/>
        <v>2.6076555023923444E-2</v>
      </c>
      <c r="K565" s="94">
        <f t="shared" si="28"/>
        <v>-1.1428571428572171E-3</v>
      </c>
    </row>
    <row r="566" spans="1:11">
      <c r="A566" s="89">
        <v>45119</v>
      </c>
      <c r="B566" s="90">
        <v>2573.9499999999998</v>
      </c>
      <c r="C566" s="90">
        <v>2554.6323000000002</v>
      </c>
      <c r="D566" s="90">
        <v>1655.35</v>
      </c>
      <c r="E566" s="90">
        <v>1078.75</v>
      </c>
      <c r="F566" s="90">
        <v>2480.3000000000002</v>
      </c>
      <c r="G566" s="94">
        <f t="shared" si="26"/>
        <v>-7.0211603117551463E-3</v>
      </c>
      <c r="H566" s="94">
        <f t="shared" si="26"/>
        <v>1.103213862780371E-3</v>
      </c>
      <c r="I566" s="94">
        <f t="shared" si="27"/>
        <v>-4.6001202645821349E-3</v>
      </c>
      <c r="J566" s="94">
        <f t="shared" si="28"/>
        <v>6.0620191186756822E-3</v>
      </c>
      <c r="K566" s="94">
        <f t="shared" si="28"/>
        <v>1.3525661981039706E-2</v>
      </c>
    </row>
    <row r="567" spans="1:11">
      <c r="A567" s="91">
        <v>45120</v>
      </c>
      <c r="B567" s="92">
        <v>2584.6999999999998</v>
      </c>
      <c r="C567" s="92">
        <v>2531.7881000000002</v>
      </c>
      <c r="D567" s="92">
        <v>1656.7</v>
      </c>
      <c r="E567" s="92">
        <v>1075.6500000000001</v>
      </c>
      <c r="F567" s="92">
        <v>2466</v>
      </c>
      <c r="G567" s="94">
        <f t="shared" si="26"/>
        <v>4.1764603042017132E-3</v>
      </c>
      <c r="H567" s="94">
        <f t="shared" si="26"/>
        <v>-8.9422653898175476E-3</v>
      </c>
      <c r="I567" s="94">
        <f t="shared" si="27"/>
        <v>8.1553749962251878E-4</v>
      </c>
      <c r="J567" s="94">
        <f t="shared" si="28"/>
        <v>-2.8736964078794058E-3</v>
      </c>
      <c r="K567" s="94">
        <f t="shared" si="28"/>
        <v>-5.7654316010160795E-3</v>
      </c>
    </row>
    <row r="568" spans="1:11">
      <c r="A568" s="89">
        <v>45121</v>
      </c>
      <c r="B568" s="90">
        <v>2565.0500000000002</v>
      </c>
      <c r="C568" s="90">
        <v>2529.6653000000001</v>
      </c>
      <c r="D568" s="90">
        <v>1653.6</v>
      </c>
      <c r="E568" s="90">
        <v>1072.95</v>
      </c>
      <c r="F568" s="90">
        <v>2450.25</v>
      </c>
      <c r="G568" s="94">
        <f t="shared" si="26"/>
        <v>-7.6024296823614494E-3</v>
      </c>
      <c r="H568" s="94">
        <f t="shared" si="26"/>
        <v>-8.3845879518909875E-4</v>
      </c>
      <c r="I568" s="94">
        <f t="shared" si="27"/>
        <v>-1.8711897144927485E-3</v>
      </c>
      <c r="J568" s="94">
        <f t="shared" si="28"/>
        <v>-2.5101101659462141E-3</v>
      </c>
      <c r="K568" s="94">
        <f t="shared" si="28"/>
        <v>-6.3868613138686131E-3</v>
      </c>
    </row>
    <row r="569" spans="1:11">
      <c r="A569" s="91">
        <v>45124</v>
      </c>
      <c r="B569" s="92">
        <v>2601.1498999999999</v>
      </c>
      <c r="C569" s="92">
        <v>2581.3533000000002</v>
      </c>
      <c r="D569" s="92">
        <v>1650</v>
      </c>
      <c r="E569" s="92">
        <v>1077.5999999999999</v>
      </c>
      <c r="F569" s="92">
        <v>2475</v>
      </c>
      <c r="G569" s="94">
        <f t="shared" si="26"/>
        <v>1.4073760745404458E-2</v>
      </c>
      <c r="H569" s="94">
        <f t="shared" si="26"/>
        <v>2.0432742624093433E-2</v>
      </c>
      <c r="I569" s="94">
        <f t="shared" si="27"/>
        <v>-2.1770682148040091E-3</v>
      </c>
      <c r="J569" s="94">
        <f t="shared" si="28"/>
        <v>4.3338459387668232E-3</v>
      </c>
      <c r="K569" s="94">
        <f t="shared" si="28"/>
        <v>1.0101010101010102E-2</v>
      </c>
    </row>
    <row r="570" spans="1:11">
      <c r="A570" s="89">
        <v>45125</v>
      </c>
      <c r="B570" s="90">
        <v>2601.1498999999999</v>
      </c>
      <c r="C570" s="90">
        <v>2603.2743999999998</v>
      </c>
      <c r="D570" s="90">
        <v>1698</v>
      </c>
      <c r="E570" s="90">
        <v>1067.1500000000001</v>
      </c>
      <c r="F570" s="90">
        <v>2469</v>
      </c>
      <c r="G570" s="94">
        <f t="shared" si="26"/>
        <v>0</v>
      </c>
      <c r="H570" s="94">
        <f t="shared" si="26"/>
        <v>8.4920959870156357E-3</v>
      </c>
      <c r="I570" s="94">
        <f t="shared" si="27"/>
        <v>2.9090909090909091E-2</v>
      </c>
      <c r="J570" s="94">
        <f t="shared" si="28"/>
        <v>-9.6974758723086668E-3</v>
      </c>
      <c r="K570" s="94">
        <f t="shared" si="28"/>
        <v>-2.4242424242424242E-3</v>
      </c>
    </row>
    <row r="571" spans="1:11">
      <c r="A571" s="91">
        <v>45126</v>
      </c>
      <c r="B571" s="92">
        <v>2637.95</v>
      </c>
      <c r="C571" s="92">
        <v>2623.0266000000001</v>
      </c>
      <c r="D571" s="92">
        <v>1681.1</v>
      </c>
      <c r="E571" s="92">
        <v>1081.8499999999999</v>
      </c>
      <c r="F571" s="92">
        <v>2474.6001000000001</v>
      </c>
      <c r="G571" s="94">
        <f t="shared" si="26"/>
        <v>1.4147627555028616E-2</v>
      </c>
      <c r="H571" s="94">
        <f t="shared" si="26"/>
        <v>7.58744448914043E-3</v>
      </c>
      <c r="I571" s="94">
        <f t="shared" si="27"/>
        <v>-9.9528857479388045E-3</v>
      </c>
      <c r="J571" s="94">
        <f t="shared" si="28"/>
        <v>1.3775008199409472E-2</v>
      </c>
      <c r="K571" s="94">
        <f t="shared" si="28"/>
        <v>2.2681652490887448E-3</v>
      </c>
    </row>
    <row r="572" spans="1:11">
      <c r="A572" s="89">
        <v>45127</v>
      </c>
      <c r="B572" s="90">
        <v>2645.7</v>
      </c>
      <c r="C572" s="90">
        <v>2619.8501000000001</v>
      </c>
      <c r="D572" s="90">
        <v>1681.15</v>
      </c>
      <c r="E572" s="90">
        <v>1097.6500000000001</v>
      </c>
      <c r="F572" s="90">
        <v>2494</v>
      </c>
      <c r="G572" s="94">
        <f t="shared" si="26"/>
        <v>2.9378873746659338E-3</v>
      </c>
      <c r="H572" s="94">
        <f t="shared" si="26"/>
        <v>-1.211005637533387E-3</v>
      </c>
      <c r="I572" s="94">
        <f t="shared" si="27"/>
        <v>2.9742430551532866E-5</v>
      </c>
      <c r="J572" s="94">
        <f t="shared" si="28"/>
        <v>1.4604612469381321E-2</v>
      </c>
      <c r="K572" s="94">
        <f t="shared" si="28"/>
        <v>7.8396101252884813E-3</v>
      </c>
    </row>
    <row r="573" spans="1:11">
      <c r="A573" s="91">
        <v>45128</v>
      </c>
      <c r="B573" s="92">
        <v>2610.9499999999998</v>
      </c>
      <c r="C573" s="92">
        <v>2538.75</v>
      </c>
      <c r="D573" s="92">
        <v>1680</v>
      </c>
      <c r="E573" s="92">
        <v>1097.1500000000001</v>
      </c>
      <c r="F573" s="92">
        <v>2522</v>
      </c>
      <c r="G573" s="94">
        <f t="shared" si="26"/>
        <v>-1.3134520164795707E-2</v>
      </c>
      <c r="H573" s="94">
        <f t="shared" si="26"/>
        <v>-3.0956007750214454E-2</v>
      </c>
      <c r="I573" s="94">
        <f t="shared" si="27"/>
        <v>-6.8405555720791775E-4</v>
      </c>
      <c r="J573" s="94">
        <f t="shared" si="28"/>
        <v>-4.5551860793513412E-4</v>
      </c>
      <c r="K573" s="94">
        <f t="shared" si="28"/>
        <v>1.1226944667201283E-2</v>
      </c>
    </row>
    <row r="574" spans="1:11">
      <c r="A574" s="89">
        <v>45131</v>
      </c>
      <c r="B574" s="90">
        <v>2664.3</v>
      </c>
      <c r="C574" s="90">
        <v>2487.3998999999999</v>
      </c>
      <c r="D574" s="90">
        <v>1678.5</v>
      </c>
      <c r="E574" s="90">
        <v>1100.4000000000001</v>
      </c>
      <c r="F574" s="90">
        <v>2637.6498999999999</v>
      </c>
      <c r="G574" s="94">
        <f t="shared" si="26"/>
        <v>2.0433175664030474E-2</v>
      </c>
      <c r="H574" s="94">
        <f t="shared" si="26"/>
        <v>-2.0226528803545096E-2</v>
      </c>
      <c r="I574" s="94">
        <f t="shared" si="27"/>
        <v>-8.9285714285714283E-4</v>
      </c>
      <c r="J574" s="94">
        <f t="shared" si="28"/>
        <v>2.9622202980449344E-3</v>
      </c>
      <c r="K574" s="94">
        <f t="shared" si="28"/>
        <v>4.5856423473433737E-2</v>
      </c>
    </row>
    <row r="575" spans="1:11">
      <c r="A575" s="91">
        <v>45132</v>
      </c>
      <c r="B575" s="92">
        <v>2652.1498999999999</v>
      </c>
      <c r="C575" s="92">
        <v>2485.8000000000002</v>
      </c>
      <c r="D575" s="92">
        <v>1684.65</v>
      </c>
      <c r="E575" s="92">
        <v>1095.05</v>
      </c>
      <c r="F575" s="92">
        <v>2616</v>
      </c>
      <c r="G575" s="94">
        <f t="shared" si="26"/>
        <v>-4.5603347971325649E-3</v>
      </c>
      <c r="H575" s="94">
        <f t="shared" si="26"/>
        <v>-6.4320176261151532E-4</v>
      </c>
      <c r="I575" s="94">
        <f t="shared" si="27"/>
        <v>3.6639857015192678E-3</v>
      </c>
      <c r="J575" s="94">
        <f t="shared" si="28"/>
        <v>-4.861868411486856E-3</v>
      </c>
      <c r="K575" s="94">
        <f t="shared" si="28"/>
        <v>-8.2080263950116694E-3</v>
      </c>
    </row>
    <row r="576" spans="1:11">
      <c r="A576" s="89">
        <v>45133</v>
      </c>
      <c r="B576" s="90">
        <v>2651.25</v>
      </c>
      <c r="C576" s="90">
        <v>2526.1999999999998</v>
      </c>
      <c r="D576" s="90">
        <v>1699.6</v>
      </c>
      <c r="E576" s="90">
        <v>1112</v>
      </c>
      <c r="F576" s="90">
        <v>2591</v>
      </c>
      <c r="G576" s="94">
        <f t="shared" si="26"/>
        <v>-3.3930962951976763E-4</v>
      </c>
      <c r="H576" s="94">
        <f t="shared" si="26"/>
        <v>1.6252313138627256E-2</v>
      </c>
      <c r="I576" s="94">
        <f t="shared" si="27"/>
        <v>8.8742468762056312E-3</v>
      </c>
      <c r="J576" s="94">
        <f t="shared" si="28"/>
        <v>1.5478745262773432E-2</v>
      </c>
      <c r="K576" s="94">
        <f t="shared" si="28"/>
        <v>-9.5565749235474E-3</v>
      </c>
    </row>
    <row r="577" spans="1:11">
      <c r="A577" s="91">
        <v>45134</v>
      </c>
      <c r="B577" s="92">
        <v>2677.25</v>
      </c>
      <c r="C577" s="92">
        <v>2502.6999999999998</v>
      </c>
      <c r="D577" s="92">
        <v>1699.9</v>
      </c>
      <c r="E577" s="92">
        <v>1134.95</v>
      </c>
      <c r="F577" s="92">
        <v>2668.95</v>
      </c>
      <c r="G577" s="94">
        <f t="shared" si="26"/>
        <v>9.8066949552098066E-3</v>
      </c>
      <c r="H577" s="94">
        <f t="shared" si="26"/>
        <v>-9.3025096983611749E-3</v>
      </c>
      <c r="I577" s="94">
        <f t="shared" si="27"/>
        <v>1.7651212049904795E-4</v>
      </c>
      <c r="J577" s="94">
        <f t="shared" si="28"/>
        <v>2.0638489208633135E-2</v>
      </c>
      <c r="K577" s="94">
        <f t="shared" si="28"/>
        <v>3.0084909301427949E-2</v>
      </c>
    </row>
    <row r="578" spans="1:11">
      <c r="A578" s="89">
        <v>45135</v>
      </c>
      <c r="B578" s="90">
        <v>2740.05</v>
      </c>
      <c r="C578" s="90">
        <v>2527.8501000000001</v>
      </c>
      <c r="D578" s="90">
        <v>1661.5</v>
      </c>
      <c r="E578" s="90">
        <v>1138.55</v>
      </c>
      <c r="F578" s="90">
        <v>2660.1498999999999</v>
      </c>
      <c r="G578" s="94">
        <f t="shared" si="26"/>
        <v>2.3456905406667356E-2</v>
      </c>
      <c r="H578" s="94">
        <f t="shared" si="26"/>
        <v>1.0049186878171693E-2</v>
      </c>
      <c r="I578" s="94">
        <f t="shared" si="27"/>
        <v>-2.2589564092005465E-2</v>
      </c>
      <c r="J578" s="94">
        <f t="shared" si="28"/>
        <v>3.1719459007003912E-3</v>
      </c>
      <c r="K578" s="94">
        <f t="shared" si="28"/>
        <v>-3.2972142602896008E-3</v>
      </c>
    </row>
    <row r="579" spans="1:11">
      <c r="A579" s="91">
        <v>45138</v>
      </c>
      <c r="B579" s="92">
        <v>2740</v>
      </c>
      <c r="C579" s="92">
        <v>2549.25</v>
      </c>
      <c r="D579" s="92">
        <v>1650.05</v>
      </c>
      <c r="E579" s="92">
        <v>1143.4000000000001</v>
      </c>
      <c r="F579" s="92">
        <v>2655</v>
      </c>
      <c r="G579" s="94">
        <f t="shared" si="26"/>
        <v>-1.82478421927271E-5</v>
      </c>
      <c r="H579" s="94">
        <f t="shared" si="26"/>
        <v>8.4656522948096842E-3</v>
      </c>
      <c r="I579" s="94">
        <f t="shared" si="27"/>
        <v>-6.891363226000629E-3</v>
      </c>
      <c r="J579" s="94">
        <f t="shared" si="28"/>
        <v>4.2598041368408389E-3</v>
      </c>
      <c r="K579" s="94">
        <f t="shared" si="28"/>
        <v>-1.9359435346105454E-3</v>
      </c>
    </row>
    <row r="580" spans="1:11">
      <c r="A580" s="89">
        <v>45139</v>
      </c>
      <c r="B580" s="90">
        <v>2763.8998999999999</v>
      </c>
      <c r="C580" s="90">
        <v>2513.1999999999998</v>
      </c>
      <c r="D580" s="90">
        <v>1654.45</v>
      </c>
      <c r="E580" s="90">
        <v>1143.45</v>
      </c>
      <c r="F580" s="90">
        <v>2681.3501000000001</v>
      </c>
      <c r="G580" s="94">
        <f t="shared" ref="G580:H643" si="29">(B580-B579)/B579</f>
        <v>8.7225912408758714E-3</v>
      </c>
      <c r="H580" s="94">
        <f t="shared" si="29"/>
        <v>-1.4141414141414213E-2</v>
      </c>
      <c r="I580" s="94">
        <f t="shared" ref="I580:I643" si="30">(D580-D579)/D579</f>
        <v>2.6665858610345691E-3</v>
      </c>
      <c r="J580" s="94">
        <f t="shared" ref="J580:K643" si="31">(E580-E579)/E579</f>
        <v>4.3729228616367429E-5</v>
      </c>
      <c r="K580" s="94">
        <f t="shared" si="31"/>
        <v>9.9247080979284787E-3</v>
      </c>
    </row>
    <row r="581" spans="1:11">
      <c r="A581" s="91">
        <v>45140</v>
      </c>
      <c r="B581" s="92">
        <v>2695</v>
      </c>
      <c r="C581" s="92">
        <v>2486.3501000000001</v>
      </c>
      <c r="D581" s="92">
        <v>1642</v>
      </c>
      <c r="E581" s="92">
        <v>1135.25</v>
      </c>
      <c r="F581" s="92">
        <v>2638</v>
      </c>
      <c r="G581" s="94">
        <f t="shared" si="29"/>
        <v>-2.4928507722005378E-2</v>
      </c>
      <c r="H581" s="94">
        <f t="shared" si="29"/>
        <v>-1.0683550851503942E-2</v>
      </c>
      <c r="I581" s="94">
        <f t="shared" si="30"/>
        <v>-7.5251594185379101E-3</v>
      </c>
      <c r="J581" s="94">
        <f t="shared" si="31"/>
        <v>-7.1712798985526655E-3</v>
      </c>
      <c r="K581" s="94">
        <f t="shared" si="31"/>
        <v>-1.6167265885943097E-2</v>
      </c>
    </row>
    <row r="582" spans="1:11">
      <c r="A582" s="89">
        <v>45141</v>
      </c>
      <c r="B582" s="90">
        <v>2646.95</v>
      </c>
      <c r="C582" s="90">
        <v>2475.8998999999999</v>
      </c>
      <c r="D582" s="90">
        <v>1640</v>
      </c>
      <c r="E582" s="90">
        <v>1141</v>
      </c>
      <c r="F582" s="90">
        <v>2615</v>
      </c>
      <c r="G582" s="94">
        <f t="shared" si="29"/>
        <v>-1.7829313543599325E-2</v>
      </c>
      <c r="H582" s="94">
        <f t="shared" si="29"/>
        <v>-4.203028366761472E-3</v>
      </c>
      <c r="I582" s="94">
        <f t="shared" si="30"/>
        <v>-1.2180267965895249E-3</v>
      </c>
      <c r="J582" s="94">
        <f t="shared" si="31"/>
        <v>5.0649636643911033E-3</v>
      </c>
      <c r="K582" s="94">
        <f t="shared" si="31"/>
        <v>-8.7187263078089463E-3</v>
      </c>
    </row>
    <row r="583" spans="1:11">
      <c r="A583" s="91">
        <v>45142</v>
      </c>
      <c r="B583" s="92">
        <v>2619.3998999999999</v>
      </c>
      <c r="C583" s="92">
        <v>2509.5500000000002</v>
      </c>
      <c r="D583" s="92">
        <v>1635.15</v>
      </c>
      <c r="E583" s="92">
        <v>1138.95</v>
      </c>
      <c r="F583" s="92">
        <v>2605</v>
      </c>
      <c r="G583" s="94">
        <f t="shared" si="29"/>
        <v>-1.0408243450008474E-2</v>
      </c>
      <c r="H583" s="94">
        <f t="shared" si="29"/>
        <v>1.3591058346098845E-2</v>
      </c>
      <c r="I583" s="94">
        <f t="shared" si="30"/>
        <v>-2.9573170731706762E-3</v>
      </c>
      <c r="J583" s="94">
        <f t="shared" si="31"/>
        <v>-1.7966695880805913E-3</v>
      </c>
      <c r="K583" s="94">
        <f t="shared" si="31"/>
        <v>-3.8240917782026767E-3</v>
      </c>
    </row>
    <row r="584" spans="1:11">
      <c r="A584" s="89">
        <v>45145</v>
      </c>
      <c r="B584" s="90">
        <v>2611</v>
      </c>
      <c r="C584" s="90">
        <v>2523.8501000000001</v>
      </c>
      <c r="D584" s="90">
        <v>1663.1</v>
      </c>
      <c r="E584" s="90">
        <v>1160.8</v>
      </c>
      <c r="F584" s="90">
        <v>2628</v>
      </c>
      <c r="G584" s="94">
        <f t="shared" si="29"/>
        <v>-3.206803207100943E-3</v>
      </c>
      <c r="H584" s="94">
        <f t="shared" si="29"/>
        <v>5.6982725986730407E-3</v>
      </c>
      <c r="I584" s="94">
        <f t="shared" si="30"/>
        <v>1.7093233036724349E-2</v>
      </c>
      <c r="J584" s="94">
        <f t="shared" si="31"/>
        <v>1.9184336450239176E-2</v>
      </c>
      <c r="K584" s="94">
        <f t="shared" si="31"/>
        <v>8.8291746641074864E-3</v>
      </c>
    </row>
    <row r="585" spans="1:11">
      <c r="A585" s="91">
        <v>45146</v>
      </c>
      <c r="B585" s="92">
        <v>2601.5500000000002</v>
      </c>
      <c r="C585" s="92">
        <v>2508.6498999999999</v>
      </c>
      <c r="D585" s="92">
        <v>1651.7</v>
      </c>
      <c r="E585" s="92">
        <v>1148.6500000000001</v>
      </c>
      <c r="F585" s="92">
        <v>2639.05</v>
      </c>
      <c r="G585" s="94">
        <f t="shared" si="29"/>
        <v>-3.6193029490615924E-3</v>
      </c>
      <c r="H585" s="94">
        <f t="shared" si="29"/>
        <v>-6.0226239268331436E-3</v>
      </c>
      <c r="I585" s="94">
        <f t="shared" si="30"/>
        <v>-6.8546689916420328E-3</v>
      </c>
      <c r="J585" s="94">
        <f t="shared" si="31"/>
        <v>-1.0466919365954397E-2</v>
      </c>
      <c r="K585" s="94">
        <f t="shared" si="31"/>
        <v>4.2047184170472532E-3</v>
      </c>
    </row>
    <row r="586" spans="1:11">
      <c r="A586" s="89">
        <v>45147</v>
      </c>
      <c r="B586" s="90">
        <v>2588.6999999999998</v>
      </c>
      <c r="C586" s="90">
        <v>2525.1999999999998</v>
      </c>
      <c r="D586" s="90">
        <v>1653</v>
      </c>
      <c r="E586" s="90">
        <v>1152.8</v>
      </c>
      <c r="F586" s="90">
        <v>2635</v>
      </c>
      <c r="G586" s="94">
        <f t="shared" si="29"/>
        <v>-4.9393630720148997E-3</v>
      </c>
      <c r="H586" s="94">
        <f t="shared" si="29"/>
        <v>6.597213903781444E-3</v>
      </c>
      <c r="I586" s="94">
        <f t="shared" si="30"/>
        <v>7.8706786946779346E-4</v>
      </c>
      <c r="J586" s="94">
        <f t="shared" si="31"/>
        <v>3.6129369259564384E-3</v>
      </c>
      <c r="K586" s="94">
        <f t="shared" si="31"/>
        <v>-1.5346431481026057E-3</v>
      </c>
    </row>
    <row r="587" spans="1:11">
      <c r="A587" s="91">
        <v>45148</v>
      </c>
      <c r="B587" s="92">
        <v>2551.3998999999999</v>
      </c>
      <c r="C587" s="92">
        <v>2536.4499999999998</v>
      </c>
      <c r="D587" s="92">
        <v>1647.05</v>
      </c>
      <c r="E587" s="92">
        <v>1150.3</v>
      </c>
      <c r="F587" s="92">
        <v>2640.1001000000001</v>
      </c>
      <c r="G587" s="94">
        <f t="shared" si="29"/>
        <v>-1.4408815235446336E-2</v>
      </c>
      <c r="H587" s="94">
        <f t="shared" si="29"/>
        <v>4.455092665927452E-3</v>
      </c>
      <c r="I587" s="94">
        <f t="shared" si="30"/>
        <v>-3.5995160314579826E-3</v>
      </c>
      <c r="J587" s="94">
        <f t="shared" si="31"/>
        <v>-2.1686328938237335E-3</v>
      </c>
      <c r="K587" s="94">
        <f t="shared" si="31"/>
        <v>1.9355218216319209E-3</v>
      </c>
    </row>
    <row r="588" spans="1:11">
      <c r="A588" s="89">
        <v>45149</v>
      </c>
      <c r="B588" s="90">
        <v>2547.6999999999998</v>
      </c>
      <c r="C588" s="90">
        <v>2547.1498999999999</v>
      </c>
      <c r="D588" s="90">
        <v>1638.4</v>
      </c>
      <c r="E588" s="90">
        <v>1132.3499999999999</v>
      </c>
      <c r="F588" s="90">
        <v>2642.05</v>
      </c>
      <c r="G588" s="94">
        <f t="shared" si="29"/>
        <v>-1.4501450752585161E-3</v>
      </c>
      <c r="H588" s="94">
        <f t="shared" si="29"/>
        <v>4.2184549271620068E-3</v>
      </c>
      <c r="I588" s="94">
        <f t="shared" si="30"/>
        <v>-5.2518138490026799E-3</v>
      </c>
      <c r="J588" s="94">
        <f t="shared" si="31"/>
        <v>-1.5604624880466005E-2</v>
      </c>
      <c r="K588" s="94">
        <f t="shared" si="31"/>
        <v>7.3857048071778429E-4</v>
      </c>
    </row>
    <row r="589" spans="1:11">
      <c r="A589" s="91">
        <v>45152</v>
      </c>
      <c r="B589" s="92">
        <v>2494.25</v>
      </c>
      <c r="C589" s="92">
        <v>2577.25</v>
      </c>
      <c r="D589" s="92">
        <v>1611</v>
      </c>
      <c r="E589" s="92">
        <v>1134.25</v>
      </c>
      <c r="F589" s="92">
        <v>2637</v>
      </c>
      <c r="G589" s="94">
        <f t="shared" si="29"/>
        <v>-2.0979707186874367E-2</v>
      </c>
      <c r="H589" s="94">
        <f t="shared" si="29"/>
        <v>1.181716867154152E-2</v>
      </c>
      <c r="I589" s="94">
        <f t="shared" si="30"/>
        <v>-1.6723632812500056E-2</v>
      </c>
      <c r="J589" s="94">
        <f t="shared" si="31"/>
        <v>1.677926436172642E-3</v>
      </c>
      <c r="K589" s="94">
        <f t="shared" si="31"/>
        <v>-1.9113945610416841E-3</v>
      </c>
    </row>
    <row r="590" spans="1:11">
      <c r="A590" s="89">
        <v>45154</v>
      </c>
      <c r="B590" s="90">
        <v>2494.0500000000002</v>
      </c>
      <c r="C590" s="90">
        <v>2575.1498999999999</v>
      </c>
      <c r="D590" s="90">
        <v>1583.1</v>
      </c>
      <c r="E590" s="90">
        <v>1143.6500000000001</v>
      </c>
      <c r="F590" s="90">
        <v>2669</v>
      </c>
      <c r="G590" s="94">
        <f t="shared" si="29"/>
        <v>-8.0184424175530966E-5</v>
      </c>
      <c r="H590" s="94">
        <f t="shared" si="29"/>
        <v>-8.1486080124167667E-4</v>
      </c>
      <c r="I590" s="94">
        <f t="shared" si="30"/>
        <v>-1.7318435754190002E-2</v>
      </c>
      <c r="J590" s="94">
        <f t="shared" si="31"/>
        <v>8.287414591139599E-3</v>
      </c>
      <c r="K590" s="94">
        <f t="shared" si="31"/>
        <v>1.2135001896094046E-2</v>
      </c>
    </row>
    <row r="591" spans="1:11">
      <c r="A591" s="91">
        <v>45155</v>
      </c>
      <c r="B591" s="92">
        <v>2501.6498999999999</v>
      </c>
      <c r="C591" s="92">
        <v>2538</v>
      </c>
      <c r="D591" s="92">
        <v>1597.6</v>
      </c>
      <c r="E591" s="92">
        <v>1144.8</v>
      </c>
      <c r="F591" s="92">
        <v>2691.05</v>
      </c>
      <c r="G591" s="94">
        <f t="shared" si="29"/>
        <v>3.0472123654296051E-3</v>
      </c>
      <c r="H591" s="94">
        <f t="shared" si="29"/>
        <v>-1.4426305823983252E-2</v>
      </c>
      <c r="I591" s="94">
        <f t="shared" si="30"/>
        <v>9.1592445202450887E-3</v>
      </c>
      <c r="J591" s="94">
        <f t="shared" si="31"/>
        <v>1.0055523980237516E-3</v>
      </c>
      <c r="K591" s="94">
        <f t="shared" si="31"/>
        <v>8.2615211689772133E-3</v>
      </c>
    </row>
    <row r="592" spans="1:11">
      <c r="A592" s="89">
        <v>45156</v>
      </c>
      <c r="B592" s="90">
        <v>2528</v>
      </c>
      <c r="C592" s="90">
        <v>2556.8000000000002</v>
      </c>
      <c r="D592" s="90">
        <v>1587.55</v>
      </c>
      <c r="E592" s="90">
        <v>1134.9000000000001</v>
      </c>
      <c r="F592" s="90">
        <v>2650</v>
      </c>
      <c r="G592" s="94">
        <f t="shared" si="29"/>
        <v>1.0533088582858901E-2</v>
      </c>
      <c r="H592" s="94">
        <f t="shared" si="29"/>
        <v>7.4074074074074788E-3</v>
      </c>
      <c r="I592" s="94">
        <f t="shared" si="30"/>
        <v>-6.2906860290435369E-3</v>
      </c>
      <c r="J592" s="94">
        <f t="shared" si="31"/>
        <v>-8.6477987421382466E-3</v>
      </c>
      <c r="K592" s="94">
        <f t="shared" si="31"/>
        <v>-1.5254268779844366E-2</v>
      </c>
    </row>
    <row r="593" spans="1:11">
      <c r="A593" s="91">
        <v>45159</v>
      </c>
      <c r="B593" s="92">
        <v>2494.5</v>
      </c>
      <c r="C593" s="92">
        <v>2520</v>
      </c>
      <c r="D593" s="92">
        <v>1600.5</v>
      </c>
      <c r="E593" s="92">
        <v>1137.4000000000001</v>
      </c>
      <c r="F593" s="92">
        <v>2641.8501000000001</v>
      </c>
      <c r="G593" s="94">
        <f t="shared" si="29"/>
        <v>-1.3251582278481012E-2</v>
      </c>
      <c r="H593" s="94">
        <f t="shared" si="29"/>
        <v>-1.439299123904888E-2</v>
      </c>
      <c r="I593" s="94">
        <f t="shared" si="30"/>
        <v>8.1572233945387835E-3</v>
      </c>
      <c r="J593" s="94">
        <f t="shared" si="31"/>
        <v>2.2028372543836461E-3</v>
      </c>
      <c r="K593" s="94">
        <f t="shared" si="31"/>
        <v>-3.0754339622641089E-3</v>
      </c>
    </row>
    <row r="594" spans="1:11">
      <c r="A594" s="89">
        <v>45160</v>
      </c>
      <c r="B594" s="90">
        <v>2491.5</v>
      </c>
      <c r="C594" s="90">
        <v>2519.3998999999999</v>
      </c>
      <c r="D594" s="90">
        <v>1596.35</v>
      </c>
      <c r="E594" s="90">
        <v>1137.55</v>
      </c>
      <c r="F594" s="90">
        <v>2668</v>
      </c>
      <c r="G594" s="94">
        <f t="shared" si="29"/>
        <v>-1.2026458208057728E-3</v>
      </c>
      <c r="H594" s="94">
        <f t="shared" si="29"/>
        <v>-2.3813492063496481E-4</v>
      </c>
      <c r="I594" s="94">
        <f t="shared" si="30"/>
        <v>-2.5929397063418251E-3</v>
      </c>
      <c r="J594" s="94">
        <f t="shared" si="31"/>
        <v>1.3187972569005062E-4</v>
      </c>
      <c r="K594" s="94">
        <f t="shared" si="31"/>
        <v>9.8983284479312005E-3</v>
      </c>
    </row>
    <row r="595" spans="1:11">
      <c r="A595" s="91">
        <v>45161</v>
      </c>
      <c r="B595" s="92">
        <v>2496.0500000000002</v>
      </c>
      <c r="C595" s="92">
        <v>2522.1999999999998</v>
      </c>
      <c r="D595" s="92">
        <v>1580</v>
      </c>
      <c r="E595" s="92">
        <v>1123.7</v>
      </c>
      <c r="F595" s="92">
        <v>2689.55</v>
      </c>
      <c r="G595" s="94">
        <f t="shared" si="29"/>
        <v>1.826209110977396E-3</v>
      </c>
      <c r="H595" s="94">
        <f t="shared" si="29"/>
        <v>1.1114154604832402E-3</v>
      </c>
      <c r="I595" s="94">
        <f t="shared" si="30"/>
        <v>-1.0242114824443205E-2</v>
      </c>
      <c r="J595" s="94">
        <f t="shared" si="31"/>
        <v>-1.217528899828571E-2</v>
      </c>
      <c r="K595" s="94">
        <f t="shared" si="31"/>
        <v>8.0772113943029175E-3</v>
      </c>
    </row>
    <row r="596" spans="1:11">
      <c r="A596" s="89">
        <v>45162</v>
      </c>
      <c r="B596" s="90">
        <v>2507.5500000000002</v>
      </c>
      <c r="C596" s="90">
        <v>2479.8000000000002</v>
      </c>
      <c r="D596" s="90">
        <v>1593.3</v>
      </c>
      <c r="E596" s="90">
        <v>1118.3</v>
      </c>
      <c r="F596" s="90">
        <v>2747.5</v>
      </c>
      <c r="G596" s="94">
        <f t="shared" si="29"/>
        <v>4.6072795016125472E-3</v>
      </c>
      <c r="H596" s="94">
        <f t="shared" si="29"/>
        <v>-1.6810720799302053E-2</v>
      </c>
      <c r="I596" s="94">
        <f t="shared" si="30"/>
        <v>8.4177215189873127E-3</v>
      </c>
      <c r="J596" s="94">
        <f t="shared" si="31"/>
        <v>-4.8055530835633097E-3</v>
      </c>
      <c r="K596" s="94">
        <f t="shared" si="31"/>
        <v>2.1546355338253543E-2</v>
      </c>
    </row>
    <row r="597" spans="1:11">
      <c r="A597" s="91">
        <v>45163</v>
      </c>
      <c r="B597" s="92">
        <v>2495.1498999999999</v>
      </c>
      <c r="C597" s="92">
        <v>2468.3501000000001</v>
      </c>
      <c r="D597" s="92">
        <v>1574.55</v>
      </c>
      <c r="E597" s="92">
        <v>1106.3</v>
      </c>
      <c r="F597" s="92">
        <v>2677.45</v>
      </c>
      <c r="G597" s="94">
        <f t="shared" si="29"/>
        <v>-4.9451057805428777E-3</v>
      </c>
      <c r="H597" s="94">
        <f t="shared" si="29"/>
        <v>-4.6172675215743484E-3</v>
      </c>
      <c r="I597" s="94">
        <f t="shared" si="30"/>
        <v>-1.1768028619845603E-2</v>
      </c>
      <c r="J597" s="94">
        <f t="shared" si="31"/>
        <v>-1.073057319145131E-2</v>
      </c>
      <c r="K597" s="94">
        <f t="shared" si="31"/>
        <v>-2.54959053685169E-2</v>
      </c>
    </row>
    <row r="598" spans="1:11">
      <c r="A598" s="89">
        <v>45166</v>
      </c>
      <c r="B598" s="90">
        <v>2517.6498999999999</v>
      </c>
      <c r="C598" s="90">
        <v>2443.75</v>
      </c>
      <c r="D598" s="90">
        <v>1561.5</v>
      </c>
      <c r="E598" s="90">
        <v>1117</v>
      </c>
      <c r="F598" s="90">
        <v>2653.55</v>
      </c>
      <c r="G598" s="94">
        <f t="shared" si="29"/>
        <v>9.0174942996410767E-3</v>
      </c>
      <c r="H598" s="94">
        <f t="shared" si="29"/>
        <v>-9.9662118432875917E-3</v>
      </c>
      <c r="I598" s="94">
        <f t="shared" si="30"/>
        <v>-8.288082309231181E-3</v>
      </c>
      <c r="J598" s="94">
        <f t="shared" si="31"/>
        <v>9.67187923709667E-3</v>
      </c>
      <c r="K598" s="94">
        <f t="shared" si="31"/>
        <v>-8.9264038544135792E-3</v>
      </c>
    </row>
    <row r="599" spans="1:11">
      <c r="A599" s="91">
        <v>45167</v>
      </c>
      <c r="B599" s="92">
        <v>2570.3501000000001</v>
      </c>
      <c r="C599" s="92">
        <v>2420.3501000000001</v>
      </c>
      <c r="D599" s="92">
        <v>1589.7</v>
      </c>
      <c r="E599" s="92">
        <v>1111.5999999999999</v>
      </c>
      <c r="F599" s="92">
        <v>2710</v>
      </c>
      <c r="G599" s="94">
        <f t="shared" si="29"/>
        <v>2.0932298807709613E-2</v>
      </c>
      <c r="H599" s="94">
        <f t="shared" si="29"/>
        <v>-9.5754066496163224E-3</v>
      </c>
      <c r="I599" s="94">
        <f t="shared" si="30"/>
        <v>1.8059558117195035E-2</v>
      </c>
      <c r="J599" s="94">
        <f t="shared" si="31"/>
        <v>-4.8343777976724176E-3</v>
      </c>
      <c r="K599" s="94">
        <f t="shared" si="31"/>
        <v>2.1273388479583884E-2</v>
      </c>
    </row>
    <row r="600" spans="1:11">
      <c r="A600" s="89">
        <v>45168</v>
      </c>
      <c r="B600" s="90">
        <v>2610.6498999999999</v>
      </c>
      <c r="C600" s="90">
        <v>2418.0500000000002</v>
      </c>
      <c r="D600" s="90">
        <v>1603.95</v>
      </c>
      <c r="E600" s="90">
        <v>1114.9000000000001</v>
      </c>
      <c r="F600" s="90">
        <v>2722.95</v>
      </c>
      <c r="G600" s="94">
        <f t="shared" si="29"/>
        <v>1.5678720186794701E-2</v>
      </c>
      <c r="H600" s="94">
        <f t="shared" si="29"/>
        <v>-9.503170636346904E-4</v>
      </c>
      <c r="I600" s="94">
        <f t="shared" si="30"/>
        <v>8.9639554632949606E-3</v>
      </c>
      <c r="J600" s="94">
        <f t="shared" si="31"/>
        <v>2.9686937747392785E-3</v>
      </c>
      <c r="K600" s="94">
        <f t="shared" si="31"/>
        <v>4.7785977859777923E-3</v>
      </c>
    </row>
    <row r="601" spans="1:11">
      <c r="A601" s="91">
        <v>45169</v>
      </c>
      <c r="B601" s="92">
        <v>2632.1498999999999</v>
      </c>
      <c r="C601" s="92">
        <v>2407</v>
      </c>
      <c r="D601" s="92">
        <v>1579</v>
      </c>
      <c r="E601" s="92">
        <v>1111.5999999999999</v>
      </c>
      <c r="F601" s="92">
        <v>2720</v>
      </c>
      <c r="G601" s="94">
        <f t="shared" si="29"/>
        <v>8.2354972223583102E-3</v>
      </c>
      <c r="H601" s="94">
        <f t="shared" si="29"/>
        <v>-4.5697979777093861E-3</v>
      </c>
      <c r="I601" s="94">
        <f t="shared" si="30"/>
        <v>-1.5555347735278559E-2</v>
      </c>
      <c r="J601" s="94">
        <f t="shared" si="31"/>
        <v>-2.9599067180914717E-3</v>
      </c>
      <c r="K601" s="94">
        <f t="shared" si="31"/>
        <v>-1.0833838300372089E-3</v>
      </c>
    </row>
    <row r="602" spans="1:11">
      <c r="A602" s="89">
        <v>45170</v>
      </c>
      <c r="B602" s="90">
        <v>2628.55</v>
      </c>
      <c r="C602" s="90">
        <v>2412.6498999999999</v>
      </c>
      <c r="D602" s="90">
        <v>1571</v>
      </c>
      <c r="E602" s="90">
        <v>1109</v>
      </c>
      <c r="F602" s="90">
        <v>2710</v>
      </c>
      <c r="G602" s="94">
        <f t="shared" si="29"/>
        <v>-1.3676652686078808E-3</v>
      </c>
      <c r="H602" s="94">
        <f t="shared" si="29"/>
        <v>2.3472787702533814E-3</v>
      </c>
      <c r="I602" s="94">
        <f t="shared" si="30"/>
        <v>-5.0664977834072198E-3</v>
      </c>
      <c r="J602" s="94">
        <f t="shared" si="31"/>
        <v>-2.3389708528246756E-3</v>
      </c>
      <c r="K602" s="94">
        <f t="shared" si="31"/>
        <v>-3.6764705882352941E-3</v>
      </c>
    </row>
    <row r="603" spans="1:11">
      <c r="A603" s="91">
        <v>45173</v>
      </c>
      <c r="B603" s="92">
        <v>2663.5</v>
      </c>
      <c r="C603" s="92">
        <v>2410.6999999999998</v>
      </c>
      <c r="D603" s="92">
        <v>1590</v>
      </c>
      <c r="E603" s="92">
        <v>1108.9000000000001</v>
      </c>
      <c r="F603" s="92">
        <v>2733</v>
      </c>
      <c r="G603" s="94">
        <f t="shared" si="29"/>
        <v>1.3296304045956827E-2</v>
      </c>
      <c r="H603" s="94">
        <f t="shared" si="29"/>
        <v>-8.081984874805378E-4</v>
      </c>
      <c r="I603" s="94">
        <f t="shared" si="30"/>
        <v>1.2094207511139401E-2</v>
      </c>
      <c r="J603" s="94">
        <f t="shared" si="31"/>
        <v>-9.0171325518403114E-5</v>
      </c>
      <c r="K603" s="94">
        <f t="shared" si="31"/>
        <v>8.487084870848708E-3</v>
      </c>
    </row>
    <row r="604" spans="1:11">
      <c r="A604" s="89">
        <v>45174</v>
      </c>
      <c r="B604" s="90">
        <v>2757.3998999999999</v>
      </c>
      <c r="C604" s="90">
        <v>2423.6001000000001</v>
      </c>
      <c r="D604" s="90">
        <v>1588.4</v>
      </c>
      <c r="E604" s="90">
        <v>1131.9000000000001</v>
      </c>
      <c r="F604" s="90">
        <v>2720.5</v>
      </c>
      <c r="G604" s="94">
        <f t="shared" si="29"/>
        <v>3.5254327013328285E-2</v>
      </c>
      <c r="H604" s="94">
        <f t="shared" si="29"/>
        <v>5.3511843033145117E-3</v>
      </c>
      <c r="I604" s="94">
        <f t="shared" si="30"/>
        <v>-1.0062893081760433E-3</v>
      </c>
      <c r="J604" s="94">
        <f t="shared" si="31"/>
        <v>2.074127513752367E-2</v>
      </c>
      <c r="K604" s="94">
        <f t="shared" si="31"/>
        <v>-4.5737285034760334E-3</v>
      </c>
    </row>
    <row r="605" spans="1:11">
      <c r="A605" s="91">
        <v>45175</v>
      </c>
      <c r="B605" s="92">
        <v>2819.1001000000001</v>
      </c>
      <c r="C605" s="92">
        <v>2428.6999999999998</v>
      </c>
      <c r="D605" s="92">
        <v>1576.8</v>
      </c>
      <c r="E605" s="92">
        <v>1142.3499999999999</v>
      </c>
      <c r="F605" s="92">
        <v>2740</v>
      </c>
      <c r="G605" s="94">
        <f t="shared" si="29"/>
        <v>2.2376224790608076E-2</v>
      </c>
      <c r="H605" s="94">
        <f t="shared" si="29"/>
        <v>2.1042662937667423E-3</v>
      </c>
      <c r="I605" s="94">
        <f t="shared" si="30"/>
        <v>-7.302946361118192E-3</v>
      </c>
      <c r="J605" s="94">
        <f t="shared" si="31"/>
        <v>9.2322643343049886E-3</v>
      </c>
      <c r="K605" s="94">
        <f t="shared" si="31"/>
        <v>7.1678000367579493E-3</v>
      </c>
    </row>
    <row r="606" spans="1:11">
      <c r="A606" s="89">
        <v>45176</v>
      </c>
      <c r="B606" s="90">
        <v>2811.55</v>
      </c>
      <c r="C606" s="90">
        <v>2432</v>
      </c>
      <c r="D606" s="90">
        <v>1595.5</v>
      </c>
      <c r="E606" s="90">
        <v>1133.05</v>
      </c>
      <c r="F606" s="90">
        <v>2733</v>
      </c>
      <c r="G606" s="94">
        <f t="shared" si="29"/>
        <v>-2.6781950736690509E-3</v>
      </c>
      <c r="H606" s="94">
        <f t="shared" si="29"/>
        <v>1.3587515955038425E-3</v>
      </c>
      <c r="I606" s="94">
        <f t="shared" si="30"/>
        <v>1.1859462201927984E-2</v>
      </c>
      <c r="J606" s="94">
        <f t="shared" si="31"/>
        <v>-8.1411126187245202E-3</v>
      </c>
      <c r="K606" s="94">
        <f t="shared" si="31"/>
        <v>-2.5547445255474453E-3</v>
      </c>
    </row>
    <row r="607" spans="1:11">
      <c r="A607" s="91">
        <v>45177</v>
      </c>
      <c r="B607" s="92">
        <v>2819.6001000000001</v>
      </c>
      <c r="C607" s="92">
        <v>2448.1999999999998</v>
      </c>
      <c r="D607" s="92">
        <v>1608.3</v>
      </c>
      <c r="E607" s="92">
        <v>1130.45</v>
      </c>
      <c r="F607" s="92">
        <v>2888</v>
      </c>
      <c r="G607" s="94">
        <f t="shared" si="29"/>
        <v>2.8632249115256455E-3</v>
      </c>
      <c r="H607" s="94">
        <f t="shared" si="29"/>
        <v>6.6611842105262411E-3</v>
      </c>
      <c r="I607" s="94">
        <f t="shared" si="30"/>
        <v>8.0225634597304637E-3</v>
      </c>
      <c r="J607" s="94">
        <f t="shared" si="31"/>
        <v>-2.2946913198887155E-3</v>
      </c>
      <c r="K607" s="94">
        <f t="shared" si="31"/>
        <v>5.6714233443102814E-2</v>
      </c>
    </row>
    <row r="608" spans="1:11">
      <c r="A608" s="89">
        <v>45180</v>
      </c>
      <c r="B608" s="90">
        <v>2804.8998999999999</v>
      </c>
      <c r="C608" s="90">
        <v>2474.6001000000001</v>
      </c>
      <c r="D608" s="90">
        <v>1628.9</v>
      </c>
      <c r="E608" s="90">
        <v>1136.9000000000001</v>
      </c>
      <c r="F608" s="90">
        <v>2905</v>
      </c>
      <c r="G608" s="94">
        <f t="shared" si="29"/>
        <v>-5.2135762089099875E-3</v>
      </c>
      <c r="H608" s="94">
        <f t="shared" si="29"/>
        <v>1.0783473572420675E-2</v>
      </c>
      <c r="I608" s="94">
        <f t="shared" si="30"/>
        <v>1.2808555617733095E-2</v>
      </c>
      <c r="J608" s="94">
        <f t="shared" si="31"/>
        <v>5.7056924233712634E-3</v>
      </c>
      <c r="K608" s="94">
        <f t="shared" si="31"/>
        <v>5.8864265927977841E-3</v>
      </c>
    </row>
    <row r="609" spans="1:11">
      <c r="A609" s="91">
        <v>45181</v>
      </c>
      <c r="B609" s="92">
        <v>2772.3501000000001</v>
      </c>
      <c r="C609" s="92">
        <v>2438.8501000000001</v>
      </c>
      <c r="D609" s="92">
        <v>1640</v>
      </c>
      <c r="E609" s="92">
        <v>1145.25</v>
      </c>
      <c r="F609" s="92">
        <v>2951.6001000000001</v>
      </c>
      <c r="G609" s="94">
        <f t="shared" si="29"/>
        <v>-1.1604620899305454E-2</v>
      </c>
      <c r="H609" s="94">
        <f t="shared" si="29"/>
        <v>-1.44467786936564E-2</v>
      </c>
      <c r="I609" s="94">
        <f t="shared" si="30"/>
        <v>6.8144146356436293E-3</v>
      </c>
      <c r="J609" s="94">
        <f t="shared" si="31"/>
        <v>7.3445333802444439E-3</v>
      </c>
      <c r="K609" s="94">
        <f t="shared" si="31"/>
        <v>1.6041342512908816E-2</v>
      </c>
    </row>
    <row r="610" spans="1:11">
      <c r="A610" s="89">
        <v>45182</v>
      </c>
      <c r="B610" s="90">
        <v>2753.1001000000001</v>
      </c>
      <c r="C610" s="90">
        <v>2451.0500000000002</v>
      </c>
      <c r="D610" s="90">
        <v>1631.3</v>
      </c>
      <c r="E610" s="90">
        <v>1148.75</v>
      </c>
      <c r="F610" s="90">
        <v>2943.5</v>
      </c>
      <c r="G610" s="94">
        <f t="shared" si="29"/>
        <v>-6.9435674808892281E-3</v>
      </c>
      <c r="H610" s="94">
        <f t="shared" si="29"/>
        <v>5.002316460531982E-3</v>
      </c>
      <c r="I610" s="94">
        <f t="shared" si="30"/>
        <v>-5.3048780487805159E-3</v>
      </c>
      <c r="J610" s="94">
        <f t="shared" si="31"/>
        <v>3.0561012879283997E-3</v>
      </c>
      <c r="K610" s="94">
        <f t="shared" si="31"/>
        <v>-2.7443080788620757E-3</v>
      </c>
    </row>
    <row r="611" spans="1:11">
      <c r="A611" s="91">
        <v>45183</v>
      </c>
      <c r="B611" s="92">
        <v>2776.3998999999999</v>
      </c>
      <c r="C611" s="92">
        <v>2453.3000000000002</v>
      </c>
      <c r="D611" s="92">
        <v>1644.25</v>
      </c>
      <c r="E611" s="92">
        <v>1143.8</v>
      </c>
      <c r="F611" s="92">
        <v>2924.8998999999999</v>
      </c>
      <c r="G611" s="94">
        <f t="shared" si="29"/>
        <v>8.4631140001047468E-3</v>
      </c>
      <c r="H611" s="94">
        <f t="shared" si="29"/>
        <v>9.1797392954040102E-4</v>
      </c>
      <c r="I611" s="94">
        <f t="shared" si="30"/>
        <v>7.9384539937473464E-3</v>
      </c>
      <c r="J611" s="94">
        <f t="shared" si="31"/>
        <v>-4.3090315560392126E-3</v>
      </c>
      <c r="K611" s="94">
        <f t="shared" si="31"/>
        <v>-6.3190419568541229E-3</v>
      </c>
    </row>
    <row r="612" spans="1:11">
      <c r="A612" s="89">
        <v>45184</v>
      </c>
      <c r="B612" s="90">
        <v>2698.5</v>
      </c>
      <c r="C612" s="90">
        <v>2457.8501000000001</v>
      </c>
      <c r="D612" s="90">
        <v>1650</v>
      </c>
      <c r="E612" s="90">
        <v>1149.8</v>
      </c>
      <c r="F612" s="90">
        <v>2933</v>
      </c>
      <c r="G612" s="94">
        <f t="shared" si="29"/>
        <v>-2.8057881719416533E-2</v>
      </c>
      <c r="H612" s="94">
        <f t="shared" si="29"/>
        <v>1.8546855256185257E-3</v>
      </c>
      <c r="I612" s="94">
        <f t="shared" si="30"/>
        <v>3.4970351223962293E-3</v>
      </c>
      <c r="J612" s="94">
        <f t="shared" si="31"/>
        <v>5.2456723203357231E-3</v>
      </c>
      <c r="K612" s="94">
        <f t="shared" si="31"/>
        <v>2.76935973090912E-3</v>
      </c>
    </row>
    <row r="613" spans="1:11">
      <c r="A613" s="91">
        <v>45187</v>
      </c>
      <c r="B613" s="92">
        <v>2698.7</v>
      </c>
      <c r="C613" s="92">
        <v>2436.4499999999998</v>
      </c>
      <c r="D613" s="92">
        <v>1653.75</v>
      </c>
      <c r="E613" s="92">
        <v>1147.6500000000001</v>
      </c>
      <c r="F613" s="92">
        <v>2910</v>
      </c>
      <c r="G613" s="94">
        <f t="shared" si="29"/>
        <v>7.4115249212458075E-5</v>
      </c>
      <c r="H613" s="94">
        <f t="shared" si="29"/>
        <v>-8.7068369222355318E-3</v>
      </c>
      <c r="I613" s="94">
        <f t="shared" si="30"/>
        <v>2.2727272727272726E-3</v>
      </c>
      <c r="J613" s="94">
        <f t="shared" si="31"/>
        <v>-1.8698904157243553E-3</v>
      </c>
      <c r="K613" s="94">
        <f t="shared" si="31"/>
        <v>-7.8418002045687017E-3</v>
      </c>
    </row>
    <row r="614" spans="1:11">
      <c r="A614" s="89">
        <v>45189</v>
      </c>
      <c r="B614" s="90">
        <v>2674.1001000000001</v>
      </c>
      <c r="C614" s="90">
        <v>2382.1498999999999</v>
      </c>
      <c r="D614" s="90">
        <v>1599</v>
      </c>
      <c r="E614" s="90">
        <v>1153.1500000000001</v>
      </c>
      <c r="F614" s="90">
        <v>2926.95</v>
      </c>
      <c r="G614" s="94">
        <f t="shared" si="29"/>
        <v>-9.1154630007039342E-3</v>
      </c>
      <c r="H614" s="94">
        <f t="shared" si="29"/>
        <v>-2.2286564468796788E-2</v>
      </c>
      <c r="I614" s="94">
        <f t="shared" si="30"/>
        <v>-3.3106575963718819E-2</v>
      </c>
      <c r="J614" s="94">
        <f t="shared" si="31"/>
        <v>4.7924018646799977E-3</v>
      </c>
      <c r="K614" s="94">
        <f t="shared" si="31"/>
        <v>5.8247422680411743E-3</v>
      </c>
    </row>
    <row r="615" spans="1:11">
      <c r="A615" s="91">
        <v>45190</v>
      </c>
      <c r="B615" s="92">
        <v>2622.5</v>
      </c>
      <c r="C615" s="92">
        <v>2364.8000000000002</v>
      </c>
      <c r="D615" s="92">
        <v>1553</v>
      </c>
      <c r="E615" s="92">
        <v>1146.1500000000001</v>
      </c>
      <c r="F615" s="92">
        <v>2885.05</v>
      </c>
      <c r="G615" s="94">
        <f t="shared" si="29"/>
        <v>-1.9296248483742291E-2</v>
      </c>
      <c r="H615" s="94">
        <f t="shared" si="29"/>
        <v>-7.2832948086095283E-3</v>
      </c>
      <c r="I615" s="94">
        <f t="shared" si="30"/>
        <v>-2.8767979987492184E-2</v>
      </c>
      <c r="J615" s="94">
        <f t="shared" si="31"/>
        <v>-6.0703290985561287E-3</v>
      </c>
      <c r="K615" s="94">
        <f t="shared" si="31"/>
        <v>-1.4315242829566491E-2</v>
      </c>
    </row>
    <row r="616" spans="1:11">
      <c r="A616" s="89">
        <v>45191</v>
      </c>
      <c r="B616" s="90">
        <v>2578.1001000000001</v>
      </c>
      <c r="C616" s="90">
        <v>2354.9499999999998</v>
      </c>
      <c r="D616" s="90">
        <v>1559</v>
      </c>
      <c r="E616" s="90">
        <v>1132.3499999999999</v>
      </c>
      <c r="F616" s="90">
        <v>2908.7</v>
      </c>
      <c r="G616" s="94">
        <f t="shared" si="29"/>
        <v>-1.6930371782650101E-2</v>
      </c>
      <c r="H616" s="94">
        <f t="shared" si="29"/>
        <v>-4.1652571041950115E-3</v>
      </c>
      <c r="I616" s="94">
        <f t="shared" si="30"/>
        <v>3.8634900193174502E-3</v>
      </c>
      <c r="J616" s="94">
        <f t="shared" si="31"/>
        <v>-1.2040308860097004E-2</v>
      </c>
      <c r="K616" s="94">
        <f t="shared" si="31"/>
        <v>8.1974315869741028E-3</v>
      </c>
    </row>
    <row r="617" spans="1:11">
      <c r="A617" s="91">
        <v>45194</v>
      </c>
      <c r="B617" s="92">
        <v>2564.3000000000002</v>
      </c>
      <c r="C617" s="92">
        <v>2340.4499999999998</v>
      </c>
      <c r="D617" s="92">
        <v>1525</v>
      </c>
      <c r="E617" s="92">
        <v>1124.05</v>
      </c>
      <c r="F617" s="92">
        <v>2917.95</v>
      </c>
      <c r="G617" s="94">
        <f t="shared" si="29"/>
        <v>-5.3528177590931895E-3</v>
      </c>
      <c r="H617" s="94">
        <f t="shared" si="29"/>
        <v>-6.1572432535722628E-3</v>
      </c>
      <c r="I617" s="94">
        <f t="shared" si="30"/>
        <v>-2.1808851828094934E-2</v>
      </c>
      <c r="J617" s="94">
        <f t="shared" si="31"/>
        <v>-7.3298891685432558E-3</v>
      </c>
      <c r="K617" s="94">
        <f t="shared" si="31"/>
        <v>3.1801148279300031E-3</v>
      </c>
    </row>
    <row r="618" spans="1:11">
      <c r="A618" s="89">
        <v>45195</v>
      </c>
      <c r="B618" s="90">
        <v>2565.6999999999998</v>
      </c>
      <c r="C618" s="90">
        <v>2342.5</v>
      </c>
      <c r="D618" s="90">
        <v>1525</v>
      </c>
      <c r="E618" s="90">
        <v>1125.8499999999999</v>
      </c>
      <c r="F618" s="90">
        <v>2915</v>
      </c>
      <c r="G618" s="94">
        <f t="shared" si="29"/>
        <v>5.4595796123684285E-4</v>
      </c>
      <c r="H618" s="94">
        <f t="shared" si="29"/>
        <v>8.7589993377349741E-4</v>
      </c>
      <c r="I618" s="94">
        <f t="shared" si="30"/>
        <v>0</v>
      </c>
      <c r="J618" s="94">
        <f t="shared" si="31"/>
        <v>1.6013522530136156E-3</v>
      </c>
      <c r="K618" s="94">
        <f t="shared" si="31"/>
        <v>-1.0109837385835325E-3</v>
      </c>
    </row>
    <row r="619" spans="1:11">
      <c r="A619" s="91">
        <v>45196</v>
      </c>
      <c r="B619" s="92">
        <v>2537.6999999999998</v>
      </c>
      <c r="C619" s="92">
        <v>2368.8998999999999</v>
      </c>
      <c r="D619" s="92">
        <v>1523</v>
      </c>
      <c r="E619" s="92">
        <v>1139.95</v>
      </c>
      <c r="F619" s="92">
        <v>2922</v>
      </c>
      <c r="G619" s="94">
        <f t="shared" si="29"/>
        <v>-1.0913201075729821E-2</v>
      </c>
      <c r="H619" s="94">
        <f t="shared" si="29"/>
        <v>1.1269967982924178E-2</v>
      </c>
      <c r="I619" s="94">
        <f t="shared" si="30"/>
        <v>-1.3114754098360656E-3</v>
      </c>
      <c r="J619" s="94">
        <f t="shared" si="31"/>
        <v>1.252387085313331E-2</v>
      </c>
      <c r="K619" s="94">
        <f t="shared" si="31"/>
        <v>2.4013722126929675E-3</v>
      </c>
    </row>
    <row r="620" spans="1:11">
      <c r="A620" s="89">
        <v>45197</v>
      </c>
      <c r="B620" s="90">
        <v>2532.25</v>
      </c>
      <c r="C620" s="90">
        <v>2334.1001000000001</v>
      </c>
      <c r="D620" s="90">
        <v>1534</v>
      </c>
      <c r="E620" s="90">
        <v>1132.3</v>
      </c>
      <c r="F620" s="90">
        <v>2989</v>
      </c>
      <c r="G620" s="94">
        <f t="shared" si="29"/>
        <v>-2.1476139811639748E-3</v>
      </c>
      <c r="H620" s="94">
        <f t="shared" si="29"/>
        <v>-1.4690278808319329E-2</v>
      </c>
      <c r="I620" s="94">
        <f t="shared" si="30"/>
        <v>7.222586999343401E-3</v>
      </c>
      <c r="J620" s="94">
        <f t="shared" si="31"/>
        <v>-6.7108206500285893E-3</v>
      </c>
      <c r="K620" s="94">
        <f t="shared" si="31"/>
        <v>2.2929500342231349E-2</v>
      </c>
    </row>
    <row r="621" spans="1:11">
      <c r="A621" s="91">
        <v>45198</v>
      </c>
      <c r="B621" s="92">
        <v>2554.6999999999998</v>
      </c>
      <c r="C621" s="92">
        <v>2345</v>
      </c>
      <c r="D621" s="92">
        <v>1523.7</v>
      </c>
      <c r="E621" s="92">
        <v>1158.6500000000001</v>
      </c>
      <c r="F621" s="92">
        <v>3040</v>
      </c>
      <c r="G621" s="94">
        <f t="shared" si="29"/>
        <v>8.8656333300423801E-3</v>
      </c>
      <c r="H621" s="94">
        <f t="shared" si="29"/>
        <v>4.6698511344907137E-3</v>
      </c>
      <c r="I621" s="94">
        <f t="shared" si="30"/>
        <v>-6.7144719687092271E-3</v>
      </c>
      <c r="J621" s="94">
        <f t="shared" si="31"/>
        <v>2.3271217875121555E-2</v>
      </c>
      <c r="K621" s="94">
        <f t="shared" si="31"/>
        <v>1.7062562730010038E-2</v>
      </c>
    </row>
    <row r="622" spans="1:11">
      <c r="A622" s="89">
        <v>45202</v>
      </c>
      <c r="B622" s="90">
        <v>2585.1498999999999</v>
      </c>
      <c r="C622" s="90">
        <v>2318.1498999999999</v>
      </c>
      <c r="D622" s="90">
        <v>1527</v>
      </c>
      <c r="E622" s="90">
        <v>1141.45</v>
      </c>
      <c r="F622" s="90">
        <v>3040.5</v>
      </c>
      <c r="G622" s="94">
        <f t="shared" si="29"/>
        <v>1.1919168591224046E-2</v>
      </c>
      <c r="H622" s="94">
        <f t="shared" si="29"/>
        <v>-1.1449936034115185E-2</v>
      </c>
      <c r="I622" s="94">
        <f t="shared" si="30"/>
        <v>2.1657806654853018E-3</v>
      </c>
      <c r="J622" s="94">
        <f t="shared" si="31"/>
        <v>-1.4844862555560388E-2</v>
      </c>
      <c r="K622" s="94">
        <f t="shared" si="31"/>
        <v>1.6447368421052631E-4</v>
      </c>
    </row>
    <row r="623" spans="1:11">
      <c r="A623" s="91">
        <v>45203</v>
      </c>
      <c r="B623" s="92">
        <v>2542.25</v>
      </c>
      <c r="C623" s="92">
        <v>2314.1498999999999</v>
      </c>
      <c r="D623" s="92">
        <v>1495</v>
      </c>
      <c r="E623" s="92">
        <v>1123.8</v>
      </c>
      <c r="F623" s="92">
        <v>3064.1001000000001</v>
      </c>
      <c r="G623" s="94">
        <f t="shared" si="29"/>
        <v>-1.6594743693586159E-2</v>
      </c>
      <c r="H623" s="94">
        <f t="shared" si="29"/>
        <v>-1.7255139540372261E-3</v>
      </c>
      <c r="I623" s="94">
        <f t="shared" si="30"/>
        <v>-2.0956123117223315E-2</v>
      </c>
      <c r="J623" s="94">
        <f t="shared" si="31"/>
        <v>-1.5462788558412625E-2</v>
      </c>
      <c r="K623" s="94">
        <f t="shared" si="31"/>
        <v>7.7619141588554878E-3</v>
      </c>
    </row>
    <row r="624" spans="1:11">
      <c r="A624" s="89">
        <v>45204</v>
      </c>
      <c r="B624" s="90">
        <v>2546.0500000000002</v>
      </c>
      <c r="C624" s="90">
        <v>2314.1001000000001</v>
      </c>
      <c r="D624" s="90">
        <v>1535.05</v>
      </c>
      <c r="E624" s="90">
        <v>1119.0999999999999</v>
      </c>
      <c r="F624" s="90">
        <v>3032.55</v>
      </c>
      <c r="G624" s="94">
        <f t="shared" si="29"/>
        <v>1.4947389123808367E-3</v>
      </c>
      <c r="H624" s="94">
        <f t="shared" si="29"/>
        <v>-2.1519781410779553E-5</v>
      </c>
      <c r="I624" s="94">
        <f t="shared" si="30"/>
        <v>2.6789297658862846E-2</v>
      </c>
      <c r="J624" s="94">
        <f t="shared" si="31"/>
        <v>-4.1822388325325199E-3</v>
      </c>
      <c r="K624" s="94">
        <f t="shared" si="31"/>
        <v>-1.0296693636085822E-2</v>
      </c>
    </row>
    <row r="625" spans="1:11">
      <c r="A625" s="91">
        <v>45205</v>
      </c>
      <c r="B625" s="92">
        <v>2506.75</v>
      </c>
      <c r="C625" s="92">
        <v>2318</v>
      </c>
      <c r="D625" s="92">
        <v>1544</v>
      </c>
      <c r="E625" s="92">
        <v>1127.3</v>
      </c>
      <c r="F625" s="92">
        <v>3114.95</v>
      </c>
      <c r="G625" s="94">
        <f t="shared" si="29"/>
        <v>-1.5435674868914664E-2</v>
      </c>
      <c r="H625" s="94">
        <f t="shared" si="29"/>
        <v>1.6852771407770513E-3</v>
      </c>
      <c r="I625" s="94">
        <f t="shared" si="30"/>
        <v>5.830428976254875E-3</v>
      </c>
      <c r="J625" s="94">
        <f t="shared" si="31"/>
        <v>7.3273165936914002E-3</v>
      </c>
      <c r="K625" s="94">
        <f t="shared" si="31"/>
        <v>2.7171852071688721E-2</v>
      </c>
    </row>
    <row r="626" spans="1:11">
      <c r="A626" s="89">
        <v>45208</v>
      </c>
      <c r="B626" s="90">
        <v>2520.0500000000002</v>
      </c>
      <c r="C626" s="90">
        <v>2298.25</v>
      </c>
      <c r="D626" s="90">
        <v>1528</v>
      </c>
      <c r="E626" s="90">
        <v>1123.05</v>
      </c>
      <c r="F626" s="90">
        <v>3075</v>
      </c>
      <c r="G626" s="94">
        <f t="shared" si="29"/>
        <v>5.3056746783684775E-3</v>
      </c>
      <c r="H626" s="94">
        <f t="shared" si="29"/>
        <v>-8.5202761000862815E-3</v>
      </c>
      <c r="I626" s="94">
        <f t="shared" si="30"/>
        <v>-1.0362694300518135E-2</v>
      </c>
      <c r="J626" s="94">
        <f t="shared" si="31"/>
        <v>-3.770070078949703E-3</v>
      </c>
      <c r="K626" s="94">
        <f t="shared" si="31"/>
        <v>-1.2825245991107345E-2</v>
      </c>
    </row>
    <row r="627" spans="1:11">
      <c r="A627" s="91">
        <v>45209</v>
      </c>
      <c r="B627" s="92">
        <v>2544.25</v>
      </c>
      <c r="C627" s="92">
        <v>2308.3998999999999</v>
      </c>
      <c r="D627" s="92">
        <v>1520.55</v>
      </c>
      <c r="E627" s="92">
        <v>1126.5</v>
      </c>
      <c r="F627" s="92">
        <v>3073.8501000000001</v>
      </c>
      <c r="G627" s="94">
        <f t="shared" si="29"/>
        <v>9.6029840677763594E-3</v>
      </c>
      <c r="H627" s="94">
        <f t="shared" si="29"/>
        <v>4.416360274121566E-3</v>
      </c>
      <c r="I627" s="94">
        <f t="shared" si="30"/>
        <v>-4.8756544502618097E-3</v>
      </c>
      <c r="J627" s="94">
        <f t="shared" si="31"/>
        <v>3.0719914518499139E-3</v>
      </c>
      <c r="K627" s="94">
        <f t="shared" si="31"/>
        <v>-3.7395121951215891E-4</v>
      </c>
    </row>
    <row r="628" spans="1:11">
      <c r="A628" s="89">
        <v>45210</v>
      </c>
      <c r="B628" s="90">
        <v>2558.9499999999998</v>
      </c>
      <c r="C628" s="90">
        <v>2345.0500000000002</v>
      </c>
      <c r="D628" s="90">
        <v>1530.1</v>
      </c>
      <c r="E628" s="90">
        <v>1128.75</v>
      </c>
      <c r="F628" s="90">
        <v>3090</v>
      </c>
      <c r="G628" s="94">
        <f t="shared" si="29"/>
        <v>5.7777341063180972E-3</v>
      </c>
      <c r="H628" s="94">
        <f t="shared" si="29"/>
        <v>1.5876841789847718E-2</v>
      </c>
      <c r="I628" s="94">
        <f t="shared" si="30"/>
        <v>6.28062214330338E-3</v>
      </c>
      <c r="J628" s="94">
        <f t="shared" si="31"/>
        <v>1.9973368841544607E-3</v>
      </c>
      <c r="K628" s="94">
        <f t="shared" si="31"/>
        <v>5.2539647265167182E-3</v>
      </c>
    </row>
    <row r="629" spans="1:11">
      <c r="A629" s="91">
        <v>45211</v>
      </c>
      <c r="B629" s="92">
        <v>2586.8000000000002</v>
      </c>
      <c r="C629" s="92">
        <v>2349.3998999999999</v>
      </c>
      <c r="D629" s="92">
        <v>1536.1</v>
      </c>
      <c r="E629" s="92">
        <v>1130.4000000000001</v>
      </c>
      <c r="F629" s="92">
        <v>3094</v>
      </c>
      <c r="G629" s="94">
        <f t="shared" si="29"/>
        <v>1.0883370132280962E-2</v>
      </c>
      <c r="H629" s="94">
        <f t="shared" si="29"/>
        <v>1.8549284663438761E-3</v>
      </c>
      <c r="I629" s="94">
        <f t="shared" si="30"/>
        <v>3.9213123325272858E-3</v>
      </c>
      <c r="J629" s="94">
        <f t="shared" si="31"/>
        <v>1.4617940199336355E-3</v>
      </c>
      <c r="K629" s="94">
        <f t="shared" si="31"/>
        <v>1.2944983818770227E-3</v>
      </c>
    </row>
    <row r="630" spans="1:11">
      <c r="A630" s="89">
        <v>45212</v>
      </c>
      <c r="B630" s="90">
        <v>2595.0500000000002</v>
      </c>
      <c r="C630" s="90">
        <v>2349.3000000000002</v>
      </c>
      <c r="D630" s="90">
        <v>1540</v>
      </c>
      <c r="E630" s="90">
        <v>1145.3</v>
      </c>
      <c r="F630" s="90">
        <v>3067.75</v>
      </c>
      <c r="G630" s="94">
        <f t="shared" si="29"/>
        <v>3.1892685944023501E-3</v>
      </c>
      <c r="H630" s="94">
        <f t="shared" si="29"/>
        <v>-4.2521496659511554E-5</v>
      </c>
      <c r="I630" s="94">
        <f t="shared" si="30"/>
        <v>2.5388972072131312E-3</v>
      </c>
      <c r="J630" s="94">
        <f t="shared" si="31"/>
        <v>1.3181174805378506E-2</v>
      </c>
      <c r="K630" s="94">
        <f t="shared" si="31"/>
        <v>-8.4841628959276012E-3</v>
      </c>
    </row>
    <row r="631" spans="1:11">
      <c r="A631" s="91">
        <v>45215</v>
      </c>
      <c r="B631" s="92">
        <v>2593.25</v>
      </c>
      <c r="C631" s="92">
        <v>2344.0500000000002</v>
      </c>
      <c r="D631" s="92">
        <v>1531.5</v>
      </c>
      <c r="E631" s="92">
        <v>1135.3</v>
      </c>
      <c r="F631" s="92">
        <v>3098.95</v>
      </c>
      <c r="G631" s="94">
        <f t="shared" si="29"/>
        <v>-6.9362825379094112E-4</v>
      </c>
      <c r="H631" s="94">
        <f t="shared" si="29"/>
        <v>-2.2347082109564547E-3</v>
      </c>
      <c r="I631" s="94">
        <f t="shared" si="30"/>
        <v>-5.5194805194805196E-3</v>
      </c>
      <c r="J631" s="94">
        <f t="shared" si="31"/>
        <v>-8.7313367676591282E-3</v>
      </c>
      <c r="K631" s="94">
        <f t="shared" si="31"/>
        <v>1.017032026729682E-2</v>
      </c>
    </row>
    <row r="632" spans="1:11">
      <c r="A632" s="89">
        <v>45216</v>
      </c>
      <c r="B632" s="90">
        <v>2616.3000000000002</v>
      </c>
      <c r="C632" s="90">
        <v>2355.25</v>
      </c>
      <c r="D632" s="90">
        <v>1555.75</v>
      </c>
      <c r="E632" s="90">
        <v>1136.8</v>
      </c>
      <c r="F632" s="90">
        <v>3109.8998999999999</v>
      </c>
      <c r="G632" s="94">
        <f t="shared" si="29"/>
        <v>8.8884604261063073E-3</v>
      </c>
      <c r="H632" s="94">
        <f t="shared" si="29"/>
        <v>4.7780550756169101E-3</v>
      </c>
      <c r="I632" s="94">
        <f t="shared" si="30"/>
        <v>1.5834149526607902E-2</v>
      </c>
      <c r="J632" s="94">
        <f t="shared" si="31"/>
        <v>1.3212366775301682E-3</v>
      </c>
      <c r="K632" s="94">
        <f t="shared" si="31"/>
        <v>3.5334226108843549E-3</v>
      </c>
    </row>
    <row r="633" spans="1:11">
      <c r="A633" s="91">
        <v>45217</v>
      </c>
      <c r="B633" s="92">
        <v>2595.3501000000001</v>
      </c>
      <c r="C633" s="92">
        <v>2324</v>
      </c>
      <c r="D633" s="92">
        <v>1541.2</v>
      </c>
      <c r="E633" s="92">
        <v>1153.4000000000001</v>
      </c>
      <c r="F633" s="92">
        <v>3068.6498999999999</v>
      </c>
      <c r="G633" s="94">
        <f t="shared" si="29"/>
        <v>-8.007453273707171E-3</v>
      </c>
      <c r="H633" s="94">
        <f t="shared" si="29"/>
        <v>-1.3268230548774015E-2</v>
      </c>
      <c r="I633" s="94">
        <f t="shared" si="30"/>
        <v>-9.3524023782741144E-3</v>
      </c>
      <c r="J633" s="94">
        <f t="shared" si="31"/>
        <v>1.4602392681210536E-2</v>
      </c>
      <c r="K633" s="94">
        <f t="shared" si="31"/>
        <v>-1.326409251950521E-2</v>
      </c>
    </row>
    <row r="634" spans="1:11">
      <c r="A634" s="89">
        <v>45218</v>
      </c>
      <c r="B634" s="90">
        <v>2606</v>
      </c>
      <c r="C634" s="90">
        <v>2306.1498999999999</v>
      </c>
      <c r="D634" s="90">
        <v>1505.4</v>
      </c>
      <c r="E634" s="90">
        <v>1141.5</v>
      </c>
      <c r="F634" s="90">
        <v>3025.6001000000001</v>
      </c>
      <c r="G634" s="94">
        <f t="shared" si="29"/>
        <v>4.103454096616826E-3</v>
      </c>
      <c r="H634" s="94">
        <f t="shared" si="29"/>
        <v>-7.6807659208262095E-3</v>
      </c>
      <c r="I634" s="94">
        <f t="shared" si="30"/>
        <v>-2.3228652997664127E-2</v>
      </c>
      <c r="J634" s="94">
        <f t="shared" si="31"/>
        <v>-1.0317322698110015E-2</v>
      </c>
      <c r="K634" s="94">
        <f t="shared" si="31"/>
        <v>-1.4028905676075912E-2</v>
      </c>
    </row>
    <row r="635" spans="1:11">
      <c r="A635" s="91">
        <v>45219</v>
      </c>
      <c r="B635" s="92">
        <v>2561.8501000000001</v>
      </c>
      <c r="C635" s="92">
        <v>2299.1001000000001</v>
      </c>
      <c r="D635" s="92">
        <v>1505</v>
      </c>
      <c r="E635" s="92">
        <v>1142.2</v>
      </c>
      <c r="F635" s="92">
        <v>3039.95</v>
      </c>
      <c r="G635" s="94">
        <f t="shared" si="29"/>
        <v>-1.6941634689178777E-2</v>
      </c>
      <c r="H635" s="94">
        <f t="shared" si="29"/>
        <v>-3.0569565317500732E-3</v>
      </c>
      <c r="I635" s="94">
        <f t="shared" si="30"/>
        <v>-2.6571011026975616E-4</v>
      </c>
      <c r="J635" s="94">
        <f t="shared" si="31"/>
        <v>6.1322820849763068E-4</v>
      </c>
      <c r="K635" s="94">
        <f t="shared" si="31"/>
        <v>4.7428277120957615E-3</v>
      </c>
    </row>
    <row r="636" spans="1:11">
      <c r="A636" s="89">
        <v>45222</v>
      </c>
      <c r="B636" s="90">
        <v>2483.6498999999999</v>
      </c>
      <c r="C636" s="90">
        <v>2263.1999999999998</v>
      </c>
      <c r="D636" s="90">
        <v>1523.5</v>
      </c>
      <c r="E636" s="90">
        <v>1122.45</v>
      </c>
      <c r="F636" s="90">
        <v>3003</v>
      </c>
      <c r="G636" s="94">
        <f t="shared" si="29"/>
        <v>-3.0524892927966479E-2</v>
      </c>
      <c r="H636" s="94">
        <f t="shared" si="29"/>
        <v>-1.5614848609680062E-2</v>
      </c>
      <c r="I636" s="94">
        <f t="shared" si="30"/>
        <v>1.229235880398671E-2</v>
      </c>
      <c r="J636" s="94">
        <f t="shared" si="31"/>
        <v>-1.7291192435650499E-2</v>
      </c>
      <c r="K636" s="94">
        <f t="shared" si="31"/>
        <v>-1.2154805177716679E-2</v>
      </c>
    </row>
    <row r="637" spans="1:11">
      <c r="A637" s="91">
        <v>45224</v>
      </c>
      <c r="B637" s="92">
        <v>2508.8000000000002</v>
      </c>
      <c r="C637" s="92">
        <v>2257.9499999999998</v>
      </c>
      <c r="D637" s="92">
        <v>1521</v>
      </c>
      <c r="E637" s="92">
        <v>1120.3</v>
      </c>
      <c r="F637" s="92">
        <v>2959</v>
      </c>
      <c r="G637" s="94">
        <f t="shared" si="29"/>
        <v>1.0126266185906594E-2</v>
      </c>
      <c r="H637" s="94">
        <f t="shared" si="29"/>
        <v>-2.3197242841993641E-3</v>
      </c>
      <c r="I637" s="94">
        <f t="shared" si="30"/>
        <v>-1.6409583196586807E-3</v>
      </c>
      <c r="J637" s="94">
        <f t="shared" si="31"/>
        <v>-1.9154528041338953E-3</v>
      </c>
      <c r="K637" s="94">
        <f t="shared" si="31"/>
        <v>-1.4652014652014652E-2</v>
      </c>
    </row>
    <row r="638" spans="1:11">
      <c r="A638" s="89">
        <v>45225</v>
      </c>
      <c r="B638" s="90">
        <v>2499.4499999999998</v>
      </c>
      <c r="C638" s="90">
        <v>2226.5</v>
      </c>
      <c r="D638" s="90">
        <v>1491.25</v>
      </c>
      <c r="E638" s="90">
        <v>1103.7</v>
      </c>
      <c r="F638" s="90">
        <v>2906</v>
      </c>
      <c r="G638" s="94">
        <f t="shared" si="29"/>
        <v>-3.7268813775511653E-3</v>
      </c>
      <c r="H638" s="94">
        <f t="shared" si="29"/>
        <v>-1.3928563520007006E-2</v>
      </c>
      <c r="I638" s="94">
        <f t="shared" si="30"/>
        <v>-1.9559500328731098E-2</v>
      </c>
      <c r="J638" s="94">
        <f t="shared" si="31"/>
        <v>-1.4817459609033214E-2</v>
      </c>
      <c r="K638" s="94">
        <f t="shared" si="31"/>
        <v>-1.7911456573166611E-2</v>
      </c>
    </row>
    <row r="639" spans="1:11">
      <c r="A639" s="91">
        <v>45226</v>
      </c>
      <c r="B639" s="92">
        <v>2507.4499999999998</v>
      </c>
      <c r="C639" s="92">
        <v>2265.8000000000002</v>
      </c>
      <c r="D639" s="92">
        <v>1469.5</v>
      </c>
      <c r="E639" s="92">
        <v>1111.3</v>
      </c>
      <c r="F639" s="92">
        <v>2864.6498999999999</v>
      </c>
      <c r="G639" s="94">
        <f t="shared" si="29"/>
        <v>3.2007041549140815E-3</v>
      </c>
      <c r="H639" s="94">
        <f t="shared" si="29"/>
        <v>1.7651021783067676E-2</v>
      </c>
      <c r="I639" s="94">
        <f t="shared" si="30"/>
        <v>-1.4585079631181894E-2</v>
      </c>
      <c r="J639" s="94">
        <f t="shared" si="31"/>
        <v>6.885929147413164E-3</v>
      </c>
      <c r="K639" s="94">
        <f t="shared" si="31"/>
        <v>-1.4229215416379943E-2</v>
      </c>
    </row>
    <row r="640" spans="1:11">
      <c r="A640" s="89">
        <v>45229</v>
      </c>
      <c r="B640" s="90">
        <v>2510.4499999999998</v>
      </c>
      <c r="C640" s="90">
        <v>2312.5</v>
      </c>
      <c r="D640" s="90">
        <v>1463.25</v>
      </c>
      <c r="E640" s="90">
        <v>1115.2</v>
      </c>
      <c r="F640" s="90">
        <v>2899.2</v>
      </c>
      <c r="G640" s="94">
        <f t="shared" si="29"/>
        <v>1.1964346248180423E-3</v>
      </c>
      <c r="H640" s="94">
        <f t="shared" si="29"/>
        <v>2.061082178479999E-2</v>
      </c>
      <c r="I640" s="94">
        <f t="shared" si="30"/>
        <v>-4.2531473290234774E-3</v>
      </c>
      <c r="J640" s="94">
        <f t="shared" si="31"/>
        <v>3.5094034014218401E-3</v>
      </c>
      <c r="K640" s="94">
        <f t="shared" si="31"/>
        <v>1.2060845550445775E-2</v>
      </c>
    </row>
    <row r="641" spans="1:11">
      <c r="A641" s="91">
        <v>45230</v>
      </c>
      <c r="B641" s="92">
        <v>2524</v>
      </c>
      <c r="C641" s="92">
        <v>2287.8998999999999</v>
      </c>
      <c r="D641" s="92">
        <v>1504</v>
      </c>
      <c r="E641" s="92">
        <v>1088.5999999999999</v>
      </c>
      <c r="F641" s="92">
        <v>2929.95</v>
      </c>
      <c r="G641" s="94">
        <f t="shared" si="29"/>
        <v>5.3974387062081233E-3</v>
      </c>
      <c r="H641" s="94">
        <f t="shared" si="29"/>
        <v>-1.063788108108113E-2</v>
      </c>
      <c r="I641" s="94">
        <f t="shared" si="30"/>
        <v>2.7848966342046814E-2</v>
      </c>
      <c r="J641" s="94">
        <f t="shared" si="31"/>
        <v>-2.3852223816355933E-2</v>
      </c>
      <c r="K641" s="94">
        <f t="shared" si="31"/>
        <v>1.0606374172185431E-2</v>
      </c>
    </row>
    <row r="642" spans="1:11">
      <c r="A642" s="89">
        <v>45231</v>
      </c>
      <c r="B642" s="90">
        <v>2517.8000000000002</v>
      </c>
      <c r="C642" s="90">
        <v>2297.3998999999999</v>
      </c>
      <c r="D642" s="90">
        <v>1462.25</v>
      </c>
      <c r="E642" s="90">
        <v>1116.2</v>
      </c>
      <c r="F642" s="90">
        <v>2947.45</v>
      </c>
      <c r="G642" s="94">
        <f t="shared" si="29"/>
        <v>-2.4564183835181531E-3</v>
      </c>
      <c r="H642" s="94">
        <f t="shared" si="29"/>
        <v>4.1522795643288415E-3</v>
      </c>
      <c r="I642" s="94">
        <f t="shared" si="30"/>
        <v>-2.7759308510638299E-2</v>
      </c>
      <c r="J642" s="94">
        <f t="shared" si="31"/>
        <v>2.5353665258129834E-2</v>
      </c>
      <c r="K642" s="94">
        <f t="shared" si="31"/>
        <v>5.9727981706172465E-3</v>
      </c>
    </row>
    <row r="643" spans="1:11">
      <c r="A643" s="91">
        <v>45232</v>
      </c>
      <c r="B643" s="92">
        <v>2537.5500000000002</v>
      </c>
      <c r="C643" s="92">
        <v>2320.1999999999998</v>
      </c>
      <c r="D643" s="92">
        <v>1485</v>
      </c>
      <c r="E643" s="92">
        <v>1132.8499999999999</v>
      </c>
      <c r="F643" s="92">
        <v>2935</v>
      </c>
      <c r="G643" s="94">
        <f t="shared" si="29"/>
        <v>7.8441496544602429E-3</v>
      </c>
      <c r="H643" s="94">
        <f t="shared" si="29"/>
        <v>9.9243061688998636E-3</v>
      </c>
      <c r="I643" s="94">
        <f t="shared" si="30"/>
        <v>1.5558215079500769E-2</v>
      </c>
      <c r="J643" s="94">
        <f t="shared" si="31"/>
        <v>1.4916681598279755E-2</v>
      </c>
      <c r="K643" s="94">
        <f t="shared" si="31"/>
        <v>-4.2239902288418191E-3</v>
      </c>
    </row>
    <row r="644" spans="1:11">
      <c r="A644" s="89">
        <v>45233</v>
      </c>
      <c r="B644" s="90">
        <v>2549.6999999999998</v>
      </c>
      <c r="C644" s="90">
        <v>2319.6999999999998</v>
      </c>
      <c r="D644" s="90">
        <v>1488</v>
      </c>
      <c r="E644" s="90">
        <v>1141.0999999999999</v>
      </c>
      <c r="F644" s="90">
        <v>2934</v>
      </c>
      <c r="G644" s="94">
        <f t="shared" ref="G644:H707" si="32">(B644-B643)/B643</f>
        <v>4.7880829934384096E-3</v>
      </c>
      <c r="H644" s="94">
        <f t="shared" si="32"/>
        <v>-2.1549866390828379E-4</v>
      </c>
      <c r="I644" s="94">
        <f t="shared" ref="I644:I707" si="33">(D644-D643)/D643</f>
        <v>2.0202020202020202E-3</v>
      </c>
      <c r="J644" s="94">
        <f t="shared" ref="J644:K707" si="34">(E644-E643)/E643</f>
        <v>7.2825175442468113E-3</v>
      </c>
      <c r="K644" s="94">
        <f t="shared" si="34"/>
        <v>-3.4071550255536625E-4</v>
      </c>
    </row>
    <row r="645" spans="1:11">
      <c r="A645" s="91">
        <v>45236</v>
      </c>
      <c r="B645" s="92">
        <v>2582.8998999999999</v>
      </c>
      <c r="C645" s="92">
        <v>2339</v>
      </c>
      <c r="D645" s="92">
        <v>1498</v>
      </c>
      <c r="E645" s="92">
        <v>1150</v>
      </c>
      <c r="F645" s="92">
        <v>2933</v>
      </c>
      <c r="G645" s="94">
        <f t="shared" si="32"/>
        <v>1.3021100521630025E-2</v>
      </c>
      <c r="H645" s="94">
        <f t="shared" si="32"/>
        <v>8.3200413846618894E-3</v>
      </c>
      <c r="I645" s="94">
        <f t="shared" si="33"/>
        <v>6.7204301075268818E-3</v>
      </c>
      <c r="J645" s="94">
        <f t="shared" si="34"/>
        <v>7.7994917185173008E-3</v>
      </c>
      <c r="K645" s="94">
        <f t="shared" si="34"/>
        <v>-3.4083162917518747E-4</v>
      </c>
    </row>
    <row r="646" spans="1:11">
      <c r="A646" s="89">
        <v>45237</v>
      </c>
      <c r="B646" s="90">
        <v>2630.8501000000001</v>
      </c>
      <c r="C646" s="90">
        <v>2323.8000000000002</v>
      </c>
      <c r="D646" s="90">
        <v>1494</v>
      </c>
      <c r="E646" s="90">
        <v>1170.95</v>
      </c>
      <c r="F646" s="90">
        <v>2970</v>
      </c>
      <c r="G646" s="94">
        <f t="shared" si="32"/>
        <v>1.8564482502786975E-2</v>
      </c>
      <c r="H646" s="94">
        <f t="shared" si="32"/>
        <v>-6.49850363403156E-3</v>
      </c>
      <c r="I646" s="94">
        <f t="shared" si="33"/>
        <v>-2.6702269692923898E-3</v>
      </c>
      <c r="J646" s="94">
        <f t="shared" si="34"/>
        <v>1.8217391304347866E-2</v>
      </c>
      <c r="K646" s="94">
        <f t="shared" si="34"/>
        <v>1.261506989430617E-2</v>
      </c>
    </row>
    <row r="647" spans="1:11">
      <c r="A647" s="91">
        <v>45238</v>
      </c>
      <c r="B647" s="92">
        <v>2663.3998999999999</v>
      </c>
      <c r="C647" s="92">
        <v>2335.8998999999999</v>
      </c>
      <c r="D647" s="92">
        <v>1483.95</v>
      </c>
      <c r="E647" s="92">
        <v>1176.7</v>
      </c>
      <c r="F647" s="92">
        <v>2974.7</v>
      </c>
      <c r="G647" s="94">
        <f t="shared" si="32"/>
        <v>1.2372350670986453E-2</v>
      </c>
      <c r="H647" s="94">
        <f t="shared" si="32"/>
        <v>5.2069455202683988E-3</v>
      </c>
      <c r="I647" s="94">
        <f t="shared" si="33"/>
        <v>-6.726907630522058E-3</v>
      </c>
      <c r="J647" s="94">
        <f t="shared" si="34"/>
        <v>4.9105427217216785E-3</v>
      </c>
      <c r="K647" s="94">
        <f t="shared" si="34"/>
        <v>1.5824915824915213E-3</v>
      </c>
    </row>
    <row r="648" spans="1:11">
      <c r="A648" s="89">
        <v>45239</v>
      </c>
      <c r="B648" s="90">
        <v>2846</v>
      </c>
      <c r="C648" s="90">
        <v>2310.5500000000002</v>
      </c>
      <c r="D648" s="90">
        <v>1486</v>
      </c>
      <c r="E648" s="90">
        <v>1176.2</v>
      </c>
      <c r="F648" s="90">
        <v>3003</v>
      </c>
      <c r="G648" s="94">
        <f t="shared" si="32"/>
        <v>6.8559024876437114E-2</v>
      </c>
      <c r="H648" s="94">
        <f t="shared" si="32"/>
        <v>-1.0852305785877087E-2</v>
      </c>
      <c r="I648" s="94">
        <f t="shared" si="33"/>
        <v>1.3814481620000366E-3</v>
      </c>
      <c r="J648" s="94">
        <f t="shared" si="34"/>
        <v>-4.249171411574743E-4</v>
      </c>
      <c r="K648" s="94">
        <f t="shared" si="34"/>
        <v>9.5135643930480997E-3</v>
      </c>
    </row>
    <row r="649" spans="1:11">
      <c r="A649" s="91">
        <v>45240</v>
      </c>
      <c r="B649" s="92">
        <v>2845.05</v>
      </c>
      <c r="C649" s="92">
        <v>2314.8998999999999</v>
      </c>
      <c r="D649" s="92">
        <v>1480.1</v>
      </c>
      <c r="E649" s="92">
        <v>1179.3499999999999</v>
      </c>
      <c r="F649" s="92">
        <v>3021.05</v>
      </c>
      <c r="G649" s="94">
        <f t="shared" si="32"/>
        <v>-3.3380182712572669E-4</v>
      </c>
      <c r="H649" s="94">
        <f t="shared" si="32"/>
        <v>1.8826253489427653E-3</v>
      </c>
      <c r="I649" s="94">
        <f t="shared" si="33"/>
        <v>-3.9703903095559155E-3</v>
      </c>
      <c r="J649" s="94">
        <f t="shared" si="34"/>
        <v>2.6781159666722184E-3</v>
      </c>
      <c r="K649" s="94">
        <f t="shared" si="34"/>
        <v>6.0106560106560711E-3</v>
      </c>
    </row>
    <row r="650" spans="1:11">
      <c r="A650" s="89">
        <v>45243</v>
      </c>
      <c r="B650" s="90">
        <v>2862.1001000000001</v>
      </c>
      <c r="C650" s="90">
        <v>2314.6001000000001</v>
      </c>
      <c r="D650" s="90">
        <v>1492.1</v>
      </c>
      <c r="E650" s="90">
        <v>1177.8</v>
      </c>
      <c r="F650" s="90">
        <v>3050</v>
      </c>
      <c r="G650" s="94">
        <f t="shared" si="32"/>
        <v>5.9928999490342621E-3</v>
      </c>
      <c r="H650" s="94">
        <f t="shared" si="32"/>
        <v>-1.2950883966938585E-4</v>
      </c>
      <c r="I650" s="94">
        <f t="shared" si="33"/>
        <v>8.1075602999797318E-3</v>
      </c>
      <c r="J650" s="94">
        <f t="shared" si="34"/>
        <v>-1.3142832916436635E-3</v>
      </c>
      <c r="K650" s="94">
        <f t="shared" si="34"/>
        <v>9.5827609605931112E-3</v>
      </c>
    </row>
    <row r="651" spans="1:11">
      <c r="A651" s="91">
        <v>45245</v>
      </c>
      <c r="B651" s="92">
        <v>2931.8</v>
      </c>
      <c r="C651" s="92">
        <v>2356.4499999999998</v>
      </c>
      <c r="D651" s="92">
        <v>1504.1</v>
      </c>
      <c r="E651" s="92">
        <v>1180.9000000000001</v>
      </c>
      <c r="F651" s="92">
        <v>3062.3501000000001</v>
      </c>
      <c r="G651" s="94">
        <f t="shared" si="32"/>
        <v>2.4352712192001972E-2</v>
      </c>
      <c r="H651" s="94">
        <f t="shared" si="32"/>
        <v>1.808083392029565E-2</v>
      </c>
      <c r="I651" s="94">
        <f t="shared" si="33"/>
        <v>8.0423564104282561E-3</v>
      </c>
      <c r="J651" s="94">
        <f t="shared" si="34"/>
        <v>2.6320258108338736E-3</v>
      </c>
      <c r="K651" s="94">
        <f t="shared" si="34"/>
        <v>4.0492131147541344E-3</v>
      </c>
    </row>
    <row r="652" spans="1:11">
      <c r="A652" s="89">
        <v>45246</v>
      </c>
      <c r="B652" s="90">
        <v>2934.6001000000001</v>
      </c>
      <c r="C652" s="90">
        <v>2360.6999999999998</v>
      </c>
      <c r="D652" s="90">
        <v>1509.7</v>
      </c>
      <c r="E652" s="90">
        <v>1189.55</v>
      </c>
      <c r="F652" s="90">
        <v>3057.95</v>
      </c>
      <c r="G652" s="94">
        <f t="shared" si="32"/>
        <v>9.5507879118627778E-4</v>
      </c>
      <c r="H652" s="94">
        <f t="shared" si="32"/>
        <v>1.8035604404931147E-3</v>
      </c>
      <c r="I652" s="94">
        <f t="shared" si="33"/>
        <v>3.723156705006407E-3</v>
      </c>
      <c r="J652" s="94">
        <f t="shared" si="34"/>
        <v>7.3249216699126625E-3</v>
      </c>
      <c r="K652" s="94">
        <f t="shared" si="34"/>
        <v>-1.4368376757446161E-3</v>
      </c>
    </row>
    <row r="653" spans="1:11">
      <c r="A653" s="91">
        <v>45247</v>
      </c>
      <c r="B653" s="92">
        <v>2934.2</v>
      </c>
      <c r="C653" s="92">
        <v>2355.5500000000002</v>
      </c>
      <c r="D653" s="92">
        <v>1490</v>
      </c>
      <c r="E653" s="92">
        <v>1194.5999999999999</v>
      </c>
      <c r="F653" s="92">
        <v>3050</v>
      </c>
      <c r="G653" s="94">
        <f t="shared" si="32"/>
        <v>-1.3633884903101217E-4</v>
      </c>
      <c r="H653" s="94">
        <f t="shared" si="32"/>
        <v>-2.181556318041105E-3</v>
      </c>
      <c r="I653" s="94">
        <f t="shared" si="33"/>
        <v>-1.3048950122540932E-2</v>
      </c>
      <c r="J653" s="94">
        <f t="shared" si="34"/>
        <v>4.2453028456138492E-3</v>
      </c>
      <c r="K653" s="94">
        <f t="shared" si="34"/>
        <v>-2.5997808989682036E-3</v>
      </c>
    </row>
    <row r="654" spans="1:11">
      <c r="A654" s="89">
        <v>45250</v>
      </c>
      <c r="B654" s="90">
        <v>2941.55</v>
      </c>
      <c r="C654" s="90">
        <v>2349.3501000000001</v>
      </c>
      <c r="D654" s="90">
        <v>1513</v>
      </c>
      <c r="E654" s="90">
        <v>1188</v>
      </c>
      <c r="F654" s="90">
        <v>3095.1001000000001</v>
      </c>
      <c r="G654" s="94">
        <f t="shared" si="32"/>
        <v>2.5049417217641486E-3</v>
      </c>
      <c r="H654" s="94">
        <f t="shared" si="32"/>
        <v>-2.6320392265076395E-3</v>
      </c>
      <c r="I654" s="94">
        <f t="shared" si="33"/>
        <v>1.5436241610738255E-2</v>
      </c>
      <c r="J654" s="94">
        <f t="shared" si="34"/>
        <v>-5.524861878452963E-3</v>
      </c>
      <c r="K654" s="94">
        <f t="shared" si="34"/>
        <v>1.4786918032786922E-2</v>
      </c>
    </row>
    <row r="655" spans="1:11">
      <c r="A655" s="91">
        <v>45251</v>
      </c>
      <c r="B655" s="92">
        <v>3052.3998999999999</v>
      </c>
      <c r="C655" s="92">
        <v>2378.8998999999999</v>
      </c>
      <c r="D655" s="92">
        <v>1519</v>
      </c>
      <c r="E655" s="92">
        <v>1201.4000000000001</v>
      </c>
      <c r="F655" s="92">
        <v>3088.5</v>
      </c>
      <c r="G655" s="94">
        <f t="shared" si="32"/>
        <v>3.7684180109126039E-2</v>
      </c>
      <c r="H655" s="94">
        <f t="shared" si="32"/>
        <v>1.2577861426442903E-2</v>
      </c>
      <c r="I655" s="94">
        <f t="shared" si="33"/>
        <v>3.9656311962987445E-3</v>
      </c>
      <c r="J655" s="94">
        <f t="shared" si="34"/>
        <v>1.1279461279461356E-2</v>
      </c>
      <c r="K655" s="94">
        <f t="shared" si="34"/>
        <v>-2.1324350705168183E-3</v>
      </c>
    </row>
    <row r="656" spans="1:11">
      <c r="A656" s="89">
        <v>45252</v>
      </c>
      <c r="B656" s="90">
        <v>2964.1498999999999</v>
      </c>
      <c r="C656" s="90">
        <v>2388.1999999999998</v>
      </c>
      <c r="D656" s="90">
        <v>1520</v>
      </c>
      <c r="E656" s="90">
        <v>1204.0999999999999</v>
      </c>
      <c r="F656" s="90">
        <v>3074.8501000000001</v>
      </c>
      <c r="G656" s="94">
        <f t="shared" si="32"/>
        <v>-2.8911677005362242E-2</v>
      </c>
      <c r="H656" s="94">
        <f t="shared" si="32"/>
        <v>3.9094120774060019E-3</v>
      </c>
      <c r="I656" s="94">
        <f t="shared" si="33"/>
        <v>6.583278472679394E-4</v>
      </c>
      <c r="J656" s="94">
        <f t="shared" si="34"/>
        <v>2.2473780589310952E-3</v>
      </c>
      <c r="K656" s="94">
        <f t="shared" si="34"/>
        <v>-4.4195887971506843E-3</v>
      </c>
    </row>
    <row r="657" spans="1:11">
      <c r="A657" s="91">
        <v>45253</v>
      </c>
      <c r="B657" s="92">
        <v>2981.2</v>
      </c>
      <c r="C657" s="92">
        <v>2395.5</v>
      </c>
      <c r="D657" s="92">
        <v>1508.5</v>
      </c>
      <c r="E657" s="92">
        <v>1198.8</v>
      </c>
      <c r="F657" s="92">
        <v>3080</v>
      </c>
      <c r="G657" s="94">
        <f t="shared" si="32"/>
        <v>5.7521045072652802E-3</v>
      </c>
      <c r="H657" s="94">
        <f t="shared" si="32"/>
        <v>3.0566954191442019E-3</v>
      </c>
      <c r="I657" s="94">
        <f t="shared" si="33"/>
        <v>-7.5657894736842106E-3</v>
      </c>
      <c r="J657" s="94">
        <f t="shared" si="34"/>
        <v>-4.4016277717797148E-3</v>
      </c>
      <c r="K657" s="94">
        <f t="shared" si="34"/>
        <v>1.6748458729743893E-3</v>
      </c>
    </row>
    <row r="658" spans="1:11">
      <c r="A658" s="89">
        <v>45254</v>
      </c>
      <c r="B658" s="90">
        <v>2988.6001000000001</v>
      </c>
      <c r="C658" s="90">
        <v>2393.8998999999999</v>
      </c>
      <c r="D658" s="90">
        <v>1521.2</v>
      </c>
      <c r="E658" s="90">
        <v>1195.45</v>
      </c>
      <c r="F658" s="90">
        <v>3050</v>
      </c>
      <c r="G658" s="94">
        <f t="shared" si="32"/>
        <v>2.4822554675970393E-3</v>
      </c>
      <c r="H658" s="94">
        <f t="shared" si="32"/>
        <v>-6.6796075975792584E-4</v>
      </c>
      <c r="I658" s="94">
        <f t="shared" si="33"/>
        <v>8.418959231024226E-3</v>
      </c>
      <c r="J658" s="94">
        <f t="shared" si="34"/>
        <v>-2.7944611277943856E-3</v>
      </c>
      <c r="K658" s="94">
        <f t="shared" si="34"/>
        <v>-9.74025974025974E-3</v>
      </c>
    </row>
    <row r="659" spans="1:11">
      <c r="A659" s="91">
        <v>45258</v>
      </c>
      <c r="B659" s="92">
        <v>2945.1001000000001</v>
      </c>
      <c r="C659" s="92">
        <v>2394.3998999999999</v>
      </c>
      <c r="D659" s="92">
        <v>1535.2</v>
      </c>
      <c r="E659" s="92">
        <v>1191.3499999999999</v>
      </c>
      <c r="F659" s="92">
        <v>3054</v>
      </c>
      <c r="G659" s="94">
        <f t="shared" si="32"/>
        <v>-1.4555309691651284E-2</v>
      </c>
      <c r="H659" s="94">
        <f t="shared" si="32"/>
        <v>2.0886420522428696E-4</v>
      </c>
      <c r="I659" s="94">
        <f t="shared" si="33"/>
        <v>9.2032605837496714E-3</v>
      </c>
      <c r="J659" s="94">
        <f t="shared" si="34"/>
        <v>-3.4296708352504379E-3</v>
      </c>
      <c r="K659" s="94">
        <f t="shared" si="34"/>
        <v>1.3114754098360656E-3</v>
      </c>
    </row>
    <row r="660" spans="1:11">
      <c r="A660" s="89">
        <v>45259</v>
      </c>
      <c r="B660" s="90">
        <v>2949.1001000000001</v>
      </c>
      <c r="C660" s="90">
        <v>2400.6999999999998</v>
      </c>
      <c r="D660" s="90">
        <v>1533.9</v>
      </c>
      <c r="E660" s="90">
        <v>1202.2</v>
      </c>
      <c r="F660" s="90">
        <v>3050</v>
      </c>
      <c r="G660" s="94">
        <f t="shared" si="32"/>
        <v>1.3581881308550429E-3</v>
      </c>
      <c r="H660" s="94">
        <f t="shared" si="32"/>
        <v>2.6311811990970806E-3</v>
      </c>
      <c r="I660" s="94">
        <f t="shared" si="33"/>
        <v>-8.4679520583634343E-4</v>
      </c>
      <c r="J660" s="94">
        <f t="shared" si="34"/>
        <v>9.1073152306208396E-3</v>
      </c>
      <c r="K660" s="94">
        <f t="shared" si="34"/>
        <v>-1.3097576948264572E-3</v>
      </c>
    </row>
    <row r="661" spans="1:11">
      <c r="A661" s="91">
        <v>45260</v>
      </c>
      <c r="B661" s="92">
        <v>2935.6001000000001</v>
      </c>
      <c r="C661" s="92">
        <v>2377.4499999999998</v>
      </c>
      <c r="D661" s="92">
        <v>1569.15</v>
      </c>
      <c r="E661" s="92">
        <v>1225.8499999999999</v>
      </c>
      <c r="F661" s="92">
        <v>3076.3</v>
      </c>
      <c r="G661" s="94">
        <f t="shared" si="32"/>
        <v>-4.5776676078238239E-3</v>
      </c>
      <c r="H661" s="94">
        <f t="shared" si="32"/>
        <v>-9.6846753030366151E-3</v>
      </c>
      <c r="I661" s="94">
        <f t="shared" si="33"/>
        <v>2.29806375904557E-2</v>
      </c>
      <c r="J661" s="94">
        <f t="shared" si="34"/>
        <v>1.9672267509565682E-2</v>
      </c>
      <c r="K661" s="94">
        <f t="shared" si="34"/>
        <v>8.6229508196721903E-3</v>
      </c>
    </row>
    <row r="662" spans="1:11">
      <c r="A662" s="89">
        <v>45261</v>
      </c>
      <c r="B662" s="90">
        <v>2952.6498999999999</v>
      </c>
      <c r="C662" s="90">
        <v>2394.3000000000002</v>
      </c>
      <c r="D662" s="90">
        <v>1557.9</v>
      </c>
      <c r="E662" s="90">
        <v>1231.25</v>
      </c>
      <c r="F662" s="90">
        <v>3129.95</v>
      </c>
      <c r="G662" s="94">
        <f t="shared" si="32"/>
        <v>5.8079436637162455E-3</v>
      </c>
      <c r="H662" s="94">
        <f t="shared" si="32"/>
        <v>7.0874256030622577E-3</v>
      </c>
      <c r="I662" s="94">
        <f t="shared" si="33"/>
        <v>-7.1694866647548034E-3</v>
      </c>
      <c r="J662" s="94">
        <f t="shared" si="34"/>
        <v>4.4051066606844973E-3</v>
      </c>
      <c r="K662" s="94">
        <f t="shared" si="34"/>
        <v>1.7439781555764922E-2</v>
      </c>
    </row>
    <row r="663" spans="1:11">
      <c r="A663" s="91">
        <v>45264</v>
      </c>
      <c r="B663" s="92">
        <v>2965.55</v>
      </c>
      <c r="C663" s="92">
        <v>2420.1999999999998</v>
      </c>
      <c r="D663" s="92">
        <v>1588</v>
      </c>
      <c r="E663" s="92">
        <v>1231.1500000000001</v>
      </c>
      <c r="F663" s="92">
        <v>3285</v>
      </c>
      <c r="G663" s="94">
        <f t="shared" si="32"/>
        <v>4.3689907157635904E-3</v>
      </c>
      <c r="H663" s="94">
        <f t="shared" si="32"/>
        <v>1.0817357891659204E-2</v>
      </c>
      <c r="I663" s="94">
        <f t="shared" si="33"/>
        <v>1.932088067270037E-2</v>
      </c>
      <c r="J663" s="94">
        <f t="shared" si="34"/>
        <v>-8.1218274111601263E-5</v>
      </c>
      <c r="K663" s="94">
        <f t="shared" si="34"/>
        <v>4.9537532548443328E-2</v>
      </c>
    </row>
    <row r="664" spans="1:11">
      <c r="A664" s="89">
        <v>45265</v>
      </c>
      <c r="B664" s="90">
        <v>3002.6498999999999</v>
      </c>
      <c r="C664" s="90">
        <v>2437.75</v>
      </c>
      <c r="D664" s="90">
        <v>1636.5</v>
      </c>
      <c r="E664" s="90">
        <v>1239.55</v>
      </c>
      <c r="F664" s="90">
        <v>3319.05</v>
      </c>
      <c r="G664" s="94">
        <f t="shared" si="32"/>
        <v>1.2510293200249432E-2</v>
      </c>
      <c r="H664" s="94">
        <f t="shared" si="32"/>
        <v>7.2514668209239666E-3</v>
      </c>
      <c r="I664" s="94">
        <f t="shared" si="33"/>
        <v>3.0541561712846346E-2</v>
      </c>
      <c r="J664" s="94">
        <f t="shared" si="34"/>
        <v>6.8228891686633337E-3</v>
      </c>
      <c r="K664" s="94">
        <f t="shared" si="34"/>
        <v>1.0365296803653024E-2</v>
      </c>
    </row>
    <row r="665" spans="1:11">
      <c r="A665" s="91">
        <v>45266</v>
      </c>
      <c r="B665" s="92">
        <v>3006.05</v>
      </c>
      <c r="C665" s="92">
        <v>2461.1001000000001</v>
      </c>
      <c r="D665" s="92">
        <v>1638.45</v>
      </c>
      <c r="E665" s="92">
        <v>1240.3499999999999</v>
      </c>
      <c r="F665" s="92">
        <v>3330</v>
      </c>
      <c r="G665" s="94">
        <f t="shared" si="32"/>
        <v>1.1323664473837903E-3</v>
      </c>
      <c r="H665" s="94">
        <f t="shared" si="32"/>
        <v>9.578545790175412E-3</v>
      </c>
      <c r="I665" s="94">
        <f t="shared" si="33"/>
        <v>1.1915673693859122E-3</v>
      </c>
      <c r="J665" s="94">
        <f t="shared" si="34"/>
        <v>6.4539550643374975E-4</v>
      </c>
      <c r="K665" s="94">
        <f t="shared" si="34"/>
        <v>3.2991368011930575E-3</v>
      </c>
    </row>
    <row r="666" spans="1:11">
      <c r="A666" s="89">
        <v>45267</v>
      </c>
      <c r="B666" s="90">
        <v>3010.3501000000001</v>
      </c>
      <c r="C666" s="90">
        <v>2457.0500000000002</v>
      </c>
      <c r="D666" s="90">
        <v>1625</v>
      </c>
      <c r="E666" s="90">
        <v>1239.3</v>
      </c>
      <c r="F666" s="90">
        <v>3392.3</v>
      </c>
      <c r="G666" s="94">
        <f t="shared" si="32"/>
        <v>1.4304818615791253E-3</v>
      </c>
      <c r="H666" s="94">
        <f t="shared" si="32"/>
        <v>-1.6456461888729877E-3</v>
      </c>
      <c r="I666" s="94">
        <f t="shared" si="33"/>
        <v>-8.2089779974976618E-3</v>
      </c>
      <c r="J666" s="94">
        <f t="shared" si="34"/>
        <v>-8.4653525214653492E-4</v>
      </c>
      <c r="K666" s="94">
        <f t="shared" si="34"/>
        <v>1.8708708708708763E-2</v>
      </c>
    </row>
    <row r="667" spans="1:11">
      <c r="A667" s="91">
        <v>45268</v>
      </c>
      <c r="B667" s="92">
        <v>3014.45</v>
      </c>
      <c r="C667" s="92">
        <v>2455.75</v>
      </c>
      <c r="D667" s="92">
        <v>1630.45</v>
      </c>
      <c r="E667" s="92">
        <v>1235.8</v>
      </c>
      <c r="F667" s="92">
        <v>3377</v>
      </c>
      <c r="G667" s="94">
        <f t="shared" si="32"/>
        <v>1.3619346135187753E-3</v>
      </c>
      <c r="H667" s="94">
        <f t="shared" si="32"/>
        <v>-5.2908976211317709E-4</v>
      </c>
      <c r="I667" s="94">
        <f t="shared" si="33"/>
        <v>3.3538461538461816E-3</v>
      </c>
      <c r="J667" s="94">
        <f t="shared" si="34"/>
        <v>-2.8241749374646979E-3</v>
      </c>
      <c r="K667" s="94">
        <f t="shared" si="34"/>
        <v>-4.510214308876037E-3</v>
      </c>
    </row>
    <row r="668" spans="1:11">
      <c r="A668" s="89">
        <v>45271</v>
      </c>
      <c r="B668" s="90">
        <v>2997.8</v>
      </c>
      <c r="C668" s="90">
        <v>2459.3501000000001</v>
      </c>
      <c r="D668" s="90">
        <v>1650.05</v>
      </c>
      <c r="E668" s="90">
        <v>1241.4000000000001</v>
      </c>
      <c r="F668" s="90">
        <v>3377.95</v>
      </c>
      <c r="G668" s="94">
        <f t="shared" si="32"/>
        <v>-5.5233956443131041E-3</v>
      </c>
      <c r="H668" s="94">
        <f t="shared" si="32"/>
        <v>1.4659879873766106E-3</v>
      </c>
      <c r="I668" s="94">
        <f t="shared" si="33"/>
        <v>1.2021221135269348E-2</v>
      </c>
      <c r="J668" s="94">
        <f t="shared" si="34"/>
        <v>4.5314775853699113E-3</v>
      </c>
      <c r="K668" s="94">
        <f t="shared" si="34"/>
        <v>2.813147764287291E-4</v>
      </c>
    </row>
    <row r="669" spans="1:11">
      <c r="A669" s="91">
        <v>45272</v>
      </c>
      <c r="B669" s="92">
        <v>2940.05</v>
      </c>
      <c r="C669" s="92">
        <v>2424.0500000000002</v>
      </c>
      <c r="D669" s="92">
        <v>1654.2</v>
      </c>
      <c r="E669" s="92">
        <v>1218</v>
      </c>
      <c r="F669" s="92">
        <v>3375</v>
      </c>
      <c r="G669" s="94">
        <f t="shared" si="32"/>
        <v>-1.926412702648609E-2</v>
      </c>
      <c r="H669" s="94">
        <f t="shared" si="32"/>
        <v>-1.4353426134815018E-2</v>
      </c>
      <c r="I669" s="94">
        <f t="shared" si="33"/>
        <v>2.5150753007485175E-3</v>
      </c>
      <c r="J669" s="94">
        <f t="shared" si="34"/>
        <v>-1.8849685838569431E-2</v>
      </c>
      <c r="K669" s="94">
        <f t="shared" si="34"/>
        <v>-8.7331073580124575E-4</v>
      </c>
    </row>
    <row r="670" spans="1:11">
      <c r="A670" s="89">
        <v>45273</v>
      </c>
      <c r="B670" s="90">
        <v>2933.7</v>
      </c>
      <c r="C670" s="90">
        <v>2433.9499999999998</v>
      </c>
      <c r="D670" s="90">
        <v>1632.45</v>
      </c>
      <c r="E670" s="90">
        <v>1233.0999999999999</v>
      </c>
      <c r="F670" s="90">
        <v>3352.95</v>
      </c>
      <c r="G670" s="94">
        <f t="shared" si="32"/>
        <v>-2.1598272138230179E-3</v>
      </c>
      <c r="H670" s="94">
        <f t="shared" si="32"/>
        <v>4.0840741733873627E-3</v>
      </c>
      <c r="I670" s="94">
        <f t="shared" si="33"/>
        <v>-1.314834965542256E-2</v>
      </c>
      <c r="J670" s="94">
        <f t="shared" si="34"/>
        <v>1.2397372742200253E-2</v>
      </c>
      <c r="K670" s="94">
        <f t="shared" si="34"/>
        <v>-6.5333333333333875E-3</v>
      </c>
    </row>
    <row r="671" spans="1:11">
      <c r="A671" s="91">
        <v>45274</v>
      </c>
      <c r="B671" s="92">
        <v>2956.7</v>
      </c>
      <c r="C671" s="92">
        <v>2464.1498999999999</v>
      </c>
      <c r="D671" s="92">
        <v>1646</v>
      </c>
      <c r="E671" s="92">
        <v>1231.3</v>
      </c>
      <c r="F671" s="92">
        <v>3425.95</v>
      </c>
      <c r="G671" s="94">
        <f t="shared" si="32"/>
        <v>7.8399290997716205E-3</v>
      </c>
      <c r="H671" s="94">
        <f t="shared" si="32"/>
        <v>1.240777337250152E-2</v>
      </c>
      <c r="I671" s="94">
        <f t="shared" si="33"/>
        <v>8.3004073631657658E-3</v>
      </c>
      <c r="J671" s="94">
        <f t="shared" si="34"/>
        <v>-1.4597356256588717E-3</v>
      </c>
      <c r="K671" s="94">
        <f t="shared" si="34"/>
        <v>2.1771872530160011E-2</v>
      </c>
    </row>
    <row r="672" spans="1:11">
      <c r="A672" s="89">
        <v>45275</v>
      </c>
      <c r="B672" s="90">
        <v>3082.5</v>
      </c>
      <c r="C672" s="90">
        <v>2495.6001000000001</v>
      </c>
      <c r="D672" s="90">
        <v>1650</v>
      </c>
      <c r="E672" s="90">
        <v>1235.75</v>
      </c>
      <c r="F672" s="90">
        <v>3435.1498999999999</v>
      </c>
      <c r="G672" s="94">
        <f t="shared" si="32"/>
        <v>4.2547434639970301E-2</v>
      </c>
      <c r="H672" s="94">
        <f t="shared" si="32"/>
        <v>1.2763103413473436E-2</v>
      </c>
      <c r="I672" s="94">
        <f t="shared" si="33"/>
        <v>2.4301336573511541E-3</v>
      </c>
      <c r="J672" s="94">
        <f t="shared" si="34"/>
        <v>3.6140664338504391E-3</v>
      </c>
      <c r="K672" s="94">
        <f t="shared" si="34"/>
        <v>2.6853573461375884E-3</v>
      </c>
    </row>
    <row r="673" spans="1:11">
      <c r="A673" s="91">
        <v>45278</v>
      </c>
      <c r="B673" s="92">
        <v>3053.55</v>
      </c>
      <c r="C673" s="92">
        <v>2521</v>
      </c>
      <c r="D673" s="92">
        <v>1660.7</v>
      </c>
      <c r="E673" s="92">
        <v>1252.75</v>
      </c>
      <c r="F673" s="92">
        <v>3496</v>
      </c>
      <c r="G673" s="94">
        <f t="shared" si="32"/>
        <v>-9.3917274939172152E-3</v>
      </c>
      <c r="H673" s="94">
        <f t="shared" si="32"/>
        <v>1.0177872648746844E-2</v>
      </c>
      <c r="I673" s="94">
        <f t="shared" si="33"/>
        <v>6.4848484848485126E-3</v>
      </c>
      <c r="J673" s="94">
        <f t="shared" si="34"/>
        <v>1.3756827837345741E-2</v>
      </c>
      <c r="K673" s="94">
        <f t="shared" si="34"/>
        <v>1.7713957693665745E-2</v>
      </c>
    </row>
    <row r="674" spans="1:11">
      <c r="A674" s="89">
        <v>45279</v>
      </c>
      <c r="B674" s="90">
        <v>3059.6498999999999</v>
      </c>
      <c r="C674" s="90">
        <v>2558.1001000000001</v>
      </c>
      <c r="D674" s="90">
        <v>1650</v>
      </c>
      <c r="E674" s="90">
        <v>1244.95</v>
      </c>
      <c r="F674" s="90">
        <v>3488.95</v>
      </c>
      <c r="G674" s="94">
        <f t="shared" si="32"/>
        <v>1.997642088716316E-3</v>
      </c>
      <c r="H674" s="94">
        <f t="shared" si="32"/>
        <v>1.4716422054740226E-2</v>
      </c>
      <c r="I674" s="94">
        <f t="shared" si="33"/>
        <v>-6.4430661769133771E-3</v>
      </c>
      <c r="J674" s="94">
        <f t="shared" si="34"/>
        <v>-6.2263021353022984E-3</v>
      </c>
      <c r="K674" s="94">
        <f t="shared" si="34"/>
        <v>-2.0165903890160702E-3</v>
      </c>
    </row>
    <row r="675" spans="1:11">
      <c r="A675" s="91">
        <v>45280</v>
      </c>
      <c r="B675" s="92">
        <v>2988.2</v>
      </c>
      <c r="C675" s="92">
        <v>2527.1498999999999</v>
      </c>
      <c r="D675" s="92">
        <v>1658</v>
      </c>
      <c r="E675" s="92">
        <v>1232.1500000000001</v>
      </c>
      <c r="F675" s="92">
        <v>3505</v>
      </c>
      <c r="G675" s="94">
        <f t="shared" si="32"/>
        <v>-2.3352312302136292E-2</v>
      </c>
      <c r="H675" s="94">
        <f t="shared" si="32"/>
        <v>-1.2098901055513903E-2</v>
      </c>
      <c r="I675" s="94">
        <f t="shared" si="33"/>
        <v>4.8484848484848485E-3</v>
      </c>
      <c r="J675" s="94">
        <f t="shared" si="34"/>
        <v>-1.0281537411140972E-2</v>
      </c>
      <c r="K675" s="94">
        <f t="shared" si="34"/>
        <v>4.6002378939222922E-3</v>
      </c>
    </row>
    <row r="676" spans="1:11">
      <c r="A676" s="89">
        <v>45281</v>
      </c>
      <c r="B676" s="90">
        <v>3035.3</v>
      </c>
      <c r="C676" s="90">
        <v>2562.5500000000002</v>
      </c>
      <c r="D676" s="90">
        <v>1657</v>
      </c>
      <c r="E676" s="90">
        <v>1233.5</v>
      </c>
      <c r="F676" s="90">
        <v>3390.05</v>
      </c>
      <c r="G676" s="94">
        <f t="shared" si="32"/>
        <v>1.5761997188943298E-2</v>
      </c>
      <c r="H676" s="94">
        <f t="shared" si="32"/>
        <v>1.4007914607677327E-2</v>
      </c>
      <c r="I676" s="94">
        <f t="shared" si="33"/>
        <v>-6.0313630880579007E-4</v>
      </c>
      <c r="J676" s="94">
        <f t="shared" si="34"/>
        <v>1.0956458223429851E-3</v>
      </c>
      <c r="K676" s="94">
        <f t="shared" si="34"/>
        <v>-3.2796005706134043E-2</v>
      </c>
    </row>
    <row r="677" spans="1:11">
      <c r="A677" s="91">
        <v>45282</v>
      </c>
      <c r="B677" s="92">
        <v>3027.5</v>
      </c>
      <c r="C677" s="92">
        <v>2565.0500000000002</v>
      </c>
      <c r="D677" s="92">
        <v>1683.6</v>
      </c>
      <c r="E677" s="92">
        <v>1243.6500000000001</v>
      </c>
      <c r="F677" s="92">
        <v>3424</v>
      </c>
      <c r="G677" s="94">
        <f t="shared" si="32"/>
        <v>-2.5697624617007156E-3</v>
      </c>
      <c r="H677" s="94">
        <f t="shared" si="32"/>
        <v>9.7559072018106954E-4</v>
      </c>
      <c r="I677" s="94">
        <f t="shared" si="33"/>
        <v>1.6053108026553957E-2</v>
      </c>
      <c r="J677" s="94">
        <f t="shared" si="34"/>
        <v>8.2286177543575926E-3</v>
      </c>
      <c r="K677" s="94">
        <f t="shared" si="34"/>
        <v>1.0014601554549288E-2</v>
      </c>
    </row>
    <row r="678" spans="1:11">
      <c r="A678" s="89">
        <v>45286</v>
      </c>
      <c r="B678" s="90">
        <v>3084.95</v>
      </c>
      <c r="C678" s="90">
        <v>2578.0500000000002</v>
      </c>
      <c r="D678" s="90">
        <v>1673.25</v>
      </c>
      <c r="E678" s="90">
        <v>1247.5</v>
      </c>
      <c r="F678" s="90">
        <v>3477.95</v>
      </c>
      <c r="G678" s="94">
        <f t="shared" si="32"/>
        <v>1.897605284888516E-2</v>
      </c>
      <c r="H678" s="94">
        <f t="shared" si="32"/>
        <v>5.068127326952691E-3</v>
      </c>
      <c r="I678" s="94">
        <f t="shared" si="33"/>
        <v>-6.1475409836065035E-3</v>
      </c>
      <c r="J678" s="94">
        <f t="shared" si="34"/>
        <v>3.0957262895508451E-3</v>
      </c>
      <c r="K678" s="94">
        <f t="shared" si="34"/>
        <v>1.5756425233644806E-2</v>
      </c>
    </row>
    <row r="679" spans="1:11">
      <c r="A679" s="91">
        <v>45287</v>
      </c>
      <c r="B679" s="92">
        <v>3071.2</v>
      </c>
      <c r="C679" s="92">
        <v>2586.8501000000001</v>
      </c>
      <c r="D679" s="92">
        <v>1681.5</v>
      </c>
      <c r="E679" s="92">
        <v>1252.45</v>
      </c>
      <c r="F679" s="92">
        <v>3510</v>
      </c>
      <c r="G679" s="94">
        <f t="shared" si="32"/>
        <v>-4.4571224817257981E-3</v>
      </c>
      <c r="H679" s="94">
        <f t="shared" si="32"/>
        <v>3.4134714221989212E-3</v>
      </c>
      <c r="I679" s="94">
        <f t="shared" si="33"/>
        <v>4.9305244285073957E-3</v>
      </c>
      <c r="J679" s="94">
        <f t="shared" si="34"/>
        <v>3.9679358717435234E-3</v>
      </c>
      <c r="K679" s="94">
        <f t="shared" si="34"/>
        <v>9.2151986083756771E-3</v>
      </c>
    </row>
    <row r="680" spans="1:11">
      <c r="A680" s="89">
        <v>45288</v>
      </c>
      <c r="B680" s="90">
        <v>3073.5</v>
      </c>
      <c r="C680" s="90">
        <v>2605.5500000000002</v>
      </c>
      <c r="D680" s="90">
        <v>1709.3</v>
      </c>
      <c r="E680" s="90">
        <v>1262.1500000000001</v>
      </c>
      <c r="F680" s="90">
        <v>3545</v>
      </c>
      <c r="G680" s="94">
        <f t="shared" si="32"/>
        <v>7.4889294087007751E-4</v>
      </c>
      <c r="H680" s="94">
        <f t="shared" si="32"/>
        <v>7.2288301513876163E-3</v>
      </c>
      <c r="I680" s="94">
        <f t="shared" si="33"/>
        <v>1.6532857567647906E-2</v>
      </c>
      <c r="J680" s="94">
        <f t="shared" si="34"/>
        <v>7.7448201525011336E-3</v>
      </c>
      <c r="K680" s="94">
        <f t="shared" si="34"/>
        <v>9.9715099715099714E-3</v>
      </c>
    </row>
    <row r="681" spans="1:11">
      <c r="A681" s="91">
        <v>45289</v>
      </c>
      <c r="B681" s="92">
        <v>3066.3501000000001</v>
      </c>
      <c r="C681" s="92">
        <v>2584.9499999999998</v>
      </c>
      <c r="D681" s="92">
        <v>1697</v>
      </c>
      <c r="E681" s="92">
        <v>1259.45</v>
      </c>
      <c r="F681" s="92">
        <v>3531</v>
      </c>
      <c r="G681" s="94">
        <f t="shared" si="32"/>
        <v>-2.3263055148852736E-3</v>
      </c>
      <c r="H681" s="94">
        <f t="shared" si="32"/>
        <v>-7.9062002264398551E-3</v>
      </c>
      <c r="I681" s="94">
        <f t="shared" si="33"/>
        <v>-7.1959281577253578E-3</v>
      </c>
      <c r="J681" s="94">
        <f t="shared" si="34"/>
        <v>-2.1392069088460525E-3</v>
      </c>
      <c r="K681" s="94">
        <f t="shared" si="34"/>
        <v>-3.9492242595204514E-3</v>
      </c>
    </row>
    <row r="682" spans="1:11">
      <c r="A682" s="89">
        <v>45292</v>
      </c>
      <c r="B682" s="90">
        <v>3073.6001000000001</v>
      </c>
      <c r="C682" s="90">
        <v>2590.25</v>
      </c>
      <c r="D682" s="90">
        <v>1706</v>
      </c>
      <c r="E682" s="90">
        <v>1260.25</v>
      </c>
      <c r="F682" s="90">
        <v>3538</v>
      </c>
      <c r="G682" s="94">
        <f t="shared" si="32"/>
        <v>2.3643745050508091E-3</v>
      </c>
      <c r="H682" s="94">
        <f t="shared" si="32"/>
        <v>2.0503297936130998E-3</v>
      </c>
      <c r="I682" s="94">
        <f t="shared" si="33"/>
        <v>5.3034767236299352E-3</v>
      </c>
      <c r="J682" s="94">
        <f t="shared" si="34"/>
        <v>6.3519790384688113E-4</v>
      </c>
      <c r="K682" s="94">
        <f t="shared" si="34"/>
        <v>1.9824412347776836E-3</v>
      </c>
    </row>
    <row r="683" spans="1:11">
      <c r="A683" s="91">
        <v>45293</v>
      </c>
      <c r="B683" s="92">
        <v>3065.45</v>
      </c>
      <c r="C683" s="92">
        <v>2611.6999999999998</v>
      </c>
      <c r="D683" s="92">
        <v>1698.8</v>
      </c>
      <c r="E683" s="92">
        <v>1296.2</v>
      </c>
      <c r="F683" s="92">
        <v>3525.05</v>
      </c>
      <c r="G683" s="94">
        <f t="shared" si="32"/>
        <v>-2.6516461917086391E-3</v>
      </c>
      <c r="H683" s="94">
        <f t="shared" si="32"/>
        <v>8.2810539523211334E-3</v>
      </c>
      <c r="I683" s="94">
        <f t="shared" si="33"/>
        <v>-4.2203985932004959E-3</v>
      </c>
      <c r="J683" s="94">
        <f t="shared" si="34"/>
        <v>2.8526086094028999E-2</v>
      </c>
      <c r="K683" s="94">
        <f t="shared" si="34"/>
        <v>-3.660260033917416E-3</v>
      </c>
    </row>
    <row r="684" spans="1:11">
      <c r="A684" s="89">
        <v>45294</v>
      </c>
      <c r="B684" s="90">
        <v>3044.3998999999999</v>
      </c>
      <c r="C684" s="90">
        <v>2583.3000000000002</v>
      </c>
      <c r="D684" s="90">
        <v>1702</v>
      </c>
      <c r="E684" s="90">
        <v>1298.5999999999999</v>
      </c>
      <c r="F684" s="90">
        <v>3433</v>
      </c>
      <c r="G684" s="94">
        <f t="shared" si="32"/>
        <v>-6.8668874064166533E-3</v>
      </c>
      <c r="H684" s="94">
        <f t="shared" si="32"/>
        <v>-1.0874143278324325E-2</v>
      </c>
      <c r="I684" s="94">
        <f t="shared" si="33"/>
        <v>1.8836825994820142E-3</v>
      </c>
      <c r="J684" s="94">
        <f t="shared" si="34"/>
        <v>1.8515661163399657E-3</v>
      </c>
      <c r="K684" s="94">
        <f t="shared" si="34"/>
        <v>-2.6113104778655673E-2</v>
      </c>
    </row>
    <row r="685" spans="1:11">
      <c r="A685" s="91">
        <v>45295</v>
      </c>
      <c r="B685" s="92">
        <v>3064.6001000000001</v>
      </c>
      <c r="C685" s="92">
        <v>2596.6498999999999</v>
      </c>
      <c r="D685" s="92">
        <v>1678</v>
      </c>
      <c r="E685" s="92">
        <v>1312.95</v>
      </c>
      <c r="F685" s="92">
        <v>3441.05</v>
      </c>
      <c r="G685" s="94">
        <f t="shared" si="32"/>
        <v>6.6351992719485449E-3</v>
      </c>
      <c r="H685" s="94">
        <f t="shared" si="32"/>
        <v>5.1677699067083594E-3</v>
      </c>
      <c r="I685" s="94">
        <f t="shared" si="33"/>
        <v>-1.4101057579318449E-2</v>
      </c>
      <c r="J685" s="94">
        <f t="shared" si="34"/>
        <v>1.1050361928230508E-2</v>
      </c>
      <c r="K685" s="94">
        <f t="shared" si="34"/>
        <v>2.3448878531896829E-3</v>
      </c>
    </row>
    <row r="686" spans="1:11">
      <c r="A686" s="89">
        <v>45296</v>
      </c>
      <c r="B686" s="90">
        <v>3048.1498999999999</v>
      </c>
      <c r="C686" s="90">
        <v>2607.6999999999998</v>
      </c>
      <c r="D686" s="90">
        <v>1687.15</v>
      </c>
      <c r="E686" s="90">
        <v>1300.2</v>
      </c>
      <c r="F686" s="90">
        <v>3464.95</v>
      </c>
      <c r="G686" s="94">
        <f t="shared" si="32"/>
        <v>-5.3678129162758369E-3</v>
      </c>
      <c r="H686" s="94">
        <f t="shared" si="32"/>
        <v>4.255521701250496E-3</v>
      </c>
      <c r="I686" s="94">
        <f t="shared" si="33"/>
        <v>5.4529201430274675E-3</v>
      </c>
      <c r="J686" s="94">
        <f t="shared" si="34"/>
        <v>-9.7109562435736315E-3</v>
      </c>
      <c r="K686" s="94">
        <f t="shared" si="34"/>
        <v>6.9455544092645082E-3</v>
      </c>
    </row>
    <row r="687" spans="1:11">
      <c r="A687" s="91">
        <v>45299</v>
      </c>
      <c r="B687" s="92">
        <v>3051.25</v>
      </c>
      <c r="C687" s="92">
        <v>2587.3501000000001</v>
      </c>
      <c r="D687" s="92">
        <v>1678.5</v>
      </c>
      <c r="E687" s="92">
        <v>1305.3</v>
      </c>
      <c r="F687" s="92">
        <v>3540</v>
      </c>
      <c r="G687" s="94">
        <f t="shared" si="32"/>
        <v>1.0170431578841025E-3</v>
      </c>
      <c r="H687" s="94">
        <f t="shared" si="32"/>
        <v>-7.8037734401962301E-3</v>
      </c>
      <c r="I687" s="94">
        <f t="shared" si="33"/>
        <v>-5.1269893014848061E-3</v>
      </c>
      <c r="J687" s="94">
        <f t="shared" si="34"/>
        <v>3.9224734656206038E-3</v>
      </c>
      <c r="K687" s="94">
        <f t="shared" si="34"/>
        <v>2.1659764210161817E-2</v>
      </c>
    </row>
    <row r="688" spans="1:11">
      <c r="A688" s="89">
        <v>45300</v>
      </c>
      <c r="B688" s="90">
        <v>3056.6001000000001</v>
      </c>
      <c r="C688" s="90">
        <v>2580.5</v>
      </c>
      <c r="D688" s="90">
        <v>1667.15</v>
      </c>
      <c r="E688" s="90">
        <v>1324</v>
      </c>
      <c r="F688" s="90">
        <v>3527.45</v>
      </c>
      <c r="G688" s="94">
        <f t="shared" si="32"/>
        <v>1.7534125358460012E-3</v>
      </c>
      <c r="H688" s="94">
        <f t="shared" si="32"/>
        <v>-2.6475350204829685E-3</v>
      </c>
      <c r="I688" s="94">
        <f t="shared" si="33"/>
        <v>-6.7619898719093888E-3</v>
      </c>
      <c r="J688" s="94">
        <f t="shared" si="34"/>
        <v>1.4326208534436563E-2</v>
      </c>
      <c r="K688" s="94">
        <f t="shared" si="34"/>
        <v>-3.5451977401130459E-3</v>
      </c>
    </row>
    <row r="689" spans="1:11">
      <c r="A689" s="91">
        <v>45301</v>
      </c>
      <c r="B689" s="92">
        <v>3053.95</v>
      </c>
      <c r="C689" s="92">
        <v>2650.1001000000001</v>
      </c>
      <c r="D689" s="92">
        <v>1643</v>
      </c>
      <c r="E689" s="92">
        <v>1324.85</v>
      </c>
      <c r="F689" s="92">
        <v>3549.95</v>
      </c>
      <c r="G689" s="94">
        <f t="shared" si="32"/>
        <v>-8.6700906670790631E-4</v>
      </c>
      <c r="H689" s="94">
        <f t="shared" si="32"/>
        <v>2.6971555900019418E-2</v>
      </c>
      <c r="I689" s="94">
        <f t="shared" si="33"/>
        <v>-1.448579911825576E-2</v>
      </c>
      <c r="J689" s="94">
        <f t="shared" si="34"/>
        <v>6.4199395770385881E-4</v>
      </c>
      <c r="K689" s="94">
        <f t="shared" si="34"/>
        <v>6.3785454081560335E-3</v>
      </c>
    </row>
    <row r="690" spans="1:11">
      <c r="A690" s="89">
        <v>45302</v>
      </c>
      <c r="B690" s="90">
        <v>3043.3</v>
      </c>
      <c r="C690" s="90">
        <v>2719.8</v>
      </c>
      <c r="D690" s="90">
        <v>1660</v>
      </c>
      <c r="E690" s="90">
        <v>1316.25</v>
      </c>
      <c r="F690" s="90">
        <v>3545.5</v>
      </c>
      <c r="G690" s="94">
        <f t="shared" si="32"/>
        <v>-3.4872869562368857E-3</v>
      </c>
      <c r="H690" s="94">
        <f t="shared" si="32"/>
        <v>2.6300855579002493E-2</v>
      </c>
      <c r="I690" s="94">
        <f t="shared" si="33"/>
        <v>1.0346926354230066E-2</v>
      </c>
      <c r="J690" s="94">
        <f t="shared" si="34"/>
        <v>-6.4913009019888362E-3</v>
      </c>
      <c r="K690" s="94">
        <f t="shared" si="34"/>
        <v>-1.2535387822363183E-3</v>
      </c>
    </row>
    <row r="691" spans="1:11">
      <c r="A691" s="91">
        <v>45303</v>
      </c>
      <c r="B691" s="92">
        <v>2988.7</v>
      </c>
      <c r="C691" s="92">
        <v>2741.45</v>
      </c>
      <c r="D691" s="92">
        <v>1652</v>
      </c>
      <c r="E691" s="92">
        <v>1325.95</v>
      </c>
      <c r="F691" s="92">
        <v>3505.05</v>
      </c>
      <c r="G691" s="94">
        <f t="shared" si="32"/>
        <v>-1.7941050832977479E-2</v>
      </c>
      <c r="H691" s="94">
        <f t="shared" si="32"/>
        <v>7.9601441282445892E-3</v>
      </c>
      <c r="I691" s="94">
        <f t="shared" si="33"/>
        <v>-4.8192771084337354E-3</v>
      </c>
      <c r="J691" s="94">
        <f t="shared" si="34"/>
        <v>7.3694207027540709E-3</v>
      </c>
      <c r="K691" s="94">
        <f t="shared" si="34"/>
        <v>-1.1408828091947487E-2</v>
      </c>
    </row>
    <row r="692" spans="1:11">
      <c r="A692" s="89">
        <v>45306</v>
      </c>
      <c r="B692" s="90">
        <v>3000.8998999999999</v>
      </c>
      <c r="C692" s="90">
        <v>2788.25</v>
      </c>
      <c r="D692" s="90">
        <v>1647.7</v>
      </c>
      <c r="E692" s="90">
        <v>1329.35</v>
      </c>
      <c r="F692" s="90">
        <v>3576.1001000000001</v>
      </c>
      <c r="G692" s="94">
        <f t="shared" si="32"/>
        <v>4.0820089001907421E-3</v>
      </c>
      <c r="H692" s="94">
        <f t="shared" si="32"/>
        <v>1.7071257910959595E-2</v>
      </c>
      <c r="I692" s="94">
        <f t="shared" si="33"/>
        <v>-2.6029055690072363E-3</v>
      </c>
      <c r="J692" s="94">
        <f t="shared" si="34"/>
        <v>2.5641992533654086E-3</v>
      </c>
      <c r="K692" s="94">
        <f t="shared" si="34"/>
        <v>2.0270780730660028E-2</v>
      </c>
    </row>
    <row r="693" spans="1:11">
      <c r="A693" s="91">
        <v>45307</v>
      </c>
      <c r="B693" s="92">
        <v>2962.7</v>
      </c>
      <c r="C693" s="92">
        <v>2749.25</v>
      </c>
      <c r="D693" s="92">
        <v>1673</v>
      </c>
      <c r="E693" s="92">
        <v>1313.45</v>
      </c>
      <c r="F693" s="92">
        <v>3548</v>
      </c>
      <c r="G693" s="94">
        <f t="shared" si="32"/>
        <v>-1.2729481579842125E-2</v>
      </c>
      <c r="H693" s="94">
        <f t="shared" si="32"/>
        <v>-1.3987267999641352E-2</v>
      </c>
      <c r="I693" s="94">
        <f t="shared" si="33"/>
        <v>1.535473690599014E-2</v>
      </c>
      <c r="J693" s="94">
        <f t="shared" si="34"/>
        <v>-1.196073268890801E-2</v>
      </c>
      <c r="K693" s="94">
        <f t="shared" si="34"/>
        <v>-7.857749843188145E-3</v>
      </c>
    </row>
    <row r="694" spans="1:11">
      <c r="A694" s="89">
        <v>45308</v>
      </c>
      <c r="B694" s="90">
        <v>2950</v>
      </c>
      <c r="C694" s="90">
        <v>2723.1498999999999</v>
      </c>
      <c r="D694" s="90">
        <v>1570</v>
      </c>
      <c r="E694" s="90">
        <v>1299</v>
      </c>
      <c r="F694" s="90">
        <v>3555</v>
      </c>
      <c r="G694" s="94">
        <f t="shared" si="32"/>
        <v>-4.2866304384513512E-3</v>
      </c>
      <c r="H694" s="94">
        <f t="shared" si="32"/>
        <v>-9.4935346003455889E-3</v>
      </c>
      <c r="I694" s="94">
        <f t="shared" si="33"/>
        <v>-6.1566049013747758E-2</v>
      </c>
      <c r="J694" s="94">
        <f t="shared" si="34"/>
        <v>-1.1001560775058088E-2</v>
      </c>
      <c r="K694" s="94">
        <f t="shared" si="34"/>
        <v>1.9729425028184892E-3</v>
      </c>
    </row>
    <row r="695" spans="1:11">
      <c r="A695" s="91">
        <v>45309</v>
      </c>
      <c r="B695" s="92">
        <v>2952.2</v>
      </c>
      <c r="C695" s="92">
        <v>2735.8998999999999</v>
      </c>
      <c r="D695" s="92">
        <v>1494</v>
      </c>
      <c r="E695" s="92">
        <v>1335.75</v>
      </c>
      <c r="F695" s="92">
        <v>3570.8</v>
      </c>
      <c r="G695" s="94">
        <f t="shared" si="32"/>
        <v>7.4576271186434511E-4</v>
      </c>
      <c r="H695" s="94">
        <f t="shared" si="32"/>
        <v>4.6820779127876881E-3</v>
      </c>
      <c r="I695" s="94">
        <f t="shared" si="33"/>
        <v>-4.8407643312101914E-2</v>
      </c>
      <c r="J695" s="94">
        <f t="shared" si="34"/>
        <v>2.8290993071593534E-2</v>
      </c>
      <c r="K695" s="94">
        <f t="shared" si="34"/>
        <v>4.4444444444444956E-3</v>
      </c>
    </row>
    <row r="696" spans="1:11">
      <c r="A696" s="89">
        <v>45310</v>
      </c>
      <c r="B696" s="90">
        <v>3014.6001000000001</v>
      </c>
      <c r="C696" s="90">
        <v>2734.8998999999999</v>
      </c>
      <c r="D696" s="90">
        <v>1505.95</v>
      </c>
      <c r="E696" s="90">
        <v>1335.6</v>
      </c>
      <c r="F696" s="90">
        <v>3603</v>
      </c>
      <c r="G696" s="94">
        <f t="shared" si="32"/>
        <v>2.1136813224036412E-2</v>
      </c>
      <c r="H696" s="94">
        <f t="shared" si="32"/>
        <v>-3.6551044868271678E-4</v>
      </c>
      <c r="I696" s="94">
        <f t="shared" si="33"/>
        <v>7.9986613119143544E-3</v>
      </c>
      <c r="J696" s="94">
        <f t="shared" si="34"/>
        <v>-1.1229646266149425E-4</v>
      </c>
      <c r="K696" s="94">
        <f t="shared" si="34"/>
        <v>9.0175870953287263E-3</v>
      </c>
    </row>
    <row r="697" spans="1:11">
      <c r="A697" s="91">
        <v>45314</v>
      </c>
      <c r="B697" s="92">
        <v>2961.6001000000001</v>
      </c>
      <c r="C697" s="92">
        <v>2657.1498999999999</v>
      </c>
      <c r="D697" s="92">
        <v>1465</v>
      </c>
      <c r="E697" s="92">
        <v>1378.3</v>
      </c>
      <c r="F697" s="92">
        <v>3637.6001000000001</v>
      </c>
      <c r="G697" s="94">
        <f t="shared" si="32"/>
        <v>-1.7581104704401752E-2</v>
      </c>
      <c r="H697" s="94">
        <f t="shared" si="32"/>
        <v>-2.8428828418912151E-2</v>
      </c>
      <c r="I697" s="94">
        <f t="shared" si="33"/>
        <v>-2.7192137853182405E-2</v>
      </c>
      <c r="J697" s="94">
        <f t="shared" si="34"/>
        <v>3.1970649895178234E-2</v>
      </c>
      <c r="K697" s="94">
        <f t="shared" si="34"/>
        <v>9.6031362753261473E-3</v>
      </c>
    </row>
    <row r="698" spans="1:11">
      <c r="A698" s="89">
        <v>45315</v>
      </c>
      <c r="B698" s="90">
        <v>2968</v>
      </c>
      <c r="C698" s="90">
        <v>2687.75</v>
      </c>
      <c r="D698" s="90">
        <v>1380.25</v>
      </c>
      <c r="E698" s="90">
        <v>1382.1</v>
      </c>
      <c r="F698" s="90">
        <v>3570</v>
      </c>
      <c r="G698" s="94">
        <f t="shared" si="32"/>
        <v>2.1609602187681884E-3</v>
      </c>
      <c r="H698" s="94">
        <f t="shared" si="32"/>
        <v>1.151613614271446E-2</v>
      </c>
      <c r="I698" s="94">
        <f t="shared" si="33"/>
        <v>-5.7849829351535834E-2</v>
      </c>
      <c r="J698" s="94">
        <f t="shared" si="34"/>
        <v>2.7570195167960204E-3</v>
      </c>
      <c r="K698" s="94">
        <f t="shared" si="34"/>
        <v>-1.8583708528048509E-2</v>
      </c>
    </row>
    <row r="699" spans="1:11">
      <c r="A699" s="91">
        <v>45316</v>
      </c>
      <c r="B699" s="92">
        <v>2968.8</v>
      </c>
      <c r="C699" s="92">
        <v>2706.1498999999999</v>
      </c>
      <c r="D699" s="92">
        <v>1452.5</v>
      </c>
      <c r="E699" s="92">
        <v>1368.3</v>
      </c>
      <c r="F699" s="92">
        <v>3599.8998999999999</v>
      </c>
      <c r="G699" s="94">
        <f t="shared" si="32"/>
        <v>2.6954177897580252E-4</v>
      </c>
      <c r="H699" s="94">
        <f t="shared" si="32"/>
        <v>6.8458375965026099E-3</v>
      </c>
      <c r="I699" s="94">
        <f t="shared" si="33"/>
        <v>5.2345589567107408E-2</v>
      </c>
      <c r="J699" s="94">
        <f t="shared" si="34"/>
        <v>-9.9848057304102126E-3</v>
      </c>
      <c r="K699" s="94">
        <f t="shared" si="34"/>
        <v>8.3753221288515086E-3</v>
      </c>
    </row>
    <row r="700" spans="1:11">
      <c r="A700" s="89">
        <v>45320</v>
      </c>
      <c r="B700" s="90">
        <v>2975.1498999999999</v>
      </c>
      <c r="C700" s="90">
        <v>2896.1001000000001</v>
      </c>
      <c r="D700" s="90">
        <v>1448.05</v>
      </c>
      <c r="E700" s="90">
        <v>1400.85</v>
      </c>
      <c r="F700" s="90">
        <v>3604</v>
      </c>
      <c r="G700" s="94">
        <f t="shared" si="32"/>
        <v>2.1388776610077155E-3</v>
      </c>
      <c r="H700" s="94">
        <f t="shared" si="32"/>
        <v>7.0192046641614436E-2</v>
      </c>
      <c r="I700" s="94">
        <f t="shared" si="33"/>
        <v>-3.0636833046471914E-3</v>
      </c>
      <c r="J700" s="94">
        <f t="shared" si="34"/>
        <v>2.3788642841482098E-2</v>
      </c>
      <c r="K700" s="94">
        <f t="shared" si="34"/>
        <v>1.1389483357579224E-3</v>
      </c>
    </row>
    <row r="701" spans="1:11">
      <c r="A701" s="91">
        <v>45321</v>
      </c>
      <c r="B701" s="92">
        <v>2960.8501000000001</v>
      </c>
      <c r="C701" s="92">
        <v>2815.25</v>
      </c>
      <c r="D701" s="92">
        <v>1454.55</v>
      </c>
      <c r="E701" s="92">
        <v>1371.75</v>
      </c>
      <c r="F701" s="92">
        <v>3715.95</v>
      </c>
      <c r="G701" s="94">
        <f t="shared" si="32"/>
        <v>-4.8064132835793508E-3</v>
      </c>
      <c r="H701" s="94">
        <f t="shared" si="32"/>
        <v>-2.7916887265050025E-2</v>
      </c>
      <c r="I701" s="94">
        <f t="shared" si="33"/>
        <v>4.4887952764062012E-3</v>
      </c>
      <c r="J701" s="94">
        <f t="shared" si="34"/>
        <v>-2.0773102045186786E-2</v>
      </c>
      <c r="K701" s="94">
        <f t="shared" si="34"/>
        <v>3.1062708102108719E-2</v>
      </c>
    </row>
    <row r="702" spans="1:11">
      <c r="A702" s="89">
        <v>45322</v>
      </c>
      <c r="B702" s="90">
        <v>3037.7</v>
      </c>
      <c r="C702" s="90">
        <v>2853.25</v>
      </c>
      <c r="D702" s="90">
        <v>1439.5</v>
      </c>
      <c r="E702" s="90">
        <v>1418.45</v>
      </c>
      <c r="F702" s="90">
        <v>3520</v>
      </c>
      <c r="G702" s="94">
        <f t="shared" si="32"/>
        <v>2.5955349782820721E-2</v>
      </c>
      <c r="H702" s="94">
        <f t="shared" si="32"/>
        <v>1.3497913151585116E-2</v>
      </c>
      <c r="I702" s="94">
        <f t="shared" si="33"/>
        <v>-1.0346842666116638E-2</v>
      </c>
      <c r="J702" s="94">
        <f t="shared" si="34"/>
        <v>3.4044104246400614E-2</v>
      </c>
      <c r="K702" s="94">
        <f t="shared" si="34"/>
        <v>-5.2732141175204139E-2</v>
      </c>
    </row>
    <row r="703" spans="1:11">
      <c r="A703" s="91">
        <v>45323</v>
      </c>
      <c r="B703" s="92">
        <v>3045.7</v>
      </c>
      <c r="C703" s="92">
        <v>2853.3</v>
      </c>
      <c r="D703" s="92">
        <v>1465.05</v>
      </c>
      <c r="E703" s="92">
        <v>1407.95</v>
      </c>
      <c r="F703" s="92">
        <v>3480</v>
      </c>
      <c r="G703" s="94">
        <f t="shared" si="32"/>
        <v>2.6335714520854597E-3</v>
      </c>
      <c r="H703" s="94">
        <f t="shared" si="32"/>
        <v>1.7523876281497205E-5</v>
      </c>
      <c r="I703" s="94">
        <f t="shared" si="33"/>
        <v>1.7749218478638383E-2</v>
      </c>
      <c r="J703" s="94">
        <f t="shared" si="34"/>
        <v>-7.4024463322640913E-3</v>
      </c>
      <c r="K703" s="94">
        <f t="shared" si="34"/>
        <v>-1.1363636363636364E-2</v>
      </c>
    </row>
    <row r="704" spans="1:11">
      <c r="A704" s="89">
        <v>45324</v>
      </c>
      <c r="B704" s="90">
        <v>3054.55</v>
      </c>
      <c r="C704" s="90">
        <v>2915.3998999999999</v>
      </c>
      <c r="D704" s="90">
        <v>1475</v>
      </c>
      <c r="E704" s="90">
        <v>1416.65</v>
      </c>
      <c r="F704" s="90">
        <v>3402.7</v>
      </c>
      <c r="G704" s="94">
        <f t="shared" si="32"/>
        <v>2.9057359556096674E-3</v>
      </c>
      <c r="H704" s="94">
        <f t="shared" si="32"/>
        <v>2.1764237899975364E-2</v>
      </c>
      <c r="I704" s="94">
        <f t="shared" si="33"/>
        <v>6.7915770792806021E-3</v>
      </c>
      <c r="J704" s="94">
        <f t="shared" si="34"/>
        <v>6.1791967044284562E-3</v>
      </c>
      <c r="K704" s="94">
        <f t="shared" si="34"/>
        <v>-2.2212643678160972E-2</v>
      </c>
    </row>
    <row r="705" spans="1:11">
      <c r="A705" s="91">
        <v>45327</v>
      </c>
      <c r="B705" s="92">
        <v>3144.8501000000001</v>
      </c>
      <c r="C705" s="92">
        <v>2878.05</v>
      </c>
      <c r="D705" s="92">
        <v>1446</v>
      </c>
      <c r="E705" s="92">
        <v>1463.8</v>
      </c>
      <c r="F705" s="92">
        <v>3375.5</v>
      </c>
      <c r="G705" s="94">
        <f t="shared" si="32"/>
        <v>2.9562488746296484E-2</v>
      </c>
      <c r="H705" s="94">
        <f t="shared" si="32"/>
        <v>-1.2811244179571971E-2</v>
      </c>
      <c r="I705" s="94">
        <f t="shared" si="33"/>
        <v>-1.9661016949152541E-2</v>
      </c>
      <c r="J705" s="94">
        <f t="shared" si="34"/>
        <v>3.3282744502876403E-2</v>
      </c>
      <c r="K705" s="94">
        <f t="shared" si="34"/>
        <v>-7.9936520998030447E-3</v>
      </c>
    </row>
    <row r="706" spans="1:11">
      <c r="A706" s="89">
        <v>45328</v>
      </c>
      <c r="B706" s="90">
        <v>3174.75</v>
      </c>
      <c r="C706" s="90">
        <v>2855.6001000000001</v>
      </c>
      <c r="D706" s="90">
        <v>1445.55</v>
      </c>
      <c r="E706" s="90">
        <v>1475.1</v>
      </c>
      <c r="F706" s="90">
        <v>3346</v>
      </c>
      <c r="G706" s="94">
        <f t="shared" si="32"/>
        <v>9.5075755757006945E-3</v>
      </c>
      <c r="H706" s="94">
        <f t="shared" si="32"/>
        <v>-7.8003856778027028E-3</v>
      </c>
      <c r="I706" s="94">
        <f t="shared" si="33"/>
        <v>-3.1120331950210616E-4</v>
      </c>
      <c r="J706" s="94">
        <f t="shared" si="34"/>
        <v>7.7196338297581329E-3</v>
      </c>
      <c r="K706" s="94">
        <f t="shared" si="34"/>
        <v>-8.7394460079988148E-3</v>
      </c>
    </row>
    <row r="707" spans="1:11">
      <c r="A707" s="91">
        <v>45329</v>
      </c>
      <c r="B707" s="92">
        <v>3174.25</v>
      </c>
      <c r="C707" s="92">
        <v>2884.3</v>
      </c>
      <c r="D707" s="92">
        <v>1453</v>
      </c>
      <c r="E707" s="92">
        <v>1496.2</v>
      </c>
      <c r="F707" s="92">
        <v>3445</v>
      </c>
      <c r="G707" s="94">
        <f t="shared" si="32"/>
        <v>-1.5749271596188677E-4</v>
      </c>
      <c r="H707" s="94">
        <f t="shared" si="32"/>
        <v>1.0050391859840623E-2</v>
      </c>
      <c r="I707" s="94">
        <f t="shared" si="33"/>
        <v>5.1537477084846912E-3</v>
      </c>
      <c r="J707" s="94">
        <f t="shared" si="34"/>
        <v>1.4304114975256008E-2</v>
      </c>
      <c r="K707" s="94">
        <f t="shared" si="34"/>
        <v>2.9587567244471012E-2</v>
      </c>
    </row>
    <row r="708" spans="1:11">
      <c r="A708" s="89">
        <v>45330</v>
      </c>
      <c r="B708" s="90">
        <v>3173.75</v>
      </c>
      <c r="C708" s="90">
        <v>2900.25</v>
      </c>
      <c r="D708" s="90">
        <v>1429.85</v>
      </c>
      <c r="E708" s="90">
        <v>1499.6</v>
      </c>
      <c r="F708" s="90">
        <v>3413</v>
      </c>
      <c r="G708" s="94">
        <f t="shared" ref="G708:H741" si="35">(B708-B707)/B707</f>
        <v>-1.5751752382452548E-4</v>
      </c>
      <c r="H708" s="94">
        <f t="shared" si="35"/>
        <v>5.5299379398813632E-3</v>
      </c>
      <c r="I708" s="94">
        <f t="shared" ref="I708:I741" si="36">(D708-D707)/D707</f>
        <v>-1.5932553337921602E-2</v>
      </c>
      <c r="J708" s="94">
        <f t="shared" ref="J708:K741" si="37">(E708-E707)/E707</f>
        <v>2.272423472797663E-3</v>
      </c>
      <c r="K708" s="94">
        <f t="shared" si="37"/>
        <v>-9.2888243831640051E-3</v>
      </c>
    </row>
    <row r="709" spans="1:11">
      <c r="A709" s="91">
        <v>45331</v>
      </c>
      <c r="B709" s="92">
        <v>3213.1001000000001</v>
      </c>
      <c r="C709" s="92">
        <v>2921.5</v>
      </c>
      <c r="D709" s="92">
        <v>1392.15</v>
      </c>
      <c r="E709" s="92">
        <v>1534.8</v>
      </c>
      <c r="F709" s="92">
        <v>3336.25</v>
      </c>
      <c r="G709" s="94">
        <f t="shared" si="35"/>
        <v>1.2398613627412403E-2</v>
      </c>
      <c r="H709" s="94">
        <f t="shared" si="35"/>
        <v>7.3269545728816485E-3</v>
      </c>
      <c r="I709" s="94">
        <f t="shared" si="36"/>
        <v>-2.6366402070147094E-2</v>
      </c>
      <c r="J709" s="94">
        <f t="shared" si="37"/>
        <v>2.3472926113630332E-2</v>
      </c>
      <c r="K709" s="94">
        <f t="shared" si="37"/>
        <v>-2.2487547612071491E-2</v>
      </c>
    </row>
    <row r="710" spans="1:11">
      <c r="A710" s="89">
        <v>45334</v>
      </c>
      <c r="B710" s="90">
        <v>3392.8501000000001</v>
      </c>
      <c r="C710" s="90">
        <v>2904.7</v>
      </c>
      <c r="D710" s="90">
        <v>1399.65</v>
      </c>
      <c r="E710" s="90">
        <v>1534.45</v>
      </c>
      <c r="F710" s="90">
        <v>3330</v>
      </c>
      <c r="G710" s="94">
        <f t="shared" si="35"/>
        <v>5.5942857180204253E-2</v>
      </c>
      <c r="H710" s="94">
        <f t="shared" si="35"/>
        <v>-5.7504706486394596E-3</v>
      </c>
      <c r="I710" s="94">
        <f t="shared" si="36"/>
        <v>5.3873505010235958E-3</v>
      </c>
      <c r="J710" s="94">
        <f t="shared" si="37"/>
        <v>-2.2804274172524697E-4</v>
      </c>
      <c r="K710" s="94">
        <f t="shared" si="37"/>
        <v>-1.8733608092918695E-3</v>
      </c>
    </row>
    <row r="711" spans="1:11">
      <c r="A711" s="91">
        <v>45335</v>
      </c>
      <c r="B711" s="92">
        <v>3288.7</v>
      </c>
      <c r="C711" s="92">
        <v>2930.2</v>
      </c>
      <c r="D711" s="92">
        <v>1391.95</v>
      </c>
      <c r="E711" s="92">
        <v>1542.2</v>
      </c>
      <c r="F711" s="92">
        <v>3312</v>
      </c>
      <c r="G711" s="94">
        <f t="shared" si="35"/>
        <v>-3.0696935299322624E-2</v>
      </c>
      <c r="H711" s="94">
        <f t="shared" si="35"/>
        <v>8.7788756153819678E-3</v>
      </c>
      <c r="I711" s="94">
        <f t="shared" si="36"/>
        <v>-5.5013753438359911E-3</v>
      </c>
      <c r="J711" s="94">
        <f t="shared" si="37"/>
        <v>5.0506696210368537E-3</v>
      </c>
      <c r="K711" s="94">
        <f t="shared" si="37"/>
        <v>-5.4054054054054057E-3</v>
      </c>
    </row>
    <row r="712" spans="1:11">
      <c r="A712" s="89">
        <v>45336</v>
      </c>
      <c r="B712" s="90">
        <v>3343.7</v>
      </c>
      <c r="C712" s="90">
        <v>2962.75</v>
      </c>
      <c r="D712" s="90">
        <v>1376</v>
      </c>
      <c r="E712" s="90">
        <v>1520.4</v>
      </c>
      <c r="F712" s="90">
        <v>3290.05</v>
      </c>
      <c r="G712" s="94">
        <f t="shared" si="35"/>
        <v>1.6723933469151946E-2</v>
      </c>
      <c r="H712" s="94">
        <f t="shared" si="35"/>
        <v>1.1108456760630736E-2</v>
      </c>
      <c r="I712" s="94">
        <f t="shared" si="36"/>
        <v>-1.1458744926182726E-2</v>
      </c>
      <c r="J712" s="94">
        <f t="shared" si="37"/>
        <v>-1.4135650369601838E-2</v>
      </c>
      <c r="K712" s="94">
        <f t="shared" si="37"/>
        <v>-6.6274154589371428E-3</v>
      </c>
    </row>
    <row r="713" spans="1:11">
      <c r="A713" s="91">
        <v>45337</v>
      </c>
      <c r="B713" s="92">
        <v>3369.8</v>
      </c>
      <c r="C713" s="92">
        <v>2941.2</v>
      </c>
      <c r="D713" s="92">
        <v>1385</v>
      </c>
      <c r="E713" s="92">
        <v>1509.9</v>
      </c>
      <c r="F713" s="92">
        <v>3309</v>
      </c>
      <c r="G713" s="94">
        <f t="shared" si="35"/>
        <v>7.8057241977451224E-3</v>
      </c>
      <c r="H713" s="94">
        <f t="shared" si="35"/>
        <v>-7.2736477934352145E-3</v>
      </c>
      <c r="I713" s="94">
        <f t="shared" si="36"/>
        <v>6.540697674418605E-3</v>
      </c>
      <c r="J713" s="94">
        <f t="shared" si="37"/>
        <v>-6.9060773480662981E-3</v>
      </c>
      <c r="K713" s="94">
        <f t="shared" si="37"/>
        <v>5.7597908846369556E-3</v>
      </c>
    </row>
    <row r="714" spans="1:11">
      <c r="A714" s="89">
        <v>45338</v>
      </c>
      <c r="B714" s="90">
        <v>3367.05</v>
      </c>
      <c r="C714" s="90">
        <v>2921.1498999999999</v>
      </c>
      <c r="D714" s="90">
        <v>1423.9</v>
      </c>
      <c r="E714" s="90">
        <v>1509.95</v>
      </c>
      <c r="F714" s="90">
        <v>3304.95</v>
      </c>
      <c r="G714" s="94">
        <f t="shared" si="35"/>
        <v>-8.1607217045521986E-4</v>
      </c>
      <c r="H714" s="94">
        <f t="shared" si="35"/>
        <v>-6.8169794641642634E-3</v>
      </c>
      <c r="I714" s="94">
        <f t="shared" si="36"/>
        <v>2.8086642599278042E-2</v>
      </c>
      <c r="J714" s="94">
        <f t="shared" si="37"/>
        <v>3.3114775812937623E-5</v>
      </c>
      <c r="K714" s="94">
        <f t="shared" si="37"/>
        <v>-1.2239347234814693E-3</v>
      </c>
    </row>
    <row r="715" spans="1:11">
      <c r="A715" s="91">
        <v>45341</v>
      </c>
      <c r="B715" s="92">
        <v>3318.8501000000001</v>
      </c>
      <c r="C715" s="92">
        <v>2948</v>
      </c>
      <c r="D715" s="92">
        <v>1429</v>
      </c>
      <c r="E715" s="92">
        <v>1530.1</v>
      </c>
      <c r="F715" s="92">
        <v>3400.55</v>
      </c>
      <c r="G715" s="94">
        <f t="shared" si="35"/>
        <v>-1.4315172034867337E-2</v>
      </c>
      <c r="H715" s="94">
        <f t="shared" si="35"/>
        <v>9.1916200534591236E-3</v>
      </c>
      <c r="I715" s="94">
        <f t="shared" si="36"/>
        <v>3.5817121988903074E-3</v>
      </c>
      <c r="J715" s="94">
        <f t="shared" si="37"/>
        <v>1.334481274214369E-2</v>
      </c>
      <c r="K715" s="94">
        <f t="shared" si="37"/>
        <v>2.8926307508434428E-2</v>
      </c>
    </row>
    <row r="716" spans="1:11">
      <c r="A716" s="89">
        <v>45342</v>
      </c>
      <c r="B716" s="90">
        <v>3324.3</v>
      </c>
      <c r="C716" s="90">
        <v>2942.05</v>
      </c>
      <c r="D716" s="90">
        <v>1415</v>
      </c>
      <c r="E716" s="90">
        <v>1538.7</v>
      </c>
      <c r="F716" s="90">
        <v>3339.8501000000001</v>
      </c>
      <c r="G716" s="94">
        <f t="shared" si="35"/>
        <v>1.6421048965122198E-3</v>
      </c>
      <c r="H716" s="94">
        <f t="shared" si="35"/>
        <v>-2.0183175033920684E-3</v>
      </c>
      <c r="I716" s="94">
        <f t="shared" si="36"/>
        <v>-9.7970608817354796E-3</v>
      </c>
      <c r="J716" s="94">
        <f t="shared" si="37"/>
        <v>5.6205476766225324E-3</v>
      </c>
      <c r="K716" s="94">
        <f t="shared" si="37"/>
        <v>-1.7850024260781364E-2</v>
      </c>
    </row>
    <row r="717" spans="1:11">
      <c r="A717" s="91">
        <v>45343</v>
      </c>
      <c r="B717" s="92">
        <v>3260.3998999999999</v>
      </c>
      <c r="C717" s="92">
        <v>2935.3998999999999</v>
      </c>
      <c r="D717" s="92">
        <v>1464</v>
      </c>
      <c r="E717" s="92">
        <v>1543.4</v>
      </c>
      <c r="F717" s="92">
        <v>3356.8998999999999</v>
      </c>
      <c r="G717" s="94">
        <f t="shared" si="35"/>
        <v>-1.9222121950485904E-2</v>
      </c>
      <c r="H717" s="94">
        <f t="shared" si="35"/>
        <v>-2.2603626722864307E-3</v>
      </c>
      <c r="I717" s="94">
        <f t="shared" si="36"/>
        <v>3.4628975265017667E-2</v>
      </c>
      <c r="J717" s="94">
        <f t="shared" si="37"/>
        <v>3.0545265483850298E-3</v>
      </c>
      <c r="K717" s="94">
        <f t="shared" si="37"/>
        <v>5.104959650733959E-3</v>
      </c>
    </row>
    <row r="718" spans="1:11">
      <c r="A718" s="89">
        <v>45344</v>
      </c>
      <c r="B718" s="90">
        <v>3294.45</v>
      </c>
      <c r="C718" s="90">
        <v>2963.5</v>
      </c>
      <c r="D718" s="90">
        <v>1417.75</v>
      </c>
      <c r="E718" s="90">
        <v>1558.05</v>
      </c>
      <c r="F718" s="90">
        <v>3310</v>
      </c>
      <c r="G718" s="94">
        <f t="shared" si="35"/>
        <v>1.0443534855954305E-2</v>
      </c>
      <c r="H718" s="94">
        <f t="shared" si="35"/>
        <v>9.5728353741512742E-3</v>
      </c>
      <c r="I718" s="94">
        <f t="shared" si="36"/>
        <v>-3.1591530054644809E-2</v>
      </c>
      <c r="J718" s="94">
        <f t="shared" si="37"/>
        <v>9.4920305818322285E-3</v>
      </c>
      <c r="K718" s="94">
        <f t="shared" si="37"/>
        <v>-1.397119407701132E-2</v>
      </c>
    </row>
    <row r="719" spans="1:11">
      <c r="A719" s="91">
        <v>45345</v>
      </c>
      <c r="B719" s="92">
        <v>3262.05</v>
      </c>
      <c r="C719" s="92">
        <v>2987.25</v>
      </c>
      <c r="D719" s="92">
        <v>1422.55</v>
      </c>
      <c r="E719" s="92">
        <v>1561.25</v>
      </c>
      <c r="F719" s="92">
        <v>3363.75</v>
      </c>
      <c r="G719" s="94">
        <f t="shared" si="35"/>
        <v>-9.8347220325091106E-3</v>
      </c>
      <c r="H719" s="94">
        <f t="shared" si="35"/>
        <v>8.0141724312468368E-3</v>
      </c>
      <c r="I719" s="94">
        <f t="shared" si="36"/>
        <v>3.3856462704989982E-3</v>
      </c>
      <c r="J719" s="94">
        <f t="shared" si="37"/>
        <v>2.0538493629858128E-3</v>
      </c>
      <c r="K719" s="94">
        <f t="shared" si="37"/>
        <v>1.6238670694864048E-2</v>
      </c>
    </row>
    <row r="720" spans="1:11">
      <c r="A720" s="89">
        <v>45348</v>
      </c>
      <c r="B720" s="90">
        <v>3319.5</v>
      </c>
      <c r="C720" s="90">
        <v>2974.6498999999999</v>
      </c>
      <c r="D720" s="90">
        <v>1413.55</v>
      </c>
      <c r="E720" s="90">
        <v>1556.95</v>
      </c>
      <c r="F720" s="90">
        <v>3400</v>
      </c>
      <c r="G720" s="94">
        <f t="shared" si="35"/>
        <v>1.7611624591897676E-2</v>
      </c>
      <c r="H720" s="94">
        <f t="shared" si="35"/>
        <v>-4.2179596618964303E-3</v>
      </c>
      <c r="I720" s="94">
        <f t="shared" si="36"/>
        <v>-6.3266669009876628E-3</v>
      </c>
      <c r="J720" s="94">
        <f t="shared" si="37"/>
        <v>-2.7542033626901229E-3</v>
      </c>
      <c r="K720" s="94">
        <f t="shared" si="37"/>
        <v>1.0776662950575994E-2</v>
      </c>
    </row>
    <row r="721" spans="1:11">
      <c r="A721" s="91">
        <v>45349</v>
      </c>
      <c r="B721" s="92">
        <v>3318</v>
      </c>
      <c r="C721" s="92">
        <v>2971.3</v>
      </c>
      <c r="D721" s="92">
        <v>1413.55</v>
      </c>
      <c r="E721" s="92">
        <v>1582.75</v>
      </c>
      <c r="F721" s="92">
        <v>3475</v>
      </c>
      <c r="G721" s="94">
        <f t="shared" si="35"/>
        <v>-4.5187528242205153E-4</v>
      </c>
      <c r="H721" s="94">
        <f t="shared" si="35"/>
        <v>-1.1261493327331417E-3</v>
      </c>
      <c r="I721" s="94">
        <f t="shared" si="36"/>
        <v>0</v>
      </c>
      <c r="J721" s="94">
        <f t="shared" si="37"/>
        <v>1.657085969363175E-2</v>
      </c>
      <c r="K721" s="94">
        <f t="shared" si="37"/>
        <v>2.2058823529411766E-2</v>
      </c>
    </row>
    <row r="722" spans="1:11">
      <c r="A722" s="89">
        <v>45350</v>
      </c>
      <c r="B722" s="90">
        <v>3305.5</v>
      </c>
      <c r="C722" s="90">
        <v>2911.25</v>
      </c>
      <c r="D722" s="90">
        <v>1420.15</v>
      </c>
      <c r="E722" s="90">
        <v>1573.85</v>
      </c>
      <c r="F722" s="90">
        <v>3505</v>
      </c>
      <c r="G722" s="94">
        <f t="shared" si="35"/>
        <v>-3.7673297166968055E-3</v>
      </c>
      <c r="H722" s="94">
        <f t="shared" si="35"/>
        <v>-2.0210009086931706E-2</v>
      </c>
      <c r="I722" s="94">
        <f t="shared" si="36"/>
        <v>4.6690955395989791E-3</v>
      </c>
      <c r="J722" s="94">
        <f t="shared" si="37"/>
        <v>-5.6231243089559886E-3</v>
      </c>
      <c r="K722" s="94">
        <f t="shared" si="37"/>
        <v>8.6330935251798559E-3</v>
      </c>
    </row>
    <row r="723" spans="1:11">
      <c r="A723" s="91">
        <v>45351</v>
      </c>
      <c r="B723" s="92">
        <v>3299.3998999999999</v>
      </c>
      <c r="C723" s="92">
        <v>2921.6001000000001</v>
      </c>
      <c r="D723" s="92">
        <v>1402.1</v>
      </c>
      <c r="E723" s="92">
        <v>1577.95</v>
      </c>
      <c r="F723" s="92">
        <v>3485</v>
      </c>
      <c r="G723" s="94">
        <f t="shared" si="35"/>
        <v>-1.8454394191499354E-3</v>
      </c>
      <c r="H723" s="94">
        <f t="shared" si="35"/>
        <v>3.5552082438815324E-3</v>
      </c>
      <c r="I723" s="94">
        <f t="shared" si="36"/>
        <v>-1.2709925007921825E-2</v>
      </c>
      <c r="J723" s="94">
        <f t="shared" si="37"/>
        <v>2.6050767226864927E-3</v>
      </c>
      <c r="K723" s="94">
        <f t="shared" si="37"/>
        <v>-5.7061340941512127E-3</v>
      </c>
    </row>
    <row r="724" spans="1:11">
      <c r="A724" s="89">
        <v>45352</v>
      </c>
      <c r="B724" s="90">
        <v>3315.45</v>
      </c>
      <c r="C724" s="90">
        <v>2984.25</v>
      </c>
      <c r="D724" s="90">
        <v>1400</v>
      </c>
      <c r="E724" s="90">
        <v>1559.25</v>
      </c>
      <c r="F724" s="90">
        <v>3501.6498999999999</v>
      </c>
      <c r="G724" s="94">
        <f t="shared" si="35"/>
        <v>4.8645512779460073E-3</v>
      </c>
      <c r="H724" s="94">
        <f t="shared" si="35"/>
        <v>2.1443694501516442E-2</v>
      </c>
      <c r="I724" s="94">
        <f t="shared" si="36"/>
        <v>-1.4977533699450177E-3</v>
      </c>
      <c r="J724" s="94">
        <f t="shared" si="37"/>
        <v>-1.1850819100731991E-2</v>
      </c>
      <c r="K724" s="94">
        <f t="shared" si="37"/>
        <v>4.7775896700143154E-3</v>
      </c>
    </row>
    <row r="725" spans="1:11">
      <c r="A725" s="91">
        <v>45355</v>
      </c>
      <c r="B725" s="92">
        <v>3263.1498999999999</v>
      </c>
      <c r="C725" s="92">
        <v>3014.8</v>
      </c>
      <c r="D725" s="92">
        <v>1430.95</v>
      </c>
      <c r="E725" s="92">
        <v>1552.1</v>
      </c>
      <c r="F725" s="92">
        <v>3670</v>
      </c>
      <c r="G725" s="94">
        <f t="shared" si="35"/>
        <v>-1.5774661056568471E-2</v>
      </c>
      <c r="H725" s="94">
        <f t="shared" si="35"/>
        <v>1.023707799279557E-2</v>
      </c>
      <c r="I725" s="94">
        <f t="shared" si="36"/>
        <v>2.2107142857142891E-2</v>
      </c>
      <c r="J725" s="94">
        <f t="shared" si="37"/>
        <v>-4.5855379188713104E-3</v>
      </c>
      <c r="K725" s="94">
        <f t="shared" si="37"/>
        <v>4.8077364901613982E-2</v>
      </c>
    </row>
    <row r="726" spans="1:11">
      <c r="A726" s="89">
        <v>45356</v>
      </c>
      <c r="B726" s="90">
        <v>3222.2</v>
      </c>
      <c r="C726" s="90">
        <v>3000.3998999999999</v>
      </c>
      <c r="D726" s="90">
        <v>1422</v>
      </c>
      <c r="E726" s="90">
        <v>1574.2</v>
      </c>
      <c r="F726" s="90">
        <v>3631.2</v>
      </c>
      <c r="G726" s="94">
        <f t="shared" si="35"/>
        <v>-1.2549193648750267E-2</v>
      </c>
      <c r="H726" s="94">
        <f t="shared" si="35"/>
        <v>-4.7764694175402326E-3</v>
      </c>
      <c r="I726" s="94">
        <f t="shared" si="36"/>
        <v>-6.2545861141200219E-3</v>
      </c>
      <c r="J726" s="94">
        <f t="shared" si="37"/>
        <v>1.4238773274917942E-2</v>
      </c>
      <c r="K726" s="94">
        <f t="shared" si="37"/>
        <v>-1.0572207084468715E-2</v>
      </c>
    </row>
    <row r="727" spans="1:11">
      <c r="A727" s="91">
        <v>45357</v>
      </c>
      <c r="B727" s="92">
        <v>3192.55</v>
      </c>
      <c r="C727" s="92">
        <v>3006</v>
      </c>
      <c r="D727" s="92">
        <v>1433.55</v>
      </c>
      <c r="E727" s="92">
        <v>1604</v>
      </c>
      <c r="F727" s="92">
        <v>3618</v>
      </c>
      <c r="G727" s="94">
        <f t="shared" si="35"/>
        <v>-9.2017875985350491E-3</v>
      </c>
      <c r="H727" s="94">
        <f t="shared" si="35"/>
        <v>1.8664512020548033E-3</v>
      </c>
      <c r="I727" s="94">
        <f t="shared" si="36"/>
        <v>8.1223628691982803E-3</v>
      </c>
      <c r="J727" s="94">
        <f t="shared" si="37"/>
        <v>1.8930250285859453E-2</v>
      </c>
      <c r="K727" s="94">
        <f t="shared" si="37"/>
        <v>-3.6351619299404658E-3</v>
      </c>
    </row>
    <row r="728" spans="1:11">
      <c r="A728" s="89">
        <v>45358</v>
      </c>
      <c r="B728" s="90">
        <v>3222.95</v>
      </c>
      <c r="C728" s="90">
        <v>2957.8501000000001</v>
      </c>
      <c r="D728" s="90">
        <v>1445.5</v>
      </c>
      <c r="E728" s="90">
        <v>1605.7</v>
      </c>
      <c r="F728" s="90">
        <v>3660.75</v>
      </c>
      <c r="G728" s="94">
        <f t="shared" si="35"/>
        <v>9.5221687992356058E-3</v>
      </c>
      <c r="H728" s="94">
        <f t="shared" si="35"/>
        <v>-1.6017930805056518E-2</v>
      </c>
      <c r="I728" s="94">
        <f t="shared" si="36"/>
        <v>8.3359492169788607E-3</v>
      </c>
      <c r="J728" s="94">
        <f t="shared" si="37"/>
        <v>1.0598503740648663E-3</v>
      </c>
      <c r="K728" s="94">
        <f t="shared" si="37"/>
        <v>1.181592039800995E-2</v>
      </c>
    </row>
    <row r="729" spans="1:11">
      <c r="A729" s="91">
        <v>45362</v>
      </c>
      <c r="B729" s="92">
        <v>3225.75</v>
      </c>
      <c r="C729" s="92">
        <v>2933.2</v>
      </c>
      <c r="D729" s="92">
        <v>1430</v>
      </c>
      <c r="E729" s="92">
        <v>1593.6</v>
      </c>
      <c r="F729" s="92">
        <v>3700</v>
      </c>
      <c r="G729" s="94">
        <f t="shared" si="35"/>
        <v>8.6876929521096573E-4</v>
      </c>
      <c r="H729" s="94">
        <f t="shared" si="35"/>
        <v>-8.3337894641788285E-3</v>
      </c>
      <c r="I729" s="94">
        <f t="shared" si="36"/>
        <v>-1.0722933241093047E-2</v>
      </c>
      <c r="J729" s="94">
        <f t="shared" si="37"/>
        <v>-7.5356542317993004E-3</v>
      </c>
      <c r="K729" s="94">
        <f t="shared" si="37"/>
        <v>1.0721846616130574E-2</v>
      </c>
    </row>
    <row r="730" spans="1:11">
      <c r="A730" s="89">
        <v>45363</v>
      </c>
      <c r="B730" s="90">
        <v>3262.3501000000001</v>
      </c>
      <c r="C730" s="90">
        <v>2950.8501000000001</v>
      </c>
      <c r="D730" s="90">
        <v>1434</v>
      </c>
      <c r="E730" s="90">
        <v>1584.3</v>
      </c>
      <c r="F730" s="90">
        <v>3639.05</v>
      </c>
      <c r="G730" s="94">
        <f t="shared" si="35"/>
        <v>1.1346229559017318E-2</v>
      </c>
      <c r="H730" s="94">
        <f t="shared" si="35"/>
        <v>6.0173530615028961E-3</v>
      </c>
      <c r="I730" s="94">
        <f t="shared" si="36"/>
        <v>2.7972027972027972E-3</v>
      </c>
      <c r="J730" s="94">
        <f t="shared" si="37"/>
        <v>-5.8358433734939479E-3</v>
      </c>
      <c r="K730" s="94">
        <f t="shared" si="37"/>
        <v>-1.6472972972972923E-2</v>
      </c>
    </row>
    <row r="731" spans="1:11">
      <c r="A731" s="91">
        <v>45364</v>
      </c>
      <c r="B731" s="92">
        <v>3163.55</v>
      </c>
      <c r="C731" s="92">
        <v>2864.3501000000001</v>
      </c>
      <c r="D731" s="92">
        <v>1465.5</v>
      </c>
      <c r="E731" s="92">
        <v>1558.6</v>
      </c>
      <c r="F731" s="92">
        <v>3634.8998999999999</v>
      </c>
      <c r="G731" s="94">
        <f t="shared" si="35"/>
        <v>-3.0284947038639393E-2</v>
      </c>
      <c r="H731" s="94">
        <f t="shared" si="35"/>
        <v>-2.9313586616954889E-2</v>
      </c>
      <c r="I731" s="94">
        <f t="shared" si="36"/>
        <v>2.1966527196652718E-2</v>
      </c>
      <c r="J731" s="94">
        <f t="shared" si="37"/>
        <v>-1.6221675187780123E-2</v>
      </c>
      <c r="K731" s="94">
        <f t="shared" si="37"/>
        <v>-1.1404350036411407E-3</v>
      </c>
    </row>
    <row r="732" spans="1:11">
      <c r="A732" s="89">
        <v>45365</v>
      </c>
      <c r="B732" s="90">
        <v>3215.75</v>
      </c>
      <c r="C732" s="90">
        <v>2862.95</v>
      </c>
      <c r="D732" s="90">
        <v>1462.1</v>
      </c>
      <c r="E732" s="90">
        <v>1570.2</v>
      </c>
      <c r="F732" s="90">
        <v>3527.05</v>
      </c>
      <c r="G732" s="94">
        <f t="shared" si="35"/>
        <v>1.6500450443331011E-2</v>
      </c>
      <c r="H732" s="94">
        <f t="shared" si="35"/>
        <v>-4.8880197989774126E-4</v>
      </c>
      <c r="I732" s="94">
        <f t="shared" si="36"/>
        <v>-2.3200272944388202E-3</v>
      </c>
      <c r="J732" s="94">
        <f t="shared" si="37"/>
        <v>7.4425766713718316E-3</v>
      </c>
      <c r="K732" s="94">
        <f t="shared" si="37"/>
        <v>-2.967066575891119E-2</v>
      </c>
    </row>
    <row r="733" spans="1:11">
      <c r="A733" s="91">
        <v>45366</v>
      </c>
      <c r="B733" s="92">
        <v>3221.7</v>
      </c>
      <c r="C733" s="92">
        <v>2836.45</v>
      </c>
      <c r="D733" s="92">
        <v>1450</v>
      </c>
      <c r="E733" s="92">
        <v>1548.2</v>
      </c>
      <c r="F733" s="92">
        <v>3598</v>
      </c>
      <c r="G733" s="94">
        <f t="shared" si="35"/>
        <v>1.8502682111481981E-3</v>
      </c>
      <c r="H733" s="94">
        <f t="shared" si="35"/>
        <v>-9.2561868003283327E-3</v>
      </c>
      <c r="I733" s="94">
        <f t="shared" si="36"/>
        <v>-8.2757677313452637E-3</v>
      </c>
      <c r="J733" s="94">
        <f t="shared" si="37"/>
        <v>-1.4010954018596356E-2</v>
      </c>
      <c r="K733" s="94">
        <f t="shared" si="37"/>
        <v>2.0115960930522623E-2</v>
      </c>
    </row>
    <row r="734" spans="1:11">
      <c r="A734" s="89">
        <v>45369</v>
      </c>
      <c r="B734" s="90">
        <v>3305.6001000000001</v>
      </c>
      <c r="C734" s="90">
        <v>2878.95</v>
      </c>
      <c r="D734" s="90">
        <v>1447</v>
      </c>
      <c r="E734" s="90">
        <v>1571.25</v>
      </c>
      <c r="F734" s="90">
        <v>3537.1498999999999</v>
      </c>
      <c r="G734" s="94">
        <f t="shared" si="35"/>
        <v>2.6042182698575379E-2</v>
      </c>
      <c r="H734" s="94">
        <f t="shared" si="35"/>
        <v>1.4983518130056939E-2</v>
      </c>
      <c r="I734" s="94">
        <f t="shared" si="36"/>
        <v>-2.0689655172413794E-3</v>
      </c>
      <c r="J734" s="94">
        <f t="shared" si="37"/>
        <v>1.4888257331094144E-2</v>
      </c>
      <c r="K734" s="94">
        <f t="shared" si="37"/>
        <v>-1.6912201222901643E-2</v>
      </c>
    </row>
    <row r="735" spans="1:11">
      <c r="A735" s="91">
        <v>45370</v>
      </c>
      <c r="B735" s="92">
        <v>3265.05</v>
      </c>
      <c r="C735" s="92">
        <v>2850.5</v>
      </c>
      <c r="D735" s="92">
        <v>1435.5</v>
      </c>
      <c r="E735" s="92">
        <v>1548.45</v>
      </c>
      <c r="F735" s="92">
        <v>3541</v>
      </c>
      <c r="G735" s="94">
        <f t="shared" si="35"/>
        <v>-1.226709183606327E-2</v>
      </c>
      <c r="H735" s="94">
        <f t="shared" si="35"/>
        <v>-9.8820750620885467E-3</v>
      </c>
      <c r="I735" s="94">
        <f t="shared" si="36"/>
        <v>-7.9474775397373881E-3</v>
      </c>
      <c r="J735" s="94">
        <f t="shared" si="37"/>
        <v>-1.4510739856801881E-2</v>
      </c>
      <c r="K735" s="94">
        <f t="shared" si="37"/>
        <v>1.0884752155966336E-3</v>
      </c>
    </row>
    <row r="736" spans="1:11">
      <c r="A736" s="89">
        <v>45371</v>
      </c>
      <c r="B736" s="90">
        <v>3162.7</v>
      </c>
      <c r="C736" s="90">
        <v>2887.5</v>
      </c>
      <c r="D736" s="90">
        <v>1449.05</v>
      </c>
      <c r="E736" s="90">
        <v>1549.35</v>
      </c>
      <c r="F736" s="90">
        <v>3502.75</v>
      </c>
      <c r="G736" s="94">
        <f t="shared" si="35"/>
        <v>-3.1347146291787371E-2</v>
      </c>
      <c r="H736" s="94">
        <f t="shared" si="35"/>
        <v>1.2980178915979653E-2</v>
      </c>
      <c r="I736" s="94">
        <f t="shared" si="36"/>
        <v>9.4392197840473379E-3</v>
      </c>
      <c r="J736" s="94">
        <f t="shared" si="37"/>
        <v>5.8122638767791246E-4</v>
      </c>
      <c r="K736" s="94">
        <f t="shared" si="37"/>
        <v>-1.0802033323919796E-2</v>
      </c>
    </row>
    <row r="737" spans="1:11">
      <c r="A737" s="91">
        <v>45372</v>
      </c>
      <c r="B737" s="92">
        <v>3203.1001000000001</v>
      </c>
      <c r="C737" s="92">
        <v>2901.95</v>
      </c>
      <c r="D737" s="92">
        <v>1442.6</v>
      </c>
      <c r="E737" s="92">
        <v>1565.2</v>
      </c>
      <c r="F737" s="92">
        <v>3525.1498999999999</v>
      </c>
      <c r="G737" s="94">
        <f t="shared" si="35"/>
        <v>1.2773927340563537E-2</v>
      </c>
      <c r="H737" s="94">
        <f t="shared" si="35"/>
        <v>5.0043290043289409E-3</v>
      </c>
      <c r="I737" s="94">
        <f t="shared" si="36"/>
        <v>-4.4511921603809712E-3</v>
      </c>
      <c r="J737" s="94">
        <f t="shared" si="37"/>
        <v>1.0230096492077411E-2</v>
      </c>
      <c r="K737" s="94">
        <f t="shared" si="37"/>
        <v>6.3949468274926528E-3</v>
      </c>
    </row>
    <row r="738" spans="1:11">
      <c r="A738" s="89">
        <v>45373</v>
      </c>
      <c r="B738" s="90">
        <v>3228.75</v>
      </c>
      <c r="C738" s="90">
        <v>2910.05</v>
      </c>
      <c r="D738" s="90">
        <v>1441</v>
      </c>
      <c r="E738" s="90">
        <v>1608.9</v>
      </c>
      <c r="F738" s="90">
        <v>3546.2</v>
      </c>
      <c r="G738" s="94">
        <f t="shared" si="35"/>
        <v>8.0078359087185219E-3</v>
      </c>
      <c r="H738" s="94">
        <f t="shared" si="35"/>
        <v>2.7912265890178548E-3</v>
      </c>
      <c r="I738" s="94">
        <f t="shared" si="36"/>
        <v>-1.1091085539996597E-3</v>
      </c>
      <c r="J738" s="94">
        <f t="shared" si="37"/>
        <v>2.7919754663940737E-2</v>
      </c>
      <c r="K738" s="94">
        <f t="shared" si="37"/>
        <v>5.9714056415019201E-3</v>
      </c>
    </row>
    <row r="739" spans="1:11">
      <c r="A739" s="91">
        <v>45377</v>
      </c>
      <c r="B739" s="92">
        <v>3200.75</v>
      </c>
      <c r="C739" s="92">
        <v>2883.1498999999999</v>
      </c>
      <c r="D739" s="92">
        <v>1427.2</v>
      </c>
      <c r="E739" s="92">
        <v>1598.1</v>
      </c>
      <c r="F739" s="92">
        <v>3605</v>
      </c>
      <c r="G739" s="94">
        <f t="shared" si="35"/>
        <v>-8.6720867208672087E-3</v>
      </c>
      <c r="H739" s="94">
        <f t="shared" si="35"/>
        <v>-9.2438617893164342E-3</v>
      </c>
      <c r="I739" s="94">
        <f t="shared" si="36"/>
        <v>-9.5766828591255758E-3</v>
      </c>
      <c r="J739" s="94">
        <f t="shared" si="37"/>
        <v>-6.7126608241656919E-3</v>
      </c>
      <c r="K739" s="94">
        <f t="shared" si="37"/>
        <v>1.6581129095933726E-2</v>
      </c>
    </row>
    <row r="740" spans="1:11">
      <c r="A740" s="89">
        <v>45378</v>
      </c>
      <c r="B740" s="90">
        <v>3248.8</v>
      </c>
      <c r="C740" s="90">
        <v>2985.7</v>
      </c>
      <c r="D740" s="90">
        <v>1423.55</v>
      </c>
      <c r="E740" s="90">
        <v>1604.15</v>
      </c>
      <c r="F740" s="90">
        <v>3683</v>
      </c>
      <c r="G740" s="94">
        <f t="shared" si="35"/>
        <v>1.5012106537530323E-2</v>
      </c>
      <c r="H740" s="94">
        <f t="shared" si="35"/>
        <v>3.556877150230723E-2</v>
      </c>
      <c r="I740" s="94">
        <f t="shared" si="36"/>
        <v>-2.5574551569507364E-3</v>
      </c>
      <c r="J740" s="94">
        <f t="shared" si="37"/>
        <v>3.7857455728678947E-3</v>
      </c>
      <c r="K740" s="94">
        <f t="shared" si="37"/>
        <v>2.1636615811373092E-2</v>
      </c>
    </row>
    <row r="741" spans="1:11">
      <c r="A741" s="91">
        <v>45379</v>
      </c>
      <c r="B741" s="92">
        <v>3337.05</v>
      </c>
      <c r="C741" s="92">
        <v>2971.7</v>
      </c>
      <c r="D741" s="92">
        <v>1440.7</v>
      </c>
      <c r="E741" s="92">
        <v>1620.55</v>
      </c>
      <c r="F741" s="92">
        <v>3706.55</v>
      </c>
      <c r="G741" s="94">
        <f t="shared" si="35"/>
        <v>2.7163875892637281E-2</v>
      </c>
      <c r="H741" s="94">
        <f t="shared" si="35"/>
        <v>-4.6890176508021571E-3</v>
      </c>
      <c r="I741" s="94">
        <f t="shared" si="36"/>
        <v>1.204734642267577E-2</v>
      </c>
      <c r="J741" s="94">
        <f t="shared" si="37"/>
        <v>1.0223482841380084E-2</v>
      </c>
      <c r="K741" s="94">
        <f t="shared" si="37"/>
        <v>6.3942438229704539E-3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233CB-579C-C54C-83ED-95AE49D6CABD}">
  <dimension ref="A1:K37"/>
  <sheetViews>
    <sheetView tabSelected="1" zoomScale="60" zoomScaleNormal="35" workbookViewId="0">
      <selection activeCell="G24" sqref="G24"/>
    </sheetView>
  </sheetViews>
  <sheetFormatPr baseColWidth="10" defaultRowHeight="29"/>
  <cols>
    <col min="1" max="1" width="34.54296875" customWidth="1"/>
    <col min="2" max="2" width="21.81640625" customWidth="1"/>
    <col min="3" max="4" width="10.6328125" customWidth="1"/>
    <col min="5" max="5" width="15.7265625" customWidth="1"/>
    <col min="6" max="6" width="27.81640625" customWidth="1"/>
    <col min="7" max="7" width="18" customWidth="1"/>
    <col min="8" max="8" width="15.6328125" customWidth="1"/>
    <col min="9" max="9" width="24.90625" customWidth="1"/>
    <col min="10" max="10" width="23.7265625" customWidth="1"/>
    <col min="11" max="11" width="19.26953125" customWidth="1"/>
    <col min="12" max="12" width="19.36328125" customWidth="1"/>
  </cols>
  <sheetData>
    <row r="1" spans="1:11">
      <c r="A1" s="139" t="s">
        <v>103</v>
      </c>
    </row>
    <row r="2" spans="1:11">
      <c r="F2" s="108" t="s">
        <v>89</v>
      </c>
    </row>
    <row r="3" spans="1:11">
      <c r="A3" s="53" t="s">
        <v>27</v>
      </c>
      <c r="B3" s="70" t="s">
        <v>54</v>
      </c>
      <c r="F3" s="97"/>
      <c r="G3" s="101" t="s">
        <v>2</v>
      </c>
      <c r="H3" s="101" t="s">
        <v>87</v>
      </c>
      <c r="I3" s="101" t="s">
        <v>88</v>
      </c>
      <c r="J3" s="102" t="s">
        <v>20</v>
      </c>
      <c r="K3" s="101" t="s">
        <v>17</v>
      </c>
    </row>
    <row r="4" spans="1:11">
      <c r="A4" s="55" t="s">
        <v>2</v>
      </c>
      <c r="B4" s="71">
        <f>0.2</f>
        <v>0.2</v>
      </c>
      <c r="F4" s="103" t="s">
        <v>2</v>
      </c>
      <c r="G4" s="98">
        <f>VARP('Sheet 3'!$G$3:$G$741)</f>
        <v>4.0826209703352802E-4</v>
      </c>
      <c r="H4" s="98">
        <v>5.2036879642126766E-5</v>
      </c>
      <c r="I4" s="98">
        <v>2.1424072340300895E-5</v>
      </c>
      <c r="J4" s="98">
        <v>4.4366468727077648E-5</v>
      </c>
      <c r="K4" s="98">
        <v>2.6676502508367474E-5</v>
      </c>
    </row>
    <row r="5" spans="1:11">
      <c r="A5" s="56" t="s">
        <v>30</v>
      </c>
      <c r="B5" s="71">
        <f t="shared" ref="B5:B8" si="0">0.2</f>
        <v>0.2</v>
      </c>
      <c r="F5" s="103" t="s">
        <v>87</v>
      </c>
      <c r="G5" s="98">
        <v>5.2036879642126766E-5</v>
      </c>
      <c r="H5" s="98">
        <f>VARP('Sheet 3'!$H$3:$H$741)</f>
        <v>2.1075539179312531E-4</v>
      </c>
      <c r="I5" s="98">
        <v>2.4683269006832666E-5</v>
      </c>
      <c r="J5" s="98">
        <v>3.6630699771649114E-5</v>
      </c>
      <c r="K5" s="98">
        <v>2.3076457662011293E-5</v>
      </c>
    </row>
    <row r="6" spans="1:11">
      <c r="A6" s="56" t="s">
        <v>19</v>
      </c>
      <c r="B6" s="71">
        <f t="shared" si="0"/>
        <v>0.2</v>
      </c>
      <c r="F6" s="103" t="s">
        <v>88</v>
      </c>
      <c r="G6" s="98">
        <v>2.1424072340300895E-5</v>
      </c>
      <c r="H6" s="98">
        <v>2.4683269006832666E-5</v>
      </c>
      <c r="I6" s="98">
        <f>VARP('Sheet 3'!$I$3:$I$741)</f>
        <v>2.2118062606431719E-4</v>
      </c>
      <c r="J6" s="98">
        <v>8.6026013642402142E-6</v>
      </c>
      <c r="K6" s="98">
        <v>7.5230812064067015E-5</v>
      </c>
    </row>
    <row r="7" spans="1:11">
      <c r="A7" s="56" t="s">
        <v>20</v>
      </c>
      <c r="B7" s="71">
        <f t="shared" si="0"/>
        <v>0.2</v>
      </c>
      <c r="F7" s="103" t="s">
        <v>20</v>
      </c>
      <c r="G7" s="98">
        <v>4.4366468727077648E-5</v>
      </c>
      <c r="H7" s="98">
        <v>3.6630699771649114E-5</v>
      </c>
      <c r="I7" s="98">
        <v>8.6026013642402142E-6</v>
      </c>
      <c r="J7" s="98">
        <f>VARP('Sheet 3'!$J$3:$J$741)</f>
        <v>1.775386366442118E-4</v>
      </c>
      <c r="K7" s="98">
        <v>7.7587244960963403E-7</v>
      </c>
    </row>
    <row r="8" spans="1:11">
      <c r="A8" s="56" t="s">
        <v>17</v>
      </c>
      <c r="B8" s="71">
        <f t="shared" si="0"/>
        <v>0.2</v>
      </c>
      <c r="F8" s="103" t="s">
        <v>17</v>
      </c>
      <c r="G8" s="98">
        <v>2.6676502508367474E-5</v>
      </c>
      <c r="H8" s="98">
        <v>2.3076457662011293E-5</v>
      </c>
      <c r="I8" s="98">
        <v>7.5230812064067015E-5</v>
      </c>
      <c r="J8" s="98">
        <v>7.7587244960963403E-7</v>
      </c>
      <c r="K8" s="98">
        <f>VARP('Sheet 3'!$K$3:$K$741)</f>
        <v>2.1097305190207936E-4</v>
      </c>
    </row>
    <row r="10" spans="1:11">
      <c r="F10" s="111"/>
    </row>
    <row r="11" spans="1:11">
      <c r="A11" s="139" t="s">
        <v>105</v>
      </c>
      <c r="F11" s="139" t="s">
        <v>103</v>
      </c>
    </row>
    <row r="12" spans="1:11">
      <c r="A12" s="109" t="s">
        <v>27</v>
      </c>
      <c r="B12" s="109" t="s">
        <v>91</v>
      </c>
      <c r="F12" s="113" t="s">
        <v>92</v>
      </c>
      <c r="G12" s="82">
        <f>((B4*B13)+(B5*B14)+(B6*B15)+(B7*B16)+(B8*B17))</f>
        <v>8.7944771999999994E-4</v>
      </c>
    </row>
    <row r="13" spans="1:11">
      <c r="A13" s="55" t="s">
        <v>2</v>
      </c>
      <c r="B13" s="112">
        <v>8.0359089999999995E-4</v>
      </c>
      <c r="F13" s="134" t="s">
        <v>90</v>
      </c>
      <c r="G13" s="112" cm="1">
        <f t="array" ref="G13">MMULT(MMULT(TRANSPOSE(B4:B8),G4:K8),B4:B8)</f>
        <v>7.4228682980393101E-5</v>
      </c>
    </row>
    <row r="14" spans="1:11">
      <c r="A14" s="56" t="s">
        <v>30</v>
      </c>
      <c r="B14" s="112">
        <v>7.3487260000000001E-4</v>
      </c>
      <c r="F14" s="56" t="s">
        <v>93</v>
      </c>
      <c r="G14" s="112">
        <f>(G13)^0.5</f>
        <v>8.6156069420786074E-3</v>
      </c>
    </row>
    <row r="15" spans="1:11">
      <c r="A15" s="56" t="s">
        <v>19</v>
      </c>
      <c r="B15" s="112">
        <v>5.6524100000000003E-5</v>
      </c>
    </row>
    <row r="16" spans="1:11">
      <c r="A16" s="56" t="s">
        <v>20</v>
      </c>
      <c r="B16" s="112">
        <v>1.4092429999999999E-3</v>
      </c>
    </row>
    <row r="17" spans="1:11">
      <c r="A17" s="56" t="s">
        <v>17</v>
      </c>
      <c r="B17" s="112">
        <v>1.3930080000000001E-3</v>
      </c>
      <c r="I17" s="151"/>
      <c r="J17" s="103" t="s">
        <v>128</v>
      </c>
      <c r="K17" s="103" t="s">
        <v>129</v>
      </c>
    </row>
    <row r="18" spans="1:11">
      <c r="I18" s="152" t="s">
        <v>104</v>
      </c>
      <c r="J18" s="82">
        <v>1.0751200000000001E-2</v>
      </c>
      <c r="K18" s="98">
        <v>9.2750000000000005E-4</v>
      </c>
    </row>
    <row r="19" spans="1:11">
      <c r="I19" s="153" t="s">
        <v>103</v>
      </c>
      <c r="J19" s="82">
        <v>8.6155999999999993E-3</v>
      </c>
      <c r="K19" s="133">
        <v>8.7944800000000001E-4</v>
      </c>
    </row>
    <row r="20" spans="1:11">
      <c r="A20" s="139" t="s">
        <v>102</v>
      </c>
      <c r="I20" s="153" t="s">
        <v>102</v>
      </c>
      <c r="J20" s="154">
        <v>9.3278000000000007E-3</v>
      </c>
      <c r="K20" s="154">
        <v>7.1489999999999998E-4</v>
      </c>
    </row>
    <row r="21" spans="1:11">
      <c r="I21" s="152" t="s">
        <v>101</v>
      </c>
      <c r="J21" s="82">
        <v>9.1105999999999999E-3</v>
      </c>
      <c r="K21" s="82">
        <v>8.3310000000000003E-4</v>
      </c>
    </row>
    <row r="22" spans="1:11">
      <c r="A22" s="53" t="s">
        <v>27</v>
      </c>
      <c r="B22" s="18" t="s">
        <v>54</v>
      </c>
      <c r="F22" s="139" t="s">
        <v>102</v>
      </c>
    </row>
    <row r="23" spans="1:11">
      <c r="A23" s="55" t="s">
        <v>2</v>
      </c>
      <c r="B23" s="137">
        <v>6.6000000000000003E-2</v>
      </c>
      <c r="F23" s="113" t="s">
        <v>92</v>
      </c>
      <c r="G23" s="82">
        <f>((B23*B13)+(B24*B14)+(B25*B15)+(B26*B16)+(B27*B17))</f>
        <v>7.1449406341280006E-4</v>
      </c>
      <c r="I23" s="37"/>
    </row>
    <row r="24" spans="1:11">
      <c r="A24" s="56" t="s">
        <v>30</v>
      </c>
      <c r="B24" s="137">
        <v>0.42730000000000001</v>
      </c>
      <c r="F24" s="134" t="s">
        <v>90</v>
      </c>
      <c r="G24" s="112" cm="1">
        <f t="array" ref="G24">MMULT(MMULT(TRANSPOSE(B23:B27),G4:K8),B23:B27)</f>
        <v>9.4727184233987281E-5</v>
      </c>
      <c r="I24" s="37"/>
    </row>
    <row r="25" spans="1:11">
      <c r="A25" s="56" t="s">
        <v>19</v>
      </c>
      <c r="B25" s="137">
        <v>0.33140799999999998</v>
      </c>
      <c r="F25" s="56" t="s">
        <v>93</v>
      </c>
      <c r="G25" s="112">
        <f>(G24)^0.5</f>
        <v>9.7327891292263852E-3</v>
      </c>
    </row>
    <row r="26" spans="1:11">
      <c r="A26" s="56" t="s">
        <v>20</v>
      </c>
      <c r="B26" s="137">
        <v>0.10929999999999999</v>
      </c>
    </row>
    <row r="27" spans="1:11">
      <c r="A27" s="56" t="s">
        <v>17</v>
      </c>
      <c r="B27" s="138">
        <v>0.12540000000000001</v>
      </c>
    </row>
    <row r="30" spans="1:11">
      <c r="A30" s="139" t="s">
        <v>101</v>
      </c>
      <c r="K30" s="37"/>
    </row>
    <row r="31" spans="1:11">
      <c r="F31" s="139" t="s">
        <v>101</v>
      </c>
    </row>
    <row r="32" spans="1:11">
      <c r="A32" s="53" t="s">
        <v>27</v>
      </c>
      <c r="B32" s="70" t="s">
        <v>54</v>
      </c>
      <c r="F32" s="113" t="s">
        <v>92</v>
      </c>
      <c r="G32" s="106">
        <f>((B33*B13)+(B34*B14)+(B35*B15)+(B36*B16)+(B37*B17))</f>
        <v>8.3313847506E-4</v>
      </c>
    </row>
    <row r="33" spans="1:7">
      <c r="A33" s="55" t="s">
        <v>2</v>
      </c>
      <c r="B33" s="82">
        <v>0.22470000000000001</v>
      </c>
      <c r="F33" s="134" t="s">
        <v>90</v>
      </c>
      <c r="G33" s="106" cm="1">
        <f t="array" ref="G33">MMULT(MMULT(TRANSPOSE(B33:B37),G4:K8),B33:B37)</f>
        <v>8.3004043068419863E-5</v>
      </c>
    </row>
    <row r="34" spans="1:7">
      <c r="A34" s="56" t="s">
        <v>30</v>
      </c>
      <c r="B34" s="82">
        <v>0.32850000000000001</v>
      </c>
      <c r="F34" s="56" t="s">
        <v>93</v>
      </c>
      <c r="G34" s="106">
        <f>(G33)^0.5</f>
        <v>9.1106554686487765E-3</v>
      </c>
    </row>
    <row r="35" spans="1:7">
      <c r="A35" s="56" t="s">
        <v>19</v>
      </c>
      <c r="B35" s="82">
        <v>0.1603</v>
      </c>
    </row>
    <row r="36" spans="1:7">
      <c r="A36" s="56" t="s">
        <v>20</v>
      </c>
      <c r="B36" s="82">
        <v>0.18529999999999999</v>
      </c>
    </row>
    <row r="37" spans="1:7">
      <c r="A37" s="56" t="s">
        <v>17</v>
      </c>
      <c r="B37" s="82">
        <v>0.1012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DA501-2AF3-43C3-9190-58E320AD26D7}">
  <dimension ref="A1:AA741"/>
  <sheetViews>
    <sheetView zoomScale="50" zoomScaleNormal="68" workbookViewId="0">
      <selection activeCell="A22" sqref="A22:A26"/>
    </sheetView>
  </sheetViews>
  <sheetFormatPr baseColWidth="10" defaultColWidth="7.81640625" defaultRowHeight="29"/>
  <cols>
    <col min="1" max="1" width="66.6328125" style="10" bestFit="1" customWidth="1"/>
    <col min="2" max="2" width="11.6328125" style="17" bestFit="1" customWidth="1"/>
    <col min="3" max="4" width="8.36328125" style="10" customWidth="1"/>
    <col min="5" max="5" width="10.36328125" style="10" bestFit="1" customWidth="1"/>
    <col min="6" max="10" width="11.6328125" style="10" bestFit="1" customWidth="1"/>
    <col min="11" max="11" width="11.6328125" style="33" customWidth="1"/>
    <col min="12" max="12" width="15.6328125" style="10" bestFit="1" customWidth="1"/>
    <col min="13" max="13" width="20.08984375" style="10" bestFit="1" customWidth="1"/>
    <col min="14" max="14" width="12.54296875" style="10" customWidth="1"/>
    <col min="15" max="15" width="20.08984375" style="28" bestFit="1" customWidth="1"/>
    <col min="16" max="16" width="12.54296875" style="10" customWidth="1"/>
    <col min="17" max="17" width="25.08984375" style="10" bestFit="1" customWidth="1"/>
    <col min="18" max="18" width="26.81640625" style="10" bestFit="1" customWidth="1"/>
    <col min="19" max="19" width="17.81640625" style="10" bestFit="1" customWidth="1"/>
    <col min="20" max="20" width="20.6328125" style="10" bestFit="1" customWidth="1"/>
    <col min="21" max="21" width="7.81640625" style="10"/>
    <col min="22" max="22" width="32.08984375" style="10" customWidth="1"/>
    <col min="23" max="23" width="23.54296875" style="10" customWidth="1"/>
    <col min="24" max="24" width="19.81640625" style="10" customWidth="1"/>
    <col min="25" max="25" width="29" style="10" customWidth="1"/>
    <col min="26" max="26" width="14.6328125" style="10" customWidth="1"/>
    <col min="27" max="27" width="12.36328125" style="10" customWidth="1"/>
    <col min="28" max="30" width="7.81640625" style="10"/>
    <col min="31" max="32" width="7.81640625" style="10" customWidth="1"/>
    <col min="33" max="16384" width="7.81640625" style="10"/>
  </cols>
  <sheetData>
    <row r="1" spans="1:27">
      <c r="A1" s="13" t="s">
        <v>31</v>
      </c>
      <c r="E1" s="27" t="s">
        <v>0</v>
      </c>
      <c r="F1" s="27" t="s">
        <v>2</v>
      </c>
      <c r="G1" s="27" t="s">
        <v>30</v>
      </c>
      <c r="H1" s="27" t="s">
        <v>19</v>
      </c>
      <c r="I1" s="27" t="s">
        <v>20</v>
      </c>
      <c r="J1" s="27" t="s">
        <v>17</v>
      </c>
      <c r="K1" s="34" t="s">
        <v>64</v>
      </c>
      <c r="L1" s="27" t="s">
        <v>56</v>
      </c>
      <c r="M1" s="27" t="s">
        <v>65</v>
      </c>
      <c r="N1" s="27"/>
      <c r="O1" s="35" t="s">
        <v>66</v>
      </c>
      <c r="P1" s="27" t="s">
        <v>67</v>
      </c>
      <c r="Q1" s="27" t="s">
        <v>68</v>
      </c>
      <c r="R1" s="27" t="s">
        <v>38</v>
      </c>
      <c r="S1" s="27" t="s">
        <v>69</v>
      </c>
      <c r="T1" s="27" t="s">
        <v>70</v>
      </c>
    </row>
    <row r="2" spans="1:27">
      <c r="A2" s="13"/>
      <c r="E2" s="29">
        <v>44287</v>
      </c>
      <c r="F2" s="30">
        <v>2136.8999020000001</v>
      </c>
      <c r="G2" s="30">
        <v>1866.16687</v>
      </c>
      <c r="H2" s="30">
        <v>1499.400024</v>
      </c>
      <c r="I2" s="30">
        <v>610.75</v>
      </c>
      <c r="J2" s="30">
        <v>1432</v>
      </c>
      <c r="K2" s="32">
        <v>12479</v>
      </c>
      <c r="L2" s="10">
        <f>($B$22*$F2)+($B$23*$G2)+($B$24*$H2)+($B$25*$I2)+($B$26*$J2)</f>
        <v>1591.6831912542164</v>
      </c>
    </row>
    <row r="3" spans="1:27">
      <c r="E3" s="29">
        <v>44291</v>
      </c>
      <c r="F3" s="30">
        <v>2034.9499510000001</v>
      </c>
      <c r="G3" s="30">
        <v>1839.169189</v>
      </c>
      <c r="H3" s="30">
        <v>1480</v>
      </c>
      <c r="I3" s="30">
        <v>608.79998799999998</v>
      </c>
      <c r="J3" s="30">
        <v>1439</v>
      </c>
      <c r="K3" s="32">
        <v>12298.599609000001</v>
      </c>
      <c r="L3" s="10">
        <f t="shared" ref="L3:L66" si="0">($B$22*$F3)+($B$23*$G3)+($B$24*$H3)+($B$25*$I3)+($B$26*$J3)</f>
        <v>1557.1406387666275</v>
      </c>
      <c r="M3" s="10">
        <f>(L3/L2)-1</f>
        <v>-2.1701901909493726E-2</v>
      </c>
      <c r="O3" s="28">
        <f>(F3/F2)-1</f>
        <v>-4.7709277774116376E-2</v>
      </c>
      <c r="P3" s="28">
        <f>(G3/G2)-1</f>
        <v>-1.4466916884019132E-2</v>
      </c>
      <c r="Q3" s="28">
        <f t="shared" ref="Q3:T18" si="1">(H3/H2)-1</f>
        <v>-1.2938524536131424E-2</v>
      </c>
      <c r="R3" s="28">
        <f t="shared" si="1"/>
        <v>-3.1928153909128731E-3</v>
      </c>
      <c r="S3" s="28">
        <f t="shared" si="1"/>
        <v>4.8882681564246244E-3</v>
      </c>
      <c r="T3" s="28">
        <f t="shared" si="1"/>
        <v>-1.4456317894061987E-2</v>
      </c>
    </row>
    <row r="4" spans="1:27">
      <c r="A4" s="14" t="s">
        <v>27</v>
      </c>
      <c r="B4" s="18" t="s">
        <v>1</v>
      </c>
      <c r="E4" s="29">
        <v>44292</v>
      </c>
      <c r="F4" s="30">
        <v>2101.6499020000001</v>
      </c>
      <c r="G4" s="30">
        <v>1831.5083010000001</v>
      </c>
      <c r="H4" s="30">
        <v>1460</v>
      </c>
      <c r="I4" s="30">
        <v>620.45001200000002</v>
      </c>
      <c r="J4" s="30">
        <v>1405.900024</v>
      </c>
      <c r="K4" s="32">
        <v>12358.099609000001</v>
      </c>
      <c r="L4" s="10">
        <f t="shared" si="0"/>
        <v>1565.2160901264074</v>
      </c>
      <c r="M4" s="10">
        <f t="shared" ref="M4:M67" si="2">(L4/L3)-1</f>
        <v>5.1860770689129421E-3</v>
      </c>
      <c r="O4" s="28">
        <f t="shared" ref="O4:O67" si="3">(F4/F3)-1</f>
        <v>3.2777194823500722E-2</v>
      </c>
      <c r="P4" s="28">
        <f t="shared" ref="P4:P67" si="4">(G4/G3)-1</f>
        <v>-4.1654068836186608E-3</v>
      </c>
      <c r="Q4" s="28">
        <f t="shared" si="1"/>
        <v>-1.3513513513513487E-2</v>
      </c>
      <c r="R4" s="28">
        <f t="shared" si="1"/>
        <v>1.9136045055244022E-2</v>
      </c>
      <c r="S4" s="28">
        <f t="shared" si="1"/>
        <v>-2.3002068102849216E-2</v>
      </c>
      <c r="T4" s="28">
        <f t="shared" si="1"/>
        <v>4.8379491886587633E-3</v>
      </c>
      <c r="W4" s="50" t="s">
        <v>15</v>
      </c>
    </row>
    <row r="5" spans="1:27">
      <c r="A5" s="9" t="s">
        <v>2</v>
      </c>
      <c r="B5" s="36">
        <f>AA8</f>
        <v>0.72898526586540968</v>
      </c>
      <c r="E5" s="29">
        <v>44293</v>
      </c>
      <c r="F5" s="30">
        <v>2094.9499510000001</v>
      </c>
      <c r="G5" s="30">
        <v>1848.6298830000001</v>
      </c>
      <c r="H5" s="30">
        <v>1439.3000489999999</v>
      </c>
      <c r="I5" s="30">
        <v>621.04998799999998</v>
      </c>
      <c r="J5" s="30">
        <v>1402</v>
      </c>
      <c r="K5" s="32">
        <v>12481.299805000001</v>
      </c>
      <c r="L5" s="10">
        <f t="shared" si="0"/>
        <v>1565.7336885997365</v>
      </c>
      <c r="M5" s="10">
        <f t="shared" si="2"/>
        <v>3.3068818841952563E-4</v>
      </c>
      <c r="O5" s="28">
        <f t="shared" si="3"/>
        <v>-3.1879481894792061E-3</v>
      </c>
      <c r="P5" s="28">
        <f t="shared" si="4"/>
        <v>9.3483507503906438E-3</v>
      </c>
      <c r="Q5" s="28">
        <f t="shared" si="1"/>
        <v>-1.4178048630137052E-2</v>
      </c>
      <c r="R5" s="28">
        <f t="shared" si="1"/>
        <v>9.670013512708131E-4</v>
      </c>
      <c r="S5" s="28">
        <f t="shared" si="1"/>
        <v>-2.774040780583964E-3</v>
      </c>
      <c r="T5" s="28">
        <f t="shared" si="1"/>
        <v>9.969186193504731E-3</v>
      </c>
      <c r="V5" s="47" t="s">
        <v>58</v>
      </c>
      <c r="W5" s="10">
        <f>AVERAGE(M3:M741)</f>
        <v>7.3395060019707285E-4</v>
      </c>
      <c r="Y5" s="10" t="s">
        <v>71</v>
      </c>
      <c r="Z5" s="10">
        <f>_xlfn.VAR.P(T3:T741)</f>
        <v>7.6539093752282447E-5</v>
      </c>
    </row>
    <row r="6" spans="1:27">
      <c r="A6" s="10" t="s">
        <v>30</v>
      </c>
      <c r="B6" s="36">
        <f t="shared" ref="B6:B8" si="5">AA9</f>
        <v>1.065798776572964</v>
      </c>
      <c r="E6" s="29">
        <v>44294</v>
      </c>
      <c r="F6" s="30">
        <v>2094.6499020000001</v>
      </c>
      <c r="G6" s="30">
        <v>1850.9373780000001</v>
      </c>
      <c r="H6" s="30">
        <v>1453</v>
      </c>
      <c r="I6" s="30">
        <v>614.25</v>
      </c>
      <c r="J6" s="30">
        <v>1410</v>
      </c>
      <c r="K6" s="32">
        <v>12541.650390999999</v>
      </c>
      <c r="L6" s="10">
        <f t="shared" si="0"/>
        <v>1568.1700205448751</v>
      </c>
      <c r="M6" s="10">
        <f t="shared" si="2"/>
        <v>1.55603214191391E-3</v>
      </c>
      <c r="O6" s="28">
        <f t="shared" si="3"/>
        <v>-1.4322490131890575E-4</v>
      </c>
      <c r="P6" s="28">
        <f t="shared" si="4"/>
        <v>1.2482190303315654E-3</v>
      </c>
      <c r="Q6" s="28">
        <f t="shared" si="1"/>
        <v>9.5184815768738495E-3</v>
      </c>
      <c r="R6" s="28">
        <f t="shared" si="1"/>
        <v>-1.0949179826729161E-2</v>
      </c>
      <c r="S6" s="28">
        <f t="shared" si="1"/>
        <v>5.7061340941511052E-3</v>
      </c>
      <c r="T6" s="28">
        <f t="shared" si="1"/>
        <v>4.8352805351108419E-3</v>
      </c>
      <c r="V6" s="47" t="s">
        <v>59</v>
      </c>
      <c r="W6" s="28">
        <f>((1+W5)^252)-1</f>
        <v>0.20308333870347317</v>
      </c>
    </row>
    <row r="7" spans="1:27">
      <c r="A7" s="10" t="s">
        <v>19</v>
      </c>
      <c r="B7" s="36">
        <f t="shared" si="5"/>
        <v>0.52008377150593399</v>
      </c>
      <c r="E7" s="29">
        <v>44295</v>
      </c>
      <c r="F7" s="30">
        <v>2068.8000489999999</v>
      </c>
      <c r="G7" s="30">
        <v>1829.431519</v>
      </c>
      <c r="H7" s="30">
        <v>1426</v>
      </c>
      <c r="I7" s="30">
        <v>636.75</v>
      </c>
      <c r="J7" s="30">
        <v>1414</v>
      </c>
      <c r="K7" s="32">
        <v>12527.400390999999</v>
      </c>
      <c r="L7" s="10">
        <f t="shared" si="0"/>
        <v>1555.540619123514</v>
      </c>
      <c r="M7" s="10">
        <f t="shared" si="2"/>
        <v>-8.0535919293833746E-3</v>
      </c>
      <c r="O7" s="28">
        <f t="shared" si="3"/>
        <v>-1.2340894282771742E-2</v>
      </c>
      <c r="P7" s="28">
        <f t="shared" si="4"/>
        <v>-1.1618901458048225E-2</v>
      </c>
      <c r="Q7" s="28">
        <f t="shared" si="1"/>
        <v>-1.8582243633860962E-2</v>
      </c>
      <c r="R7" s="28">
        <f t="shared" si="1"/>
        <v>3.6630036630036722E-2</v>
      </c>
      <c r="S7" s="28">
        <f t="shared" si="1"/>
        <v>2.8368794326241176E-3</v>
      </c>
      <c r="T7" s="28">
        <f t="shared" si="1"/>
        <v>-1.1362140990810454E-3</v>
      </c>
      <c r="Y7" s="10" t="s">
        <v>72</v>
      </c>
      <c r="AA7" s="10" t="s">
        <v>73</v>
      </c>
    </row>
    <row r="8" spans="1:27">
      <c r="A8" s="10" t="s">
        <v>20</v>
      </c>
      <c r="B8" s="36">
        <f t="shared" si="5"/>
        <v>0.6010651873784093</v>
      </c>
      <c r="E8" s="29">
        <v>44298</v>
      </c>
      <c r="F8" s="30">
        <v>1940.400024</v>
      </c>
      <c r="G8" s="30">
        <v>1763.990845</v>
      </c>
      <c r="H8" s="30">
        <v>1393</v>
      </c>
      <c r="I8" s="30">
        <v>619.34997599999997</v>
      </c>
      <c r="J8" s="30">
        <v>1393.9499510000001</v>
      </c>
      <c r="K8" s="32">
        <v>12024.099609000001</v>
      </c>
      <c r="L8" s="10">
        <f t="shared" si="0"/>
        <v>1494.6453895617876</v>
      </c>
      <c r="M8" s="10">
        <f t="shared" si="2"/>
        <v>-3.9147309181831846E-2</v>
      </c>
      <c r="O8" s="28">
        <f t="shared" si="3"/>
        <v>-6.2064975811492729E-2</v>
      </c>
      <c r="P8" s="28">
        <f t="shared" si="4"/>
        <v>-3.5771043255978796E-2</v>
      </c>
      <c r="Q8" s="28">
        <f t="shared" si="1"/>
        <v>-2.3141654978962145E-2</v>
      </c>
      <c r="R8" s="28">
        <f t="shared" si="1"/>
        <v>-2.7326303886925807E-2</v>
      </c>
      <c r="S8" s="28">
        <f t="shared" si="1"/>
        <v>-1.4179666902404464E-2</v>
      </c>
      <c r="T8" s="28">
        <f t="shared" si="1"/>
        <v>-4.0175995521112506E-2</v>
      </c>
      <c r="V8" s="47" t="s">
        <v>61</v>
      </c>
      <c r="W8" s="10">
        <f>_xlfn.STDEV.S(M3:M741)</f>
        <v>1.03042530266707E-2</v>
      </c>
      <c r="Y8" s="10" t="s">
        <v>2</v>
      </c>
      <c r="Z8" s="10">
        <f>_xlfn.COVARIANCE.P(O$3:O$741,$T$3:$T$741)</f>
        <v>5.5795871608105139E-5</v>
      </c>
      <c r="AA8" s="10">
        <f>Z8/Z5</f>
        <v>0.72898526586540968</v>
      </c>
    </row>
    <row r="9" spans="1:27">
      <c r="A9" s="10" t="s">
        <v>17</v>
      </c>
      <c r="B9" s="36">
        <f>AA12</f>
        <v>0.32814692231043946</v>
      </c>
      <c r="E9" s="29">
        <v>44299</v>
      </c>
      <c r="F9" s="30">
        <v>2118.3500979999999</v>
      </c>
      <c r="G9" s="30">
        <v>1783.0507809999999</v>
      </c>
      <c r="H9" s="30">
        <v>1368</v>
      </c>
      <c r="I9" s="30">
        <v>627.34997599999997</v>
      </c>
      <c r="J9" s="30">
        <v>1347.25</v>
      </c>
      <c r="K9" s="32">
        <v>12186.700194999999</v>
      </c>
      <c r="L9" s="10">
        <f t="shared" si="0"/>
        <v>1533.6453598069738</v>
      </c>
      <c r="M9" s="10">
        <f t="shared" si="2"/>
        <v>2.6093125846138321E-2</v>
      </c>
      <c r="O9" s="28">
        <f t="shared" si="3"/>
        <v>9.1707932281493321E-2</v>
      </c>
      <c r="P9" s="28">
        <f t="shared" si="4"/>
        <v>1.0805008457966059E-2</v>
      </c>
      <c r="Q9" s="28">
        <f t="shared" si="1"/>
        <v>-1.7946877243359638E-2</v>
      </c>
      <c r="R9" s="28">
        <f t="shared" si="1"/>
        <v>1.2916768079441976E-2</v>
      </c>
      <c r="S9" s="28">
        <f t="shared" si="1"/>
        <v>-3.3501885032886758E-2</v>
      </c>
      <c r="T9" s="28">
        <f t="shared" si="1"/>
        <v>1.3522890801594301E-2</v>
      </c>
      <c r="V9" s="47" t="s">
        <v>60</v>
      </c>
      <c r="W9" s="28">
        <f>W8*SQRT(252)</f>
        <v>0.16357494572913167</v>
      </c>
      <c r="Y9" s="10" t="s">
        <v>30</v>
      </c>
      <c r="Z9" s="10">
        <f>_xlfn.COVARIANCE.P(P$3:P$741,$T$3:$T$741)</f>
        <v>8.1575272481186029E-5</v>
      </c>
      <c r="AA9" s="10">
        <f>Z9/$Z$5</f>
        <v>1.065798776572964</v>
      </c>
    </row>
    <row r="10" spans="1:27">
      <c r="A10" s="11"/>
      <c r="B10" s="20"/>
      <c r="E10" s="29">
        <v>44301</v>
      </c>
      <c r="F10" s="30">
        <v>2083.5</v>
      </c>
      <c r="G10" s="30">
        <v>1794.5882570000001</v>
      </c>
      <c r="H10" s="30">
        <v>1405</v>
      </c>
      <c r="I10" s="30">
        <v>633.25</v>
      </c>
      <c r="J10" s="30">
        <v>1378.9499510000001</v>
      </c>
      <c r="K10" s="32">
        <v>12237.599609000001</v>
      </c>
      <c r="L10" s="10">
        <f t="shared" si="0"/>
        <v>1539.8360395242423</v>
      </c>
      <c r="M10" s="10">
        <f t="shared" si="2"/>
        <v>4.0365783899660723E-3</v>
      </c>
      <c r="O10" s="28">
        <f t="shared" si="3"/>
        <v>-1.6451528967238671E-2</v>
      </c>
      <c r="P10" s="28">
        <f t="shared" si="4"/>
        <v>6.4706379217811527E-3</v>
      </c>
      <c r="Q10" s="28">
        <f t="shared" si="1"/>
        <v>2.7046783625731097E-2</v>
      </c>
      <c r="R10" s="28">
        <f t="shared" si="1"/>
        <v>9.4046771749618507E-3</v>
      </c>
      <c r="S10" s="28">
        <f t="shared" si="1"/>
        <v>2.3529375394321761E-2</v>
      </c>
      <c r="T10" s="28">
        <f t="shared" si="1"/>
        <v>4.1766362662212231E-3</v>
      </c>
      <c r="Y10" s="10" t="s">
        <v>19</v>
      </c>
      <c r="Z10" s="10">
        <f>_xlfn.COVARIANCE.P(Q$3:Q$741,$T$3:$T$741)</f>
        <v>3.9806740546333326E-5</v>
      </c>
      <c r="AA10" s="10">
        <f t="shared" ref="AA10:AA12" si="6">Z10/$Z$5</f>
        <v>0.52008377150593399</v>
      </c>
    </row>
    <row r="11" spans="1:27">
      <c r="A11" s="10" t="s">
        <v>32</v>
      </c>
      <c r="E11" s="29">
        <v>44302</v>
      </c>
      <c r="F11" s="30">
        <v>2099.8999020000001</v>
      </c>
      <c r="G11" s="30">
        <v>1783.3276370000001</v>
      </c>
      <c r="H11" s="30">
        <v>1434.9499510000001</v>
      </c>
      <c r="I11" s="30">
        <v>646.04998799999998</v>
      </c>
      <c r="J11" s="30">
        <v>1360.5</v>
      </c>
      <c r="K11" s="32">
        <v>12298.049805000001</v>
      </c>
      <c r="L11" s="10">
        <f t="shared" si="0"/>
        <v>1545.1286181058713</v>
      </c>
      <c r="M11" s="10">
        <f t="shared" si="2"/>
        <v>3.4371052798998214E-3</v>
      </c>
      <c r="O11" s="28">
        <f t="shared" si="3"/>
        <v>7.8713232541396394E-3</v>
      </c>
      <c r="P11" s="28">
        <f t="shared" si="4"/>
        <v>-6.2747652315658931E-3</v>
      </c>
      <c r="Q11" s="28">
        <f t="shared" si="1"/>
        <v>2.1316691103202778E-2</v>
      </c>
      <c r="R11" s="28">
        <f t="shared" si="1"/>
        <v>2.0213166995657339E-2</v>
      </c>
      <c r="S11" s="28">
        <f t="shared" si="1"/>
        <v>-1.3379710399656131E-2</v>
      </c>
      <c r="T11" s="28">
        <f t="shared" si="1"/>
        <v>4.9397102316979247E-3</v>
      </c>
      <c r="Y11" s="10" t="s">
        <v>20</v>
      </c>
      <c r="Z11" s="10">
        <f>_xlfn.COVARIANCE.P(R$3:R$741,$T$3:$T$741)</f>
        <v>4.6004984727989284E-5</v>
      </c>
      <c r="AA11" s="10">
        <f t="shared" si="6"/>
        <v>0.6010651873784093</v>
      </c>
    </row>
    <row r="12" spans="1:27">
      <c r="A12" s="15" t="s">
        <v>63</v>
      </c>
      <c r="B12" s="26">
        <f>SUM(B5:B9)</f>
        <v>3.2440799236331563</v>
      </c>
      <c r="E12" s="29">
        <v>44305</v>
      </c>
      <c r="F12" s="30">
        <v>2027.599976</v>
      </c>
      <c r="G12" s="30">
        <v>1755.268433</v>
      </c>
      <c r="H12" s="30">
        <v>1390</v>
      </c>
      <c r="I12" s="30">
        <v>640.65002400000003</v>
      </c>
      <c r="J12" s="30">
        <v>1340</v>
      </c>
      <c r="K12" s="32">
        <v>12076.450194999999</v>
      </c>
      <c r="L12" s="10">
        <f t="shared" si="0"/>
        <v>1509.3830350352641</v>
      </c>
      <c r="M12" s="10">
        <f t="shared" si="2"/>
        <v>-2.3134373832533472E-2</v>
      </c>
      <c r="O12" s="28">
        <f t="shared" si="3"/>
        <v>-3.4430177329471623E-2</v>
      </c>
      <c r="P12" s="28">
        <f t="shared" si="4"/>
        <v>-1.57341833423289E-2</v>
      </c>
      <c r="Q12" s="28">
        <f t="shared" si="1"/>
        <v>-3.1325100202048817E-2</v>
      </c>
      <c r="R12" s="28">
        <f t="shared" si="1"/>
        <v>-8.358430617291468E-3</v>
      </c>
      <c r="S12" s="28">
        <f t="shared" si="1"/>
        <v>-1.5067989709665608E-2</v>
      </c>
      <c r="T12" s="28">
        <f t="shared" si="1"/>
        <v>-1.8019085425227788E-2</v>
      </c>
      <c r="Y12" s="10" t="s">
        <v>17</v>
      </c>
      <c r="Z12" s="10">
        <f>_xlfn.COVARIANCE.P(S$3:S$741,$T$3:$T$741)</f>
        <v>2.5116068051241669E-5</v>
      </c>
      <c r="AA12" s="10">
        <f t="shared" si="6"/>
        <v>0.32814692231043946</v>
      </c>
    </row>
    <row r="13" spans="1:27">
      <c r="E13" s="29">
        <v>44306</v>
      </c>
      <c r="F13" s="30">
        <v>2020.150024</v>
      </c>
      <c r="G13" s="30">
        <v>1754.7608640000001</v>
      </c>
      <c r="H13" s="30">
        <v>1425</v>
      </c>
      <c r="I13" s="30">
        <v>645.15002400000003</v>
      </c>
      <c r="J13" s="30">
        <v>1320</v>
      </c>
      <c r="K13" s="32">
        <v>12055.400390999999</v>
      </c>
      <c r="L13" s="10">
        <f t="shared" si="0"/>
        <v>1511.9640180684114</v>
      </c>
      <c r="M13" s="10">
        <f t="shared" si="2"/>
        <v>1.7099589522595604E-3</v>
      </c>
      <c r="O13" s="28">
        <f t="shared" si="3"/>
        <v>-3.6742711028715513E-3</v>
      </c>
      <c r="P13" s="28">
        <f t="shared" si="4"/>
        <v>-2.8916887608598785E-4</v>
      </c>
      <c r="Q13" s="28">
        <f t="shared" si="1"/>
        <v>2.5179856115107979E-2</v>
      </c>
      <c r="R13" s="28">
        <f t="shared" si="1"/>
        <v>7.0241158689163807E-3</v>
      </c>
      <c r="S13" s="28">
        <f t="shared" si="1"/>
        <v>-1.4925373134328401E-2</v>
      </c>
      <c r="T13" s="28">
        <f t="shared" si="1"/>
        <v>-1.7430456516697168E-3</v>
      </c>
    </row>
    <row r="14" spans="1:27">
      <c r="A14" s="15" t="s">
        <v>34</v>
      </c>
      <c r="B14" s="22">
        <v>5</v>
      </c>
      <c r="E14" s="29">
        <v>44308</v>
      </c>
      <c r="F14" s="30">
        <v>2033</v>
      </c>
      <c r="G14" s="30">
        <v>1759.606567</v>
      </c>
      <c r="H14" s="30">
        <v>1380</v>
      </c>
      <c r="I14" s="30">
        <v>639.95001200000002</v>
      </c>
      <c r="J14" s="30">
        <v>1310</v>
      </c>
      <c r="K14" s="32">
        <v>12132.049805000001</v>
      </c>
      <c r="L14" s="10">
        <f t="shared" si="0"/>
        <v>1507.2542704703467</v>
      </c>
      <c r="M14" s="10">
        <f t="shared" si="2"/>
        <v>-3.1149865617050576E-3</v>
      </c>
      <c r="O14" s="28">
        <f t="shared" si="3"/>
        <v>6.3609018376546977E-3</v>
      </c>
      <c r="P14" s="28">
        <f t="shared" si="4"/>
        <v>2.7614606066346248E-3</v>
      </c>
      <c r="Q14" s="28">
        <f t="shared" si="1"/>
        <v>-3.157894736842104E-2</v>
      </c>
      <c r="R14" s="28">
        <f t="shared" si="1"/>
        <v>-8.0601593529507909E-3</v>
      </c>
      <c r="S14" s="28">
        <f t="shared" si="1"/>
        <v>-7.575757575757569E-3</v>
      </c>
      <c r="T14" s="28">
        <f t="shared" si="1"/>
        <v>6.358097741591795E-3</v>
      </c>
      <c r="W14" s="50" t="s">
        <v>12</v>
      </c>
      <c r="X14" s="50" t="s">
        <v>13</v>
      </c>
      <c r="Y14" s="50" t="s">
        <v>14</v>
      </c>
    </row>
    <row r="15" spans="1:27">
      <c r="E15" s="29">
        <v>44309</v>
      </c>
      <c r="F15" s="30">
        <v>1969.650024</v>
      </c>
      <c r="G15" s="30">
        <v>1757.7144780000001</v>
      </c>
      <c r="H15" s="30">
        <v>1409</v>
      </c>
      <c r="I15" s="30">
        <v>637.95001200000002</v>
      </c>
      <c r="J15" s="30">
        <v>1330</v>
      </c>
      <c r="K15" s="32">
        <v>12105.599609000001</v>
      </c>
      <c r="L15" s="10">
        <f t="shared" si="0"/>
        <v>1498.6988253375132</v>
      </c>
      <c r="M15" s="10">
        <f t="shared" si="2"/>
        <v>-5.6761790631143505E-3</v>
      </c>
      <c r="O15" s="28">
        <f t="shared" si="3"/>
        <v>-3.1160834235120505E-2</v>
      </c>
      <c r="P15" s="28">
        <f t="shared" si="4"/>
        <v>-1.0752909403071165E-3</v>
      </c>
      <c r="Q15" s="28">
        <f t="shared" si="1"/>
        <v>2.1014492753623104E-2</v>
      </c>
      <c r="R15" s="28">
        <f t="shared" si="1"/>
        <v>-3.1252441010970466E-3</v>
      </c>
      <c r="S15" s="28">
        <f t="shared" si="1"/>
        <v>1.5267175572519109E-2</v>
      </c>
      <c r="T15" s="28">
        <f t="shared" si="1"/>
        <v>-2.1801918410438992E-3</v>
      </c>
      <c r="V15" s="47" t="s">
        <v>58</v>
      </c>
      <c r="W15" s="10">
        <f>AVERAGE(M3:M250)</f>
        <v>1.1383037268859644E-3</v>
      </c>
      <c r="X15" s="10">
        <f>AVERAGE(M251:M498)</f>
        <v>-3.4493415989003776E-4</v>
      </c>
      <c r="Y15" s="10">
        <f>AVERAGE(M499:M741)</f>
        <v>1.4223614853113044E-3</v>
      </c>
    </row>
    <row r="16" spans="1:27">
      <c r="A16" s="12"/>
      <c r="E16" s="29">
        <v>44312</v>
      </c>
      <c r="F16" s="30">
        <v>1977.5</v>
      </c>
      <c r="G16" s="30">
        <v>1788.634888</v>
      </c>
      <c r="H16" s="30">
        <v>1413</v>
      </c>
      <c r="I16" s="30">
        <v>634.70001200000002</v>
      </c>
      <c r="J16" s="30">
        <v>1330.0500489999999</v>
      </c>
      <c r="K16" s="32">
        <v>12216.849609000001</v>
      </c>
      <c r="L16" s="10">
        <f t="shared" si="0"/>
        <v>1510.6654690567632</v>
      </c>
      <c r="M16" s="10">
        <f t="shared" si="2"/>
        <v>7.9846887959995616E-3</v>
      </c>
      <c r="O16" s="28">
        <f t="shared" si="3"/>
        <v>3.9854674202770557E-3</v>
      </c>
      <c r="P16" s="28">
        <f t="shared" si="4"/>
        <v>1.7591258641268315E-2</v>
      </c>
      <c r="Q16" s="28">
        <f t="shared" si="1"/>
        <v>2.8388928317955031E-3</v>
      </c>
      <c r="R16" s="28">
        <f t="shared" si="1"/>
        <v>-5.0944430423491838E-3</v>
      </c>
      <c r="S16" s="28">
        <f t="shared" si="1"/>
        <v>3.7630827067536288E-5</v>
      </c>
      <c r="T16" s="28">
        <f t="shared" si="1"/>
        <v>9.1899619674593591E-3</v>
      </c>
      <c r="V16" s="47" t="s">
        <v>59</v>
      </c>
      <c r="W16" s="10">
        <f>((1+W15)^248)-1</f>
        <v>0.32596271757040096</v>
      </c>
      <c r="X16" s="10">
        <f>((1+X15)^248)-1</f>
        <v>-8.2000495859276712E-2</v>
      </c>
      <c r="Y16" s="10">
        <f>((1+Y15)^243)-1</f>
        <v>0.41253825327440974</v>
      </c>
    </row>
    <row r="17" spans="1:25">
      <c r="A17" s="16"/>
      <c r="E17" s="29">
        <v>44313</v>
      </c>
      <c r="F17" s="30">
        <v>2014.8000489999999</v>
      </c>
      <c r="G17" s="30">
        <v>1835.5233149999999</v>
      </c>
      <c r="H17" s="30">
        <v>1407.25</v>
      </c>
      <c r="I17" s="30">
        <v>639.25</v>
      </c>
      <c r="J17" s="30">
        <v>1339</v>
      </c>
      <c r="K17" s="32">
        <v>12362.549805000001</v>
      </c>
      <c r="L17" s="10">
        <f t="shared" si="0"/>
        <v>1535.2783246977474</v>
      </c>
      <c r="M17" s="10">
        <f t="shared" si="2"/>
        <v>1.6292724064416619E-2</v>
      </c>
      <c r="O17" s="28">
        <f t="shared" si="3"/>
        <v>1.886222452591646E-2</v>
      </c>
      <c r="P17" s="28">
        <f t="shared" si="4"/>
        <v>2.6214644092305006E-2</v>
      </c>
      <c r="Q17" s="28">
        <f t="shared" si="1"/>
        <v>-4.0693559801839863E-3</v>
      </c>
      <c r="R17" s="28">
        <f t="shared" si="1"/>
        <v>7.1687220954392838E-3</v>
      </c>
      <c r="S17" s="28">
        <f t="shared" si="1"/>
        <v>6.7290332470790748E-3</v>
      </c>
      <c r="T17" s="28">
        <f t="shared" si="1"/>
        <v>1.1926167601560955E-2</v>
      </c>
    </row>
    <row r="18" spans="1:25">
      <c r="A18" s="16"/>
      <c r="E18" s="29">
        <v>44314</v>
      </c>
      <c r="F18" s="30">
        <v>2051.1499020000001</v>
      </c>
      <c r="G18" s="30">
        <v>1843.507202</v>
      </c>
      <c r="H18" s="30">
        <v>1436.25</v>
      </c>
      <c r="I18" s="30">
        <v>643.40002400000003</v>
      </c>
      <c r="J18" s="30">
        <v>1384.849976</v>
      </c>
      <c r="K18" s="32">
        <v>12517.950194999999</v>
      </c>
      <c r="L18" s="10">
        <f t="shared" si="0"/>
        <v>1556.1255660363006</v>
      </c>
      <c r="M18" s="10">
        <f t="shared" si="2"/>
        <v>1.3578802620467734E-2</v>
      </c>
      <c r="O18" s="28">
        <f t="shared" si="3"/>
        <v>1.8041419553290972E-2</v>
      </c>
      <c r="P18" s="28">
        <f t="shared" si="4"/>
        <v>4.3496516414449626E-3</v>
      </c>
      <c r="Q18" s="28">
        <f t="shared" si="1"/>
        <v>2.060756795167884E-2</v>
      </c>
      <c r="R18" s="28">
        <f t="shared" si="1"/>
        <v>6.492020336331672E-3</v>
      </c>
      <c r="S18" s="28">
        <f t="shared" si="1"/>
        <v>3.4241953696788618E-2</v>
      </c>
      <c r="T18" s="28">
        <f t="shared" si="1"/>
        <v>1.2570253908068985E-2</v>
      </c>
      <c r="V18" s="47" t="s">
        <v>61</v>
      </c>
      <c r="W18" s="10">
        <f>_xlfn.STDEV.S(M3:M250)</f>
        <v>1.2630091371578021E-2</v>
      </c>
      <c r="X18" s="10">
        <f>_xlfn.STDEV.S(M251:M498)</f>
        <v>1.0448644025750303E-2</v>
      </c>
      <c r="Y18" s="10">
        <f>_xlfn.STDEV.S(M499:M741)</f>
        <v>6.9077302454451251E-3</v>
      </c>
    </row>
    <row r="19" spans="1:25">
      <c r="A19" s="15"/>
      <c r="B19" s="21"/>
      <c r="E19" s="29">
        <v>44315</v>
      </c>
      <c r="F19" s="30">
        <v>2073.9499510000001</v>
      </c>
      <c r="G19" s="30">
        <v>1868.19751</v>
      </c>
      <c r="H19" s="30">
        <v>1486.1999510000001</v>
      </c>
      <c r="I19" s="30">
        <v>644.5</v>
      </c>
      <c r="J19" s="30">
        <v>1383.9499510000001</v>
      </c>
      <c r="K19" s="32">
        <v>12532.799805000001</v>
      </c>
      <c r="L19" s="10">
        <f t="shared" si="0"/>
        <v>1577.4813208949681</v>
      </c>
      <c r="M19" s="10">
        <f t="shared" si="2"/>
        <v>1.3723670714480996E-2</v>
      </c>
      <c r="O19" s="28">
        <f t="shared" si="3"/>
        <v>1.1115739994316476E-2</v>
      </c>
      <c r="P19" s="28">
        <f t="shared" si="4"/>
        <v>1.3393117191629944E-2</v>
      </c>
      <c r="Q19" s="28">
        <f t="shared" ref="Q19:Q82" si="7">(H19/H18)-1</f>
        <v>3.4778033768494421E-2</v>
      </c>
      <c r="R19" s="28">
        <f t="shared" ref="R19:R82" si="8">(I19/I18)-1</f>
        <v>1.7096300263736985E-3</v>
      </c>
      <c r="S19" s="28">
        <f t="shared" ref="S19:S82" si="9">(J19/J18)-1</f>
        <v>-6.4990794353014802E-4</v>
      </c>
      <c r="T19" s="28">
        <f t="shared" ref="T19:T82" si="10">(K19/K18)-1</f>
        <v>1.1862653045171534E-3</v>
      </c>
      <c r="V19" s="47" t="s">
        <v>60</v>
      </c>
      <c r="W19" s="10">
        <f>W18*SQRT(248)</f>
        <v>0.19889887781858795</v>
      </c>
      <c r="X19" s="10">
        <f>X18*SQRT(248)</f>
        <v>0.16454541066300871</v>
      </c>
      <c r="Y19" s="10">
        <f>Y18*SQRT(243)</f>
        <v>0.10768085775082069</v>
      </c>
    </row>
    <row r="20" spans="1:25">
      <c r="E20" s="29">
        <v>44316</v>
      </c>
      <c r="F20" s="30">
        <v>2228.75</v>
      </c>
      <c r="G20" s="30">
        <v>1840.9228519999999</v>
      </c>
      <c r="H20" s="30">
        <v>1445</v>
      </c>
      <c r="I20" s="30">
        <v>654.45001200000002</v>
      </c>
      <c r="J20" s="30">
        <v>1350</v>
      </c>
      <c r="K20" s="32">
        <v>12364.349609000001</v>
      </c>
      <c r="L20" s="10">
        <f t="shared" si="0"/>
        <v>1595.1104382677499</v>
      </c>
      <c r="M20" s="10">
        <f t="shared" si="2"/>
        <v>1.117548407025204E-2</v>
      </c>
      <c r="O20" s="28">
        <f t="shared" si="3"/>
        <v>7.4640204757766559E-2</v>
      </c>
      <c r="P20" s="28">
        <f t="shared" si="4"/>
        <v>-1.4599450997020091E-2</v>
      </c>
      <c r="Q20" s="28">
        <f t="shared" si="7"/>
        <v>-2.7721674309219568E-2</v>
      </c>
      <c r="R20" s="28">
        <f t="shared" si="8"/>
        <v>1.5438342901473945E-2</v>
      </c>
      <c r="S20" s="28">
        <f t="shared" si="9"/>
        <v>-2.4531198527424247E-2</v>
      </c>
      <c r="T20" s="28">
        <f t="shared" si="10"/>
        <v>-1.3440747368580475E-2</v>
      </c>
    </row>
    <row r="21" spans="1:25">
      <c r="A21" s="14" t="s">
        <v>27</v>
      </c>
      <c r="B21" s="18" t="s">
        <v>54</v>
      </c>
      <c r="E21" s="29">
        <v>44319</v>
      </c>
      <c r="F21" s="30">
        <v>2282.8999020000001</v>
      </c>
      <c r="G21" s="30">
        <v>1808.2025149999999</v>
      </c>
      <c r="H21" s="30">
        <v>1393</v>
      </c>
      <c r="I21" s="30">
        <v>659.20001200000002</v>
      </c>
      <c r="J21" s="30">
        <v>1325.5</v>
      </c>
      <c r="K21" s="32">
        <v>12395.25</v>
      </c>
      <c r="L21" s="10">
        <f t="shared" si="0"/>
        <v>1586.5940912100843</v>
      </c>
      <c r="M21" s="10">
        <f t="shared" si="2"/>
        <v>-5.3390328677894727E-3</v>
      </c>
      <c r="O21" s="28">
        <f t="shared" si="3"/>
        <v>2.4296086146943452E-2</v>
      </c>
      <c r="P21" s="28">
        <f t="shared" si="4"/>
        <v>-1.7773877359636314E-2</v>
      </c>
      <c r="Q21" s="28">
        <f t="shared" si="7"/>
        <v>-3.5986159169550169E-2</v>
      </c>
      <c r="R21" s="28">
        <f t="shared" si="8"/>
        <v>7.2580027701183436E-3</v>
      </c>
      <c r="S21" s="28">
        <f t="shared" si="9"/>
        <v>-1.8148148148148135E-2</v>
      </c>
      <c r="T21" s="28">
        <f t="shared" si="10"/>
        <v>2.499152157385387E-3</v>
      </c>
    </row>
    <row r="22" spans="1:25">
      <c r="A22" s="9" t="s">
        <v>2</v>
      </c>
      <c r="B22" s="136">
        <f>B5/$B$12</f>
        <v>0.22471248644484507</v>
      </c>
      <c r="E22" s="29">
        <v>44320</v>
      </c>
      <c r="F22" s="30">
        <v>2281.5500489999999</v>
      </c>
      <c r="G22" s="30">
        <v>1769.0211179999999</v>
      </c>
      <c r="H22" s="30">
        <v>1409.9499510000001</v>
      </c>
      <c r="I22" s="30">
        <v>645.15002400000003</v>
      </c>
      <c r="J22" s="30">
        <v>1350</v>
      </c>
      <c r="K22" s="32">
        <v>12300.450194999999</v>
      </c>
      <c r="L22" s="10">
        <f t="shared" si="0"/>
        <v>1576.0106674431968</v>
      </c>
      <c r="M22" s="10">
        <f t="shared" si="2"/>
        <v>-6.6705301787779447E-3</v>
      </c>
      <c r="O22" s="28">
        <f t="shared" si="3"/>
        <v>-5.9128873710911911E-4</v>
      </c>
      <c r="P22" s="28">
        <f t="shared" si="4"/>
        <v>-2.1668699537230829E-2</v>
      </c>
      <c r="Q22" s="28">
        <f t="shared" si="7"/>
        <v>1.2167947595118411E-2</v>
      </c>
      <c r="R22" s="28">
        <f t="shared" si="8"/>
        <v>-2.1313695000357513E-2</v>
      </c>
      <c r="S22" s="28">
        <f t="shared" si="9"/>
        <v>1.8483591097699037E-2</v>
      </c>
      <c r="T22" s="28">
        <f t="shared" si="10"/>
        <v>-7.6480752707690502E-3</v>
      </c>
      <c r="V22" s="52" t="s">
        <v>15</v>
      </c>
    </row>
    <row r="23" spans="1:25">
      <c r="A23" s="10" t="s">
        <v>30</v>
      </c>
      <c r="B23" s="136">
        <f t="shared" ref="B23:B26" si="11">B6/$B$12</f>
        <v>0.32853653475323114</v>
      </c>
      <c r="E23" s="29">
        <v>44321</v>
      </c>
      <c r="F23" s="30">
        <v>2320.6999510000001</v>
      </c>
      <c r="G23" s="30">
        <v>1772.2517089999999</v>
      </c>
      <c r="H23" s="30">
        <v>1401</v>
      </c>
      <c r="I23" s="30">
        <v>683.40002400000003</v>
      </c>
      <c r="J23" s="30">
        <v>1342.1999510000001</v>
      </c>
      <c r="K23" s="32">
        <v>12413</v>
      </c>
      <c r="L23" s="10">
        <f t="shared" si="0"/>
        <v>1590.7326594566134</v>
      </c>
      <c r="M23" s="10">
        <f t="shared" si="2"/>
        <v>9.3413022624400099E-3</v>
      </c>
      <c r="O23" s="28">
        <f t="shared" si="3"/>
        <v>1.7159343936881566E-2</v>
      </c>
      <c r="P23" s="28">
        <f t="shared" si="4"/>
        <v>1.826202619702233E-3</v>
      </c>
      <c r="Q23" s="28">
        <f t="shared" si="7"/>
        <v>-6.3477082953563579E-3</v>
      </c>
      <c r="R23" s="28">
        <f t="shared" si="8"/>
        <v>5.9288535343835047E-2</v>
      </c>
      <c r="S23" s="28">
        <f t="shared" si="9"/>
        <v>-5.7778140740740724E-3</v>
      </c>
      <c r="T23" s="28">
        <f t="shared" si="10"/>
        <v>9.1500557472075084E-3</v>
      </c>
      <c r="V23" s="47" t="s">
        <v>3</v>
      </c>
      <c r="W23" s="47" t="s">
        <v>4</v>
      </c>
      <c r="X23" s="47" t="s">
        <v>79</v>
      </c>
      <c r="Y23" s="47" t="s">
        <v>5</v>
      </c>
    </row>
    <row r="24" spans="1:25">
      <c r="A24" s="10" t="s">
        <v>19</v>
      </c>
      <c r="B24" s="136">
        <f t="shared" si="11"/>
        <v>0.16031780466230755</v>
      </c>
      <c r="E24" s="29">
        <v>44322</v>
      </c>
      <c r="F24" s="30">
        <v>2294.8999020000001</v>
      </c>
      <c r="G24" s="30">
        <v>1782.3123780000001</v>
      </c>
      <c r="H24" s="30">
        <v>1407.599976</v>
      </c>
      <c r="I24" s="30">
        <v>679.40002400000003</v>
      </c>
      <c r="J24" s="30">
        <v>1344</v>
      </c>
      <c r="K24" s="32">
        <v>12501.900390999999</v>
      </c>
      <c r="L24" s="10">
        <f t="shared" si="0"/>
        <v>1588.7394142775968</v>
      </c>
      <c r="M24" s="10">
        <f t="shared" si="2"/>
        <v>-1.2530359310642947E-3</v>
      </c>
      <c r="O24" s="28">
        <f t="shared" si="3"/>
        <v>-1.1117356635821252E-2</v>
      </c>
      <c r="P24" s="28">
        <f t="shared" si="4"/>
        <v>5.6767720684987033E-3</v>
      </c>
      <c r="Q24" s="28">
        <f t="shared" si="7"/>
        <v>4.7109036402568361E-3</v>
      </c>
      <c r="R24" s="28">
        <f t="shared" si="8"/>
        <v>-5.8530872981064075E-3</v>
      </c>
      <c r="S24" s="28">
        <f t="shared" si="9"/>
        <v>1.3411183621776512E-3</v>
      </c>
      <c r="T24" s="28">
        <f t="shared" si="10"/>
        <v>7.1618779505355779E-3</v>
      </c>
      <c r="V24" s="10" t="s">
        <v>6</v>
      </c>
      <c r="W24" s="10" t="s">
        <v>7</v>
      </c>
      <c r="X24" s="28">
        <v>0.05</v>
      </c>
    </row>
    <row r="25" spans="1:25">
      <c r="A25" s="10" t="s">
        <v>20</v>
      </c>
      <c r="B25" s="136">
        <f t="shared" si="11"/>
        <v>0.18528063473394818</v>
      </c>
      <c r="E25" s="29">
        <v>44323</v>
      </c>
      <c r="F25" s="30">
        <v>2451.6999510000001</v>
      </c>
      <c r="G25" s="30">
        <v>1783.004639</v>
      </c>
      <c r="H25" s="30">
        <v>1412.9499510000001</v>
      </c>
      <c r="I25" s="30">
        <v>679.45001200000002</v>
      </c>
      <c r="J25" s="30">
        <v>1347</v>
      </c>
      <c r="K25" s="32">
        <v>12563.099609000001</v>
      </c>
      <c r="L25" s="10">
        <f t="shared" si="0"/>
        <v>1625.3721918667293</v>
      </c>
      <c r="M25" s="10">
        <f t="shared" si="2"/>
        <v>2.305776344435273E-2</v>
      </c>
      <c r="O25" s="28">
        <f t="shared" si="3"/>
        <v>6.8325441498929385E-2</v>
      </c>
      <c r="P25" s="28">
        <f t="shared" si="4"/>
        <v>3.8840610015666854E-4</v>
      </c>
      <c r="Q25" s="28">
        <f t="shared" si="7"/>
        <v>3.8007779846680467E-3</v>
      </c>
      <c r="R25" s="28">
        <f t="shared" si="8"/>
        <v>7.3576682711351538E-5</v>
      </c>
      <c r="S25" s="28">
        <f t="shared" si="9"/>
        <v>2.2321428571427937E-3</v>
      </c>
      <c r="T25" s="28">
        <f t="shared" si="10"/>
        <v>4.8951932175094193E-3</v>
      </c>
      <c r="V25" s="10" t="s">
        <v>8</v>
      </c>
      <c r="W25" s="10" t="s">
        <v>9</v>
      </c>
      <c r="X25" s="28">
        <v>0.2031</v>
      </c>
    </row>
    <row r="26" spans="1:25">
      <c r="A26" s="10" t="s">
        <v>17</v>
      </c>
      <c r="B26" s="136">
        <f t="shared" si="11"/>
        <v>0.10115253940566805</v>
      </c>
      <c r="E26" s="29">
        <v>44326</v>
      </c>
      <c r="F26" s="30">
        <v>2480.4499510000001</v>
      </c>
      <c r="G26" s="30">
        <v>1777.8819579999999</v>
      </c>
      <c r="H26" s="30">
        <v>1427</v>
      </c>
      <c r="I26" s="30">
        <v>698.20001200000002</v>
      </c>
      <c r="J26" s="30">
        <v>1347</v>
      </c>
      <c r="K26" s="32">
        <v>12669.900390999999</v>
      </c>
      <c r="L26" s="10">
        <f t="shared" si="0"/>
        <v>1635.8761728999718</v>
      </c>
      <c r="M26" s="10">
        <f t="shared" si="2"/>
        <v>6.4625081478593138E-3</v>
      </c>
      <c r="O26" s="28">
        <f t="shared" si="3"/>
        <v>1.1726557317208952E-2</v>
      </c>
      <c r="P26" s="28">
        <f t="shared" si="4"/>
        <v>-2.8730609488897274E-3</v>
      </c>
      <c r="Q26" s="28">
        <f t="shared" si="7"/>
        <v>9.9437697634343625E-3</v>
      </c>
      <c r="R26" s="28">
        <f t="shared" si="8"/>
        <v>2.7595849096842651E-2</v>
      </c>
      <c r="S26" s="28">
        <f t="shared" si="9"/>
        <v>0</v>
      </c>
      <c r="T26" s="28">
        <f t="shared" si="10"/>
        <v>8.5011490256343691E-3</v>
      </c>
      <c r="V26" s="10" t="s">
        <v>78</v>
      </c>
      <c r="W26" s="9" t="s">
        <v>10</v>
      </c>
      <c r="X26" s="28">
        <v>0.1636</v>
      </c>
    </row>
    <row r="27" spans="1:25">
      <c r="A27" s="10" t="s">
        <v>55</v>
      </c>
      <c r="B27" s="17">
        <f>SUM(B22:B26)</f>
        <v>1</v>
      </c>
      <c r="E27" s="29">
        <v>44327</v>
      </c>
      <c r="F27" s="30">
        <v>2493.6000979999999</v>
      </c>
      <c r="G27" s="30">
        <v>1784.296875</v>
      </c>
      <c r="H27" s="30">
        <v>1396</v>
      </c>
      <c r="I27" s="30">
        <v>708.09997599999997</v>
      </c>
      <c r="J27" s="30">
        <v>1380</v>
      </c>
      <c r="K27" s="32">
        <v>12642.25</v>
      </c>
      <c r="L27" s="10">
        <f t="shared" si="0"/>
        <v>1641.1411632009849</v>
      </c>
      <c r="M27" s="10">
        <f t="shared" si="2"/>
        <v>3.2184528317198424E-3</v>
      </c>
      <c r="O27" s="28">
        <f t="shared" si="3"/>
        <v>5.3015167650121153E-3</v>
      </c>
      <c r="P27" s="28">
        <f t="shared" si="4"/>
        <v>3.6081793682278818E-3</v>
      </c>
      <c r="Q27" s="28">
        <f t="shared" si="7"/>
        <v>-2.1723896285914535E-2</v>
      </c>
      <c r="R27" s="28">
        <f t="shared" si="8"/>
        <v>1.4179266442063465E-2</v>
      </c>
      <c r="S27" s="28">
        <f t="shared" si="9"/>
        <v>2.4498886414253906E-2</v>
      </c>
      <c r="T27" s="28">
        <f t="shared" si="10"/>
        <v>-2.1823684596321558E-3</v>
      </c>
    </row>
    <row r="28" spans="1:25">
      <c r="A28" s="13"/>
      <c r="E28" s="29">
        <v>44328</v>
      </c>
      <c r="F28" s="30">
        <v>2409.6499020000001</v>
      </c>
      <c r="G28" s="30">
        <v>1765.8367920000001</v>
      </c>
      <c r="H28" s="30">
        <v>1399.75</v>
      </c>
      <c r="I28" s="30">
        <v>702.84997599999997</v>
      </c>
      <c r="J28" s="30">
        <v>1380</v>
      </c>
      <c r="K28" s="32">
        <v>12537.950194999999</v>
      </c>
      <c r="L28" s="10">
        <f t="shared" si="0"/>
        <v>1615.8401626553466</v>
      </c>
      <c r="M28" s="10">
        <f t="shared" si="2"/>
        <v>-1.5416711927625837E-2</v>
      </c>
      <c r="O28" s="28">
        <f t="shared" si="3"/>
        <v>-3.3666262712827244E-2</v>
      </c>
      <c r="P28" s="28">
        <f t="shared" si="4"/>
        <v>-1.0345858505188432E-2</v>
      </c>
      <c r="Q28" s="28">
        <f t="shared" si="7"/>
        <v>2.6862464183381451E-3</v>
      </c>
      <c r="R28" s="28">
        <f t="shared" si="8"/>
        <v>-7.4142072841985041E-3</v>
      </c>
      <c r="S28" s="28">
        <f t="shared" si="9"/>
        <v>0</v>
      </c>
      <c r="T28" s="28">
        <f t="shared" si="10"/>
        <v>-8.2500982815559842E-3</v>
      </c>
      <c r="V28" s="10" t="s">
        <v>11</v>
      </c>
      <c r="X28" s="28">
        <f>(X25-X24)/X26</f>
        <v>0.93581907090464556</v>
      </c>
    </row>
    <row r="29" spans="1:25">
      <c r="B29" s="23"/>
      <c r="E29" s="29">
        <v>44330</v>
      </c>
      <c r="F29" s="30">
        <v>2471.1499020000001</v>
      </c>
      <c r="G29" s="30">
        <v>1788.1273189999999</v>
      </c>
      <c r="H29" s="30">
        <v>1394.349976</v>
      </c>
      <c r="I29" s="30">
        <v>691.45001200000002</v>
      </c>
      <c r="J29" s="30">
        <v>1394</v>
      </c>
      <c r="K29" s="32">
        <v>12472.150390999999</v>
      </c>
      <c r="L29" s="10">
        <f t="shared" si="0"/>
        <v>1635.4214560631194</v>
      </c>
      <c r="M29" s="10">
        <f t="shared" si="2"/>
        <v>1.2118335625223242E-2</v>
      </c>
      <c r="O29" s="28">
        <f t="shared" si="3"/>
        <v>2.5522379806691031E-2</v>
      </c>
      <c r="P29" s="28">
        <f t="shared" si="4"/>
        <v>1.2623209064951846E-2</v>
      </c>
      <c r="Q29" s="28">
        <f t="shared" si="7"/>
        <v>-3.8578489015895778E-3</v>
      </c>
      <c r="R29" s="28">
        <f t="shared" si="8"/>
        <v>-1.6219626363051853E-2</v>
      </c>
      <c r="S29" s="28">
        <f t="shared" si="9"/>
        <v>1.0144927536231974E-2</v>
      </c>
      <c r="T29" s="28">
        <f t="shared" si="10"/>
        <v>-5.2480511548244069E-3</v>
      </c>
    </row>
    <row r="30" spans="1:25">
      <c r="E30" s="29">
        <v>44333</v>
      </c>
      <c r="F30" s="30">
        <v>2389.4499510000001</v>
      </c>
      <c r="G30" s="30">
        <v>1809.402466</v>
      </c>
      <c r="H30" s="30">
        <v>1395.150024</v>
      </c>
      <c r="I30" s="30">
        <v>687.15002400000003</v>
      </c>
      <c r="J30" s="30">
        <v>1433</v>
      </c>
      <c r="K30" s="32">
        <v>12672.099609000001</v>
      </c>
      <c r="L30" s="10">
        <f t="shared" si="0"/>
        <v>1627.32862647305</v>
      </c>
      <c r="M30" s="10">
        <f t="shared" si="2"/>
        <v>-4.9484672957336162E-3</v>
      </c>
      <c r="O30" s="28">
        <f t="shared" si="3"/>
        <v>-3.306151153917336E-2</v>
      </c>
      <c r="P30" s="28">
        <f t="shared" si="4"/>
        <v>1.1898004562615805E-2</v>
      </c>
      <c r="Q30" s="28">
        <f t="shared" si="7"/>
        <v>5.7377847295936313E-4</v>
      </c>
      <c r="R30" s="28">
        <f t="shared" si="8"/>
        <v>-6.2187980698161782E-3</v>
      </c>
      <c r="S30" s="28">
        <f t="shared" si="9"/>
        <v>2.7977044476327206E-2</v>
      </c>
      <c r="T30" s="28">
        <f t="shared" si="10"/>
        <v>1.6031655466910211E-2</v>
      </c>
      <c r="V30" s="47" t="s">
        <v>80</v>
      </c>
    </row>
    <row r="31" spans="1:25">
      <c r="A31" s="24"/>
      <c r="B31" s="25"/>
      <c r="E31" s="29">
        <v>44334</v>
      </c>
      <c r="F31" s="30">
        <v>2497.5500489999999</v>
      </c>
      <c r="G31" s="30">
        <v>1834.877197</v>
      </c>
      <c r="H31" s="30">
        <v>1458.9499510000001</v>
      </c>
      <c r="I31" s="30">
        <v>690.79998799999998</v>
      </c>
      <c r="J31" s="30">
        <v>1405</v>
      </c>
      <c r="K31" s="32">
        <v>12839.099609000001</v>
      </c>
      <c r="L31" s="10">
        <f t="shared" si="0"/>
        <v>1668.061708903645</v>
      </c>
      <c r="M31" s="10">
        <f t="shared" si="2"/>
        <v>2.5030643330399061E-2</v>
      </c>
      <c r="O31" s="28">
        <f t="shared" si="3"/>
        <v>4.52405784665042E-2</v>
      </c>
      <c r="P31" s="28">
        <f t="shared" si="4"/>
        <v>1.4079084934772057E-2</v>
      </c>
      <c r="Q31" s="28">
        <f t="shared" si="7"/>
        <v>4.5729796726147631E-2</v>
      </c>
      <c r="R31" s="28">
        <f t="shared" si="8"/>
        <v>5.3117425198545565E-3</v>
      </c>
      <c r="S31" s="28">
        <f t="shared" si="9"/>
        <v>-1.9539427773900941E-2</v>
      </c>
      <c r="T31" s="28">
        <f t="shared" si="10"/>
        <v>1.3178558025332521E-2</v>
      </c>
      <c r="V31" s="52" t="s">
        <v>12</v>
      </c>
    </row>
    <row r="32" spans="1:25">
      <c r="E32" s="29">
        <v>44335</v>
      </c>
      <c r="F32" s="30">
        <v>2452.8000489999999</v>
      </c>
      <c r="G32" s="30">
        <v>1843.2764890000001</v>
      </c>
      <c r="H32" s="30">
        <v>1470.1999510000001</v>
      </c>
      <c r="I32" s="30">
        <v>703.40002400000003</v>
      </c>
      <c r="J32" s="30">
        <v>1414</v>
      </c>
      <c r="K32" s="32">
        <v>12809</v>
      </c>
      <c r="L32" s="10">
        <f t="shared" si="0"/>
        <v>1665.8137902481512</v>
      </c>
      <c r="M32" s="10">
        <f t="shared" si="2"/>
        <v>-1.3476231985273257E-3</v>
      </c>
      <c r="O32" s="28">
        <f t="shared" si="3"/>
        <v>-1.7917558856495264E-2</v>
      </c>
      <c r="P32" s="28">
        <f t="shared" si="4"/>
        <v>4.5775771881262362E-3</v>
      </c>
      <c r="Q32" s="28">
        <f t="shared" si="7"/>
        <v>7.7110253112444571E-3</v>
      </c>
      <c r="R32" s="28">
        <f t="shared" si="8"/>
        <v>1.8239774491715988E-2</v>
      </c>
      <c r="S32" s="28">
        <f t="shared" si="9"/>
        <v>6.4056939501779819E-3</v>
      </c>
      <c r="T32" s="28">
        <f t="shared" si="10"/>
        <v>-2.3443707048508289E-3</v>
      </c>
      <c r="V32" s="47" t="s">
        <v>3</v>
      </c>
      <c r="W32" s="47" t="s">
        <v>4</v>
      </c>
      <c r="X32" s="47" t="s">
        <v>79</v>
      </c>
      <c r="Y32" s="47" t="s">
        <v>5</v>
      </c>
    </row>
    <row r="33" spans="1:25">
      <c r="A33" s="12"/>
      <c r="E33" s="29">
        <v>44336</v>
      </c>
      <c r="F33" s="30">
        <v>2465.9499510000001</v>
      </c>
      <c r="G33" s="30">
        <v>1832.5235600000001</v>
      </c>
      <c r="H33" s="30">
        <v>1458.349976</v>
      </c>
      <c r="I33" s="30">
        <v>686.84997599999997</v>
      </c>
      <c r="J33" s="30">
        <v>1410.8000489999999</v>
      </c>
      <c r="K33" s="32">
        <v>12736.450194999999</v>
      </c>
      <c r="L33" s="10">
        <f t="shared" si="0"/>
        <v>1659.9461588457257</v>
      </c>
      <c r="M33" s="10">
        <f t="shared" si="2"/>
        <v>-3.522381335041902E-3</v>
      </c>
      <c r="O33" s="28">
        <f t="shared" si="3"/>
        <v>5.3611797689587792E-3</v>
      </c>
      <c r="P33" s="28">
        <f t="shared" si="4"/>
        <v>-5.8335952659134271E-3</v>
      </c>
      <c r="Q33" s="28">
        <f t="shared" si="7"/>
        <v>-8.0601111379033918E-3</v>
      </c>
      <c r="R33" s="28">
        <f t="shared" si="8"/>
        <v>-2.3528642927655108E-2</v>
      </c>
      <c r="S33" s="28">
        <f t="shared" si="9"/>
        <v>-2.2630487977369773E-3</v>
      </c>
      <c r="T33" s="28">
        <f t="shared" si="10"/>
        <v>-5.6639710359903672E-3</v>
      </c>
      <c r="V33" s="10" t="s">
        <v>81</v>
      </c>
      <c r="W33" s="10" t="s">
        <v>7</v>
      </c>
      <c r="X33" s="28">
        <v>0.05</v>
      </c>
    </row>
    <row r="34" spans="1:25">
      <c r="A34" s="16"/>
      <c r="E34" s="29">
        <v>44337</v>
      </c>
      <c r="F34" s="30">
        <v>2443.5500489999999</v>
      </c>
      <c r="G34" s="30">
        <v>1848.3530270000001</v>
      </c>
      <c r="H34" s="30">
        <v>1443</v>
      </c>
      <c r="I34" s="30">
        <v>690.40002400000003</v>
      </c>
      <c r="J34" s="30">
        <v>1415</v>
      </c>
      <c r="K34" s="32">
        <v>12917.849609000001</v>
      </c>
      <c r="L34" s="10">
        <f t="shared" si="0"/>
        <v>1658.7348958082214</v>
      </c>
      <c r="M34" s="10">
        <f t="shared" si="2"/>
        <v>-7.2970019602713876E-4</v>
      </c>
      <c r="O34" s="28">
        <f t="shared" si="3"/>
        <v>-9.0836807093008787E-3</v>
      </c>
      <c r="P34" s="28">
        <f t="shared" si="4"/>
        <v>8.6380701157260376E-3</v>
      </c>
      <c r="Q34" s="28">
        <f t="shared" si="7"/>
        <v>-1.0525577709475709E-2</v>
      </c>
      <c r="R34" s="28">
        <f t="shared" si="8"/>
        <v>5.1685930320248819E-3</v>
      </c>
      <c r="S34" s="28">
        <f t="shared" si="9"/>
        <v>2.9769994713120251E-3</v>
      </c>
      <c r="T34" s="28">
        <f t="shared" si="10"/>
        <v>1.4242540992404074E-2</v>
      </c>
      <c r="V34" s="10" t="s">
        <v>8</v>
      </c>
      <c r="W34" s="10" t="s">
        <v>9</v>
      </c>
      <c r="X34" s="28">
        <v>0.32600000000000001</v>
      </c>
    </row>
    <row r="35" spans="1:25">
      <c r="E35" s="29">
        <v>44340</v>
      </c>
      <c r="F35" s="30">
        <v>2405.3500979999999</v>
      </c>
      <c r="G35" s="30">
        <v>1832.7542719999999</v>
      </c>
      <c r="H35" s="30">
        <v>1503.25</v>
      </c>
      <c r="I35" s="30">
        <v>690.95001200000002</v>
      </c>
      <c r="J35" s="30">
        <v>1420</v>
      </c>
      <c r="K35" s="32">
        <v>12962.450194999999</v>
      </c>
      <c r="L35" s="10">
        <f t="shared" si="0"/>
        <v>1655.2929414764444</v>
      </c>
      <c r="M35" s="10">
        <f t="shared" si="2"/>
        <v>-2.0750478816566886E-3</v>
      </c>
      <c r="O35" s="28">
        <f t="shared" si="3"/>
        <v>-1.5632972615245988E-2</v>
      </c>
      <c r="P35" s="28">
        <f t="shared" si="4"/>
        <v>-8.4392725697634008E-3</v>
      </c>
      <c r="Q35" s="28">
        <f t="shared" si="7"/>
        <v>4.1753291753291677E-2</v>
      </c>
      <c r="R35" s="28">
        <f t="shared" si="8"/>
        <v>7.9662222027954144E-4</v>
      </c>
      <c r="S35" s="28">
        <f t="shared" si="9"/>
        <v>3.5335689045936647E-3</v>
      </c>
      <c r="T35" s="28">
        <f t="shared" si="10"/>
        <v>3.4526323923855795E-3</v>
      </c>
      <c r="V35" s="10" t="s">
        <v>78</v>
      </c>
      <c r="W35" s="9" t="s">
        <v>10</v>
      </c>
      <c r="X35" s="28">
        <v>0.19889999999999999</v>
      </c>
    </row>
    <row r="36" spans="1:25">
      <c r="A36" s="24"/>
      <c r="B36" s="21"/>
      <c r="E36" s="29">
        <v>44341</v>
      </c>
      <c r="F36" s="30">
        <v>2403.5</v>
      </c>
      <c r="G36" s="30">
        <v>1811.9868160000001</v>
      </c>
      <c r="H36" s="30">
        <v>1510.5</v>
      </c>
      <c r="I36" s="30">
        <v>696.09997599999997</v>
      </c>
      <c r="J36" s="30">
        <v>1460</v>
      </c>
      <c r="K36" s="32">
        <v>12963</v>
      </c>
      <c r="L36" s="10">
        <f t="shared" si="0"/>
        <v>1654.2169275836227</v>
      </c>
      <c r="M36" s="10">
        <f t="shared" si="2"/>
        <v>-6.5004439145499582E-4</v>
      </c>
      <c r="O36" s="28">
        <f t="shared" si="3"/>
        <v>-7.6915955042811124E-4</v>
      </c>
      <c r="P36" s="28">
        <f t="shared" si="4"/>
        <v>-1.1331282276776378E-2</v>
      </c>
      <c r="Q36" s="28">
        <f t="shared" si="7"/>
        <v>4.8228837518708989E-3</v>
      </c>
      <c r="R36" s="28">
        <f t="shared" si="8"/>
        <v>7.4534538107799975E-3</v>
      </c>
      <c r="S36" s="28">
        <f t="shared" si="9"/>
        <v>2.8169014084507005E-2</v>
      </c>
      <c r="T36" s="28">
        <f t="shared" si="10"/>
        <v>4.241520636383278E-5</v>
      </c>
    </row>
    <row r="37" spans="1:25">
      <c r="E37" s="29">
        <v>44342</v>
      </c>
      <c r="F37" s="30">
        <v>2340.0500489999999</v>
      </c>
      <c r="G37" s="30">
        <v>1818.3554690000001</v>
      </c>
      <c r="H37" s="30">
        <v>1480</v>
      </c>
      <c r="I37" s="30">
        <v>703.79998799999998</v>
      </c>
      <c r="J37" s="30">
        <v>1458.900024</v>
      </c>
      <c r="K37" s="32">
        <v>13022.200194999999</v>
      </c>
      <c r="L37" s="10">
        <f t="shared" si="0"/>
        <v>1638.4769712202083</v>
      </c>
      <c r="M37" s="10">
        <f t="shared" si="2"/>
        <v>-9.5150497500992026E-3</v>
      </c>
      <c r="O37" s="28">
        <f t="shared" si="3"/>
        <v>-2.6398981069273963E-2</v>
      </c>
      <c r="P37" s="28">
        <f t="shared" si="4"/>
        <v>3.5147347341406565E-3</v>
      </c>
      <c r="Q37" s="28">
        <f t="shared" si="7"/>
        <v>-2.0191989407481015E-2</v>
      </c>
      <c r="R37" s="28">
        <f t="shared" si="8"/>
        <v>1.1061646696565841E-2</v>
      </c>
      <c r="S37" s="28">
        <f t="shared" si="9"/>
        <v>-7.5340821917802003E-4</v>
      </c>
      <c r="T37" s="28">
        <f t="shared" si="10"/>
        <v>4.5668591375451761E-3</v>
      </c>
      <c r="V37" s="10" t="s">
        <v>11</v>
      </c>
      <c r="X37" s="49">
        <f>((X34-X33)/X35)</f>
        <v>1.3876319758672702</v>
      </c>
    </row>
    <row r="38" spans="1:25">
      <c r="E38" s="29">
        <v>44343</v>
      </c>
      <c r="F38" s="30">
        <v>2374.0500489999999</v>
      </c>
      <c r="G38" s="30">
        <v>1823.939697</v>
      </c>
      <c r="H38" s="30">
        <v>1473.099976</v>
      </c>
      <c r="I38" s="30">
        <v>699.5</v>
      </c>
      <c r="J38" s="30">
        <v>1475.9499510000001</v>
      </c>
      <c r="K38" s="32">
        <v>13066.25</v>
      </c>
      <c r="L38" s="10">
        <f t="shared" si="0"/>
        <v>1647.7735608826706</v>
      </c>
      <c r="M38" s="10">
        <f t="shared" si="2"/>
        <v>5.6739214683858563E-3</v>
      </c>
      <c r="O38" s="28">
        <f t="shared" si="3"/>
        <v>1.452960376404322E-2</v>
      </c>
      <c r="P38" s="28">
        <f t="shared" si="4"/>
        <v>3.0710320920204204E-3</v>
      </c>
      <c r="Q38" s="28">
        <f t="shared" si="7"/>
        <v>-4.6621783783783455E-3</v>
      </c>
      <c r="R38" s="28">
        <f t="shared" si="8"/>
        <v>-6.1096733067861342E-3</v>
      </c>
      <c r="S38" s="28">
        <f t="shared" si="9"/>
        <v>1.168683715094665E-2</v>
      </c>
      <c r="T38" s="28">
        <f t="shared" si="10"/>
        <v>3.3826699283054928E-3</v>
      </c>
    </row>
    <row r="39" spans="1:25">
      <c r="E39" s="29">
        <v>44344</v>
      </c>
      <c r="F39" s="30">
        <v>2364.6999510000001</v>
      </c>
      <c r="G39" s="30">
        <v>1933.4997559999999</v>
      </c>
      <c r="H39" s="30">
        <v>1490.900024</v>
      </c>
      <c r="I39" s="30">
        <v>669.75</v>
      </c>
      <c r="J39" s="30">
        <v>1487.099976</v>
      </c>
      <c r="K39" s="32">
        <v>13117.049805000001</v>
      </c>
      <c r="L39" s="10">
        <f t="shared" si="0"/>
        <v>1680.1363783219028</v>
      </c>
      <c r="M39" s="10">
        <f t="shared" si="2"/>
        <v>1.9640330569387299E-2</v>
      </c>
      <c r="O39" s="28">
        <f t="shared" si="3"/>
        <v>-3.938458670632583E-3</v>
      </c>
      <c r="P39" s="28">
        <f t="shared" si="4"/>
        <v>6.0067807713272137E-2</v>
      </c>
      <c r="Q39" s="28">
        <f t="shared" si="7"/>
        <v>1.2083394399566627E-2</v>
      </c>
      <c r="R39" s="28">
        <f t="shared" si="8"/>
        <v>-4.2530378842030037E-2</v>
      </c>
      <c r="S39" s="28">
        <f t="shared" si="9"/>
        <v>7.5544736408206248E-3</v>
      </c>
      <c r="T39" s="28">
        <f t="shared" si="10"/>
        <v>3.8878641538315772E-3</v>
      </c>
      <c r="V39" s="47" t="s">
        <v>80</v>
      </c>
    </row>
    <row r="40" spans="1:25">
      <c r="E40" s="29">
        <v>44347</v>
      </c>
      <c r="F40" s="30">
        <v>2424.3000489999999</v>
      </c>
      <c r="G40" s="30">
        <v>1993.956177</v>
      </c>
      <c r="H40" s="30">
        <v>1500</v>
      </c>
      <c r="I40" s="30">
        <v>668.29998799999998</v>
      </c>
      <c r="J40" s="30">
        <v>1472.3000489999999</v>
      </c>
      <c r="K40" s="32">
        <v>13226.349609000001</v>
      </c>
      <c r="L40" s="10">
        <f t="shared" si="0"/>
        <v>1713.084586426761</v>
      </c>
      <c r="M40" s="10">
        <f t="shared" si="2"/>
        <v>1.9610436706195555E-2</v>
      </c>
      <c r="O40" s="28">
        <f t="shared" si="3"/>
        <v>2.5204084761280443E-2</v>
      </c>
      <c r="P40" s="28">
        <f t="shared" si="4"/>
        <v>3.1267871026305016E-2</v>
      </c>
      <c r="Q40" s="28">
        <f t="shared" si="7"/>
        <v>6.1036795583282455E-3</v>
      </c>
      <c r="R40" s="28">
        <f t="shared" si="8"/>
        <v>-2.1650048525569954E-3</v>
      </c>
      <c r="S40" s="28">
        <f t="shared" si="9"/>
        <v>-9.9522071406449308E-3</v>
      </c>
      <c r="T40" s="28">
        <f t="shared" si="10"/>
        <v>8.3326514441026678E-3</v>
      </c>
      <c r="V40" s="52" t="s">
        <v>13</v>
      </c>
    </row>
    <row r="41" spans="1:25">
      <c r="E41" s="29">
        <v>44348</v>
      </c>
      <c r="F41" s="30">
        <v>2459.6000979999999</v>
      </c>
      <c r="G41" s="30">
        <v>2001.894043</v>
      </c>
      <c r="H41" s="30">
        <v>1520.3000489999999</v>
      </c>
      <c r="I41" s="30">
        <v>671.04998799999998</v>
      </c>
      <c r="J41" s="30">
        <v>1465.9499510000001</v>
      </c>
      <c r="K41" s="32">
        <v>13210.400390999999</v>
      </c>
      <c r="L41" s="10">
        <f t="shared" si="0"/>
        <v>1726.746479695712</v>
      </c>
      <c r="M41" s="10">
        <f t="shared" si="2"/>
        <v>7.9750255049855223E-3</v>
      </c>
      <c r="O41" s="28">
        <f t="shared" si="3"/>
        <v>1.4560924096240102E-2</v>
      </c>
      <c r="P41" s="28">
        <f t="shared" si="4"/>
        <v>3.9809631182279315E-3</v>
      </c>
      <c r="Q41" s="28">
        <f t="shared" si="7"/>
        <v>1.353336599999988E-2</v>
      </c>
      <c r="R41" s="28">
        <f t="shared" si="8"/>
        <v>4.1149185236855068E-3</v>
      </c>
      <c r="S41" s="28">
        <f t="shared" si="9"/>
        <v>-4.3130461106164475E-3</v>
      </c>
      <c r="T41" s="28">
        <f t="shared" si="10"/>
        <v>-1.2058669603856043E-3</v>
      </c>
      <c r="V41" s="47" t="s">
        <v>3</v>
      </c>
      <c r="W41" s="47" t="s">
        <v>4</v>
      </c>
      <c r="X41" s="47" t="s">
        <v>79</v>
      </c>
      <c r="Y41" s="47" t="s">
        <v>5</v>
      </c>
    </row>
    <row r="42" spans="1:25">
      <c r="E42" s="29">
        <v>44349</v>
      </c>
      <c r="F42" s="30">
        <v>2499</v>
      </c>
      <c r="G42" s="30">
        <v>2031.753052</v>
      </c>
      <c r="H42" s="30">
        <v>1510</v>
      </c>
      <c r="I42" s="30">
        <v>677.45001200000002</v>
      </c>
      <c r="J42" s="30">
        <v>1468.3000489999999</v>
      </c>
      <c r="K42" s="32">
        <v>13274.25</v>
      </c>
      <c r="L42" s="10">
        <f t="shared" si="0"/>
        <v>1745.1821426338313</v>
      </c>
      <c r="M42" s="10">
        <f t="shared" si="2"/>
        <v>1.0676531358192243E-2</v>
      </c>
      <c r="O42" s="28">
        <f t="shared" si="3"/>
        <v>1.6018824373944973E-2</v>
      </c>
      <c r="P42" s="28">
        <f t="shared" si="4"/>
        <v>1.4915379315108002E-2</v>
      </c>
      <c r="Q42" s="28">
        <f t="shared" si="7"/>
        <v>-6.7750106347591599E-3</v>
      </c>
      <c r="R42" s="28">
        <f t="shared" si="8"/>
        <v>9.5373282385038394E-3</v>
      </c>
      <c r="S42" s="28">
        <f t="shared" si="9"/>
        <v>1.6031229431787697E-3</v>
      </c>
      <c r="T42" s="28">
        <f t="shared" si="10"/>
        <v>4.8332834062698726E-3</v>
      </c>
      <c r="V42" s="10" t="s">
        <v>81</v>
      </c>
      <c r="W42" s="10" t="s">
        <v>7</v>
      </c>
      <c r="X42" s="28">
        <v>0.05</v>
      </c>
    </row>
    <row r="43" spans="1:25">
      <c r="E43" s="29">
        <v>44350</v>
      </c>
      <c r="F43" s="30">
        <v>2526</v>
      </c>
      <c r="G43" s="30">
        <v>2039.506226</v>
      </c>
      <c r="H43" s="30">
        <v>1508</v>
      </c>
      <c r="I43" s="30">
        <v>675.5</v>
      </c>
      <c r="J43" s="30">
        <v>1480.099976</v>
      </c>
      <c r="K43" s="32">
        <v>13380.5</v>
      </c>
      <c r="L43" s="10">
        <f t="shared" si="0"/>
        <v>1754.3082381975692</v>
      </c>
      <c r="M43" s="10">
        <f t="shared" si="2"/>
        <v>5.2293083574443955E-3</v>
      </c>
      <c r="O43" s="28">
        <f t="shared" si="3"/>
        <v>1.0804321728691502E-2</v>
      </c>
      <c r="P43" s="28">
        <f t="shared" si="4"/>
        <v>3.8160021427642299E-3</v>
      </c>
      <c r="Q43" s="28">
        <f t="shared" si="7"/>
        <v>-1.3245033112583293E-3</v>
      </c>
      <c r="R43" s="28">
        <f t="shared" si="8"/>
        <v>-2.8784588758705709E-3</v>
      </c>
      <c r="S43" s="28">
        <f t="shared" si="9"/>
        <v>8.0364548159188587E-3</v>
      </c>
      <c r="T43" s="28">
        <f t="shared" si="10"/>
        <v>8.0042186940880722E-3</v>
      </c>
      <c r="V43" s="10" t="s">
        <v>8</v>
      </c>
      <c r="W43" s="10" t="s">
        <v>9</v>
      </c>
      <c r="X43" s="28">
        <v>-8.2000000000000003E-2</v>
      </c>
    </row>
    <row r="44" spans="1:25">
      <c r="E44" s="29">
        <v>44351</v>
      </c>
      <c r="F44" s="30">
        <v>2499.6499020000001</v>
      </c>
      <c r="G44" s="30">
        <v>2021.830811</v>
      </c>
      <c r="H44" s="30">
        <v>1516</v>
      </c>
      <c r="I44" s="30">
        <v>673.95001200000002</v>
      </c>
      <c r="J44" s="30">
        <v>1518.9499510000001</v>
      </c>
      <c r="K44" s="32">
        <v>13393.900390999999</v>
      </c>
      <c r="L44" s="10">
        <f t="shared" si="0"/>
        <v>1747.5051558674236</v>
      </c>
      <c r="M44" s="10">
        <f t="shared" si="2"/>
        <v>-3.8779287368194693E-3</v>
      </c>
      <c r="O44" s="28">
        <f t="shared" si="3"/>
        <v>-1.0431551068883604E-2</v>
      </c>
      <c r="P44" s="28">
        <f t="shared" si="4"/>
        <v>-8.6665168140555027E-3</v>
      </c>
      <c r="Q44" s="28">
        <f t="shared" si="7"/>
        <v>5.3050397877985045E-3</v>
      </c>
      <c r="R44" s="28">
        <f t="shared" si="8"/>
        <v>-2.2945788304958858E-3</v>
      </c>
      <c r="S44" s="28">
        <f t="shared" si="9"/>
        <v>2.6248210006051709E-2</v>
      </c>
      <c r="T44" s="28">
        <f t="shared" si="10"/>
        <v>1.0014865662717476E-3</v>
      </c>
      <c r="V44" s="10" t="s">
        <v>78</v>
      </c>
      <c r="W44" s="9" t="s">
        <v>10</v>
      </c>
      <c r="X44" s="28">
        <v>0.16450000000000001</v>
      </c>
    </row>
    <row r="45" spans="1:25">
      <c r="E45" s="29">
        <v>44354</v>
      </c>
      <c r="F45" s="30">
        <v>2483</v>
      </c>
      <c r="G45" s="30">
        <v>2055.889404</v>
      </c>
      <c r="H45" s="30">
        <v>1510</v>
      </c>
      <c r="I45" s="30">
        <v>675.34997599999997</v>
      </c>
      <c r="J45" s="30">
        <v>1545.4499510000001</v>
      </c>
      <c r="K45" s="32">
        <v>13479.650390999999</v>
      </c>
      <c r="L45" s="10">
        <f t="shared" si="0"/>
        <v>1756.9312287975322</v>
      </c>
      <c r="M45" s="10">
        <f t="shared" si="2"/>
        <v>5.394017235634152E-3</v>
      </c>
      <c r="O45" s="28">
        <f t="shared" si="3"/>
        <v>-6.6608935862091379E-3</v>
      </c>
      <c r="P45" s="28">
        <f t="shared" si="4"/>
        <v>1.6845421889260193E-2</v>
      </c>
      <c r="Q45" s="28">
        <f t="shared" si="7"/>
        <v>-3.9577836411609502E-3</v>
      </c>
      <c r="R45" s="28">
        <f t="shared" si="8"/>
        <v>2.0772519846767867E-3</v>
      </c>
      <c r="S45" s="28">
        <f t="shared" si="9"/>
        <v>1.7446262783414213E-2</v>
      </c>
      <c r="T45" s="28">
        <f t="shared" si="10"/>
        <v>6.4021679642787266E-3</v>
      </c>
    </row>
    <row r="46" spans="1:25">
      <c r="E46" s="29">
        <v>44355</v>
      </c>
      <c r="F46" s="30">
        <v>2517.5500489999999</v>
      </c>
      <c r="G46" s="30">
        <v>2044.075073</v>
      </c>
      <c r="H46" s="30">
        <v>1496.5500489999999</v>
      </c>
      <c r="I46" s="30">
        <v>678.75</v>
      </c>
      <c r="J46" s="30">
        <v>1561</v>
      </c>
      <c r="K46" s="32">
        <v>13496.549805000001</v>
      </c>
      <c r="L46" s="10">
        <f t="shared" si="0"/>
        <v>1760.8602357798734</v>
      </c>
      <c r="M46" s="10">
        <f t="shared" si="2"/>
        <v>2.236289570099137E-3</v>
      </c>
      <c r="O46" s="28">
        <f t="shared" si="3"/>
        <v>1.3914639146194174E-2</v>
      </c>
      <c r="P46" s="28">
        <f t="shared" si="4"/>
        <v>-5.7465790606312517E-3</v>
      </c>
      <c r="Q46" s="28">
        <f t="shared" si="7"/>
        <v>-8.9072523178808094E-3</v>
      </c>
      <c r="R46" s="28">
        <f t="shared" si="8"/>
        <v>5.0344623096574281E-3</v>
      </c>
      <c r="S46" s="28">
        <f t="shared" si="9"/>
        <v>1.0061826324390566E-2</v>
      </c>
      <c r="T46" s="28">
        <f t="shared" si="10"/>
        <v>1.2536982421504916E-3</v>
      </c>
      <c r="V46" s="10" t="s">
        <v>11</v>
      </c>
      <c r="X46" s="51">
        <f>((X43-X42)/X44)</f>
        <v>-0.80243161094224924</v>
      </c>
    </row>
    <row r="47" spans="1:25">
      <c r="E47" s="29">
        <v>44356</v>
      </c>
      <c r="F47" s="30">
        <v>2510.4499510000001</v>
      </c>
      <c r="G47" s="30">
        <v>2007.5242920000001</v>
      </c>
      <c r="H47" s="30">
        <v>1483.900024</v>
      </c>
      <c r="I47" s="30">
        <v>672.84997599999997</v>
      </c>
      <c r="J47" s="30">
        <v>1550</v>
      </c>
      <c r="K47" s="32">
        <v>13396.400390999999</v>
      </c>
      <c r="L47" s="10">
        <f t="shared" si="0"/>
        <v>1743.0226258099758</v>
      </c>
      <c r="M47" s="10">
        <f t="shared" si="2"/>
        <v>-1.0130054394690502E-2</v>
      </c>
      <c r="O47" s="28">
        <f t="shared" si="3"/>
        <v>-2.8202410525344224E-3</v>
      </c>
      <c r="P47" s="28">
        <f t="shared" si="4"/>
        <v>-1.7881330036648713E-2</v>
      </c>
      <c r="Q47" s="28">
        <f t="shared" si="7"/>
        <v>-8.4527911435055003E-3</v>
      </c>
      <c r="R47" s="28">
        <f t="shared" si="8"/>
        <v>-8.6924847145488648E-3</v>
      </c>
      <c r="S47" s="28">
        <f t="shared" si="9"/>
        <v>-7.0467648942985628E-3</v>
      </c>
      <c r="T47" s="28">
        <f t="shared" si="10"/>
        <v>-7.4203715354644872E-3</v>
      </c>
    </row>
    <row r="48" spans="1:25">
      <c r="E48" s="29">
        <v>44357</v>
      </c>
      <c r="F48" s="30">
        <v>2524.1999510000001</v>
      </c>
      <c r="G48" s="30">
        <v>2014.9083250000001</v>
      </c>
      <c r="H48" s="30">
        <v>1482.099976</v>
      </c>
      <c r="I48" s="30">
        <v>676.04998799999998</v>
      </c>
      <c r="J48" s="30">
        <v>1525</v>
      </c>
      <c r="K48" s="32">
        <v>13517.200194999999</v>
      </c>
      <c r="L48" s="10">
        <f t="shared" si="0"/>
        <v>1746.3138541386438</v>
      </c>
      <c r="M48" s="10">
        <f t="shared" si="2"/>
        <v>1.8882304107432635E-3</v>
      </c>
      <c r="O48" s="28">
        <f t="shared" si="3"/>
        <v>5.47710580508598E-3</v>
      </c>
      <c r="P48" s="28">
        <f t="shared" si="4"/>
        <v>3.6781786548862883E-3</v>
      </c>
      <c r="Q48" s="28">
        <f t="shared" si="7"/>
        <v>-1.2130520728397265E-3</v>
      </c>
      <c r="R48" s="28">
        <f t="shared" si="8"/>
        <v>4.7559071325582458E-3</v>
      </c>
      <c r="S48" s="28">
        <f t="shared" si="9"/>
        <v>-1.6129032258064502E-2</v>
      </c>
      <c r="T48" s="28">
        <f t="shared" si="10"/>
        <v>9.0173330502389959E-3</v>
      </c>
      <c r="V48" s="47" t="s">
        <v>80</v>
      </c>
    </row>
    <row r="49" spans="5:25">
      <c r="E49" s="29">
        <v>44358</v>
      </c>
      <c r="F49" s="30">
        <v>2513.8000489999999</v>
      </c>
      <c r="G49" s="30">
        <v>2042.7366939999999</v>
      </c>
      <c r="H49" s="30">
        <v>1491</v>
      </c>
      <c r="I49" s="30">
        <v>681.29998799999998</v>
      </c>
      <c r="J49" s="30">
        <v>1521</v>
      </c>
      <c r="K49" s="32">
        <v>13563.849609000001</v>
      </c>
      <c r="L49" s="10">
        <f t="shared" si="0"/>
        <v>1755.1144477043877</v>
      </c>
      <c r="M49" s="10">
        <f t="shared" si="2"/>
        <v>5.0395257100475099E-3</v>
      </c>
      <c r="O49" s="28">
        <f t="shared" si="3"/>
        <v>-4.1200785206734203E-3</v>
      </c>
      <c r="P49" s="28">
        <f t="shared" si="4"/>
        <v>1.3811233322488681E-2</v>
      </c>
      <c r="Q49" s="28">
        <f t="shared" si="7"/>
        <v>6.0050092059376059E-3</v>
      </c>
      <c r="R49" s="28">
        <f t="shared" si="8"/>
        <v>7.7656979412592531E-3</v>
      </c>
      <c r="S49" s="28">
        <f t="shared" si="9"/>
        <v>-2.6229508196721207E-3</v>
      </c>
      <c r="T49" s="28">
        <f t="shared" si="10"/>
        <v>3.4511151219951408E-3</v>
      </c>
      <c r="V49" s="52" t="s">
        <v>14</v>
      </c>
    </row>
    <row r="50" spans="5:25">
      <c r="E50" s="29">
        <v>44361</v>
      </c>
      <c r="F50" s="30">
        <v>2530.1999510000001</v>
      </c>
      <c r="G50" s="30">
        <v>2072.0419919999999</v>
      </c>
      <c r="H50" s="30">
        <v>1478.25</v>
      </c>
      <c r="I50" s="30">
        <v>677.09997599999997</v>
      </c>
      <c r="J50" s="30">
        <v>1503.4499510000001</v>
      </c>
      <c r="K50" s="32">
        <v>13554.150390999999</v>
      </c>
      <c r="L50" s="10">
        <f t="shared" si="0"/>
        <v>1763.8301065933517</v>
      </c>
      <c r="M50" s="10">
        <f t="shared" si="2"/>
        <v>4.9658635654010741E-3</v>
      </c>
      <c r="O50" s="28">
        <f t="shared" si="3"/>
        <v>6.5239484765402533E-3</v>
      </c>
      <c r="P50" s="28">
        <f t="shared" si="4"/>
        <v>1.4346096629133109E-2</v>
      </c>
      <c r="Q50" s="28">
        <f t="shared" si="7"/>
        <v>-8.5513078470824677E-3</v>
      </c>
      <c r="R50" s="28">
        <f t="shared" si="8"/>
        <v>-6.1647028826896655E-3</v>
      </c>
      <c r="S50" s="28">
        <f t="shared" si="9"/>
        <v>-1.1538493754109092E-2</v>
      </c>
      <c r="T50" s="28">
        <f t="shared" si="10"/>
        <v>-7.1507855657482189E-4</v>
      </c>
      <c r="V50" s="47" t="s">
        <v>3</v>
      </c>
      <c r="W50" s="47" t="s">
        <v>4</v>
      </c>
      <c r="X50" s="47" t="s">
        <v>79</v>
      </c>
      <c r="Y50" s="47" t="s">
        <v>5</v>
      </c>
    </row>
    <row r="51" spans="5:25">
      <c r="E51" s="29">
        <v>44362</v>
      </c>
      <c r="F51" s="30">
        <v>2549.8000489999999</v>
      </c>
      <c r="G51" s="30">
        <v>2076.749268</v>
      </c>
      <c r="H51" s="30">
        <v>1486</v>
      </c>
      <c r="I51" s="30">
        <v>673.20001200000002</v>
      </c>
      <c r="J51" s="30">
        <v>1520</v>
      </c>
      <c r="K51" s="32">
        <v>13607.799805000001</v>
      </c>
      <c r="L51" s="10">
        <f t="shared" si="0"/>
        <v>1771.9749601590729</v>
      </c>
      <c r="M51" s="10">
        <f t="shared" si="2"/>
        <v>4.6177086643861553E-3</v>
      </c>
      <c r="O51" s="28">
        <f t="shared" si="3"/>
        <v>7.7464620897860215E-3</v>
      </c>
      <c r="P51" s="28">
        <f t="shared" si="4"/>
        <v>2.2718053100152513E-3</v>
      </c>
      <c r="Q51" s="28">
        <f t="shared" si="7"/>
        <v>5.2426856079823558E-3</v>
      </c>
      <c r="R51" s="28">
        <f t="shared" si="8"/>
        <v>-5.7598052551104395E-3</v>
      </c>
      <c r="S51" s="28">
        <f t="shared" si="9"/>
        <v>1.1008047849542235E-2</v>
      </c>
      <c r="T51" s="28">
        <f t="shared" si="10"/>
        <v>3.9581539567117296E-3</v>
      </c>
      <c r="V51" s="10" t="s">
        <v>81</v>
      </c>
      <c r="W51" s="10" t="s">
        <v>7</v>
      </c>
      <c r="X51" s="28">
        <v>0.05</v>
      </c>
    </row>
    <row r="52" spans="5:25">
      <c r="E52" s="29">
        <v>44363</v>
      </c>
      <c r="F52" s="30">
        <v>2774.0500489999999</v>
      </c>
      <c r="G52" s="30">
        <v>2041.30603</v>
      </c>
      <c r="H52" s="30">
        <v>1488</v>
      </c>
      <c r="I52" s="30">
        <v>668.54998799999998</v>
      </c>
      <c r="J52" s="30">
        <v>1505.849976</v>
      </c>
      <c r="K52" s="32">
        <v>13510.599609000001</v>
      </c>
      <c r="L52" s="10">
        <f t="shared" si="0"/>
        <v>1808.7501020022009</v>
      </c>
      <c r="M52" s="10">
        <f t="shared" si="2"/>
        <v>2.0753759319390497E-2</v>
      </c>
      <c r="O52" s="28">
        <f t="shared" si="3"/>
        <v>8.7948072668658117E-2</v>
      </c>
      <c r="P52" s="28">
        <f t="shared" si="4"/>
        <v>-1.7066690980049537E-2</v>
      </c>
      <c r="Q52" s="28">
        <f t="shared" si="7"/>
        <v>1.3458950201883368E-3</v>
      </c>
      <c r="R52" s="28">
        <f t="shared" si="8"/>
        <v>-6.9073439053949359E-3</v>
      </c>
      <c r="S52" s="28">
        <f t="shared" si="9"/>
        <v>-9.3092263157894539E-3</v>
      </c>
      <c r="T52" s="28">
        <f t="shared" si="10"/>
        <v>-7.142976630526654E-3</v>
      </c>
      <c r="V52" s="10" t="s">
        <v>8</v>
      </c>
      <c r="W52" s="10" t="s">
        <v>9</v>
      </c>
      <c r="X52" s="28">
        <v>0.41249999999999998</v>
      </c>
    </row>
    <row r="53" spans="5:25">
      <c r="E53" s="29">
        <v>44364</v>
      </c>
      <c r="F53" s="30">
        <v>2693.6499020000001</v>
      </c>
      <c r="G53" s="30">
        <v>2045.044189</v>
      </c>
      <c r="H53" s="30">
        <v>1466</v>
      </c>
      <c r="I53" s="30">
        <v>665.04998799999998</v>
      </c>
      <c r="J53" s="30">
        <v>1481</v>
      </c>
      <c r="K53" s="32">
        <v>13425.150390999999</v>
      </c>
      <c r="L53" s="10">
        <f t="shared" si="0"/>
        <v>1785.222194762807</v>
      </c>
      <c r="M53" s="10">
        <f t="shared" si="2"/>
        <v>-1.3007826351108198E-2</v>
      </c>
      <c r="O53" s="28">
        <f t="shared" si="3"/>
        <v>-2.8982947524318403E-2</v>
      </c>
      <c r="P53" s="28">
        <f t="shared" si="4"/>
        <v>1.8312584909181417E-3</v>
      </c>
      <c r="Q53" s="28">
        <f t="shared" si="7"/>
        <v>-1.4784946236559127E-2</v>
      </c>
      <c r="R53" s="28">
        <f t="shared" si="8"/>
        <v>-5.2352106242203877E-3</v>
      </c>
      <c r="S53" s="28">
        <f t="shared" si="9"/>
        <v>-1.6502291991934759E-2</v>
      </c>
      <c r="T53" s="28">
        <f t="shared" si="10"/>
        <v>-6.3246059000282573E-3</v>
      </c>
      <c r="V53" s="10" t="s">
        <v>78</v>
      </c>
      <c r="W53" s="9" t="s">
        <v>10</v>
      </c>
      <c r="X53" s="28">
        <v>0.1079</v>
      </c>
    </row>
    <row r="54" spans="5:25">
      <c r="E54" s="29">
        <v>44365</v>
      </c>
      <c r="F54" s="30">
        <v>2645.3999020000001</v>
      </c>
      <c r="G54" s="30">
        <v>2054.2741700000001</v>
      </c>
      <c r="H54" s="30">
        <v>1469.5</v>
      </c>
      <c r="I54" s="30">
        <v>668.5</v>
      </c>
      <c r="J54" s="30">
        <v>1487.5500489999999</v>
      </c>
      <c r="K54" s="32">
        <v>13386.549805000001</v>
      </c>
      <c r="L54" s="10">
        <f t="shared" si="0"/>
        <v>1779.2750900845208</v>
      </c>
      <c r="M54" s="10">
        <f t="shared" si="2"/>
        <v>-3.3312966283597367E-3</v>
      </c>
      <c r="O54" s="28">
        <f t="shared" si="3"/>
        <v>-1.7912498563445456E-2</v>
      </c>
      <c r="P54" s="28">
        <f t="shared" si="4"/>
        <v>4.5133406161328438E-3</v>
      </c>
      <c r="Q54" s="28">
        <f t="shared" si="7"/>
        <v>2.3874488403818894E-3</v>
      </c>
      <c r="R54" s="28">
        <f t="shared" si="8"/>
        <v>5.1875980185718262E-3</v>
      </c>
      <c r="S54" s="28">
        <f t="shared" si="9"/>
        <v>4.4227204591491542E-3</v>
      </c>
      <c r="T54" s="28">
        <f t="shared" si="10"/>
        <v>-2.8752442152063518E-3</v>
      </c>
    </row>
    <row r="55" spans="5:25">
      <c r="E55" s="29">
        <v>44368</v>
      </c>
      <c r="F55" s="30">
        <v>2576.1499020000001</v>
      </c>
      <c r="G55" s="30">
        <v>2064.9809570000002</v>
      </c>
      <c r="H55" s="30">
        <v>1461.349976</v>
      </c>
      <c r="I55" s="30">
        <v>671.34997599999997</v>
      </c>
      <c r="J55" s="30">
        <v>1460</v>
      </c>
      <c r="K55" s="32">
        <v>13456.099609000001</v>
      </c>
      <c r="L55" s="10">
        <f t="shared" si="0"/>
        <v>1763.6660150870671</v>
      </c>
      <c r="M55" s="10">
        <f t="shared" si="2"/>
        <v>-8.7727159698011148E-3</v>
      </c>
      <c r="O55" s="28">
        <f t="shared" si="3"/>
        <v>-2.6177516657366229E-2</v>
      </c>
      <c r="P55" s="28">
        <f t="shared" si="4"/>
        <v>5.211956201542467E-3</v>
      </c>
      <c r="Q55" s="28">
        <f t="shared" si="7"/>
        <v>-5.5461204491323857E-3</v>
      </c>
      <c r="R55" s="28">
        <f t="shared" si="8"/>
        <v>4.2632400897530953E-3</v>
      </c>
      <c r="S55" s="28">
        <f t="shared" si="9"/>
        <v>-1.8520418199387878E-2</v>
      </c>
      <c r="T55" s="28">
        <f t="shared" si="10"/>
        <v>5.1954988412341585E-3</v>
      </c>
      <c r="V55" s="10" t="s">
        <v>11</v>
      </c>
      <c r="X55" s="28">
        <f>((X52-X51)/X53)</f>
        <v>3.3595922150139019</v>
      </c>
    </row>
    <row r="56" spans="5:25">
      <c r="E56" s="29">
        <v>44369</v>
      </c>
      <c r="F56" s="30">
        <v>2609.1499020000001</v>
      </c>
      <c r="G56" s="30">
        <v>2054.3664549999999</v>
      </c>
      <c r="H56" s="30">
        <v>1497</v>
      </c>
      <c r="I56" s="30">
        <v>666.79998799999998</v>
      </c>
      <c r="J56" s="30">
        <v>1470.099976</v>
      </c>
      <c r="K56" s="32">
        <v>13491.099609000001</v>
      </c>
      <c r="L56" s="10">
        <f t="shared" si="0"/>
        <v>1773.4882225740389</v>
      </c>
      <c r="M56" s="10">
        <f t="shared" si="2"/>
        <v>5.5691992718287509E-3</v>
      </c>
      <c r="O56" s="28">
        <f t="shared" si="3"/>
        <v>1.2809813580483276E-2</v>
      </c>
      <c r="P56" s="28">
        <f t="shared" si="4"/>
        <v>-5.1402420753656752E-3</v>
      </c>
      <c r="Q56" s="28">
        <f t="shared" si="7"/>
        <v>2.4395267790390029E-2</v>
      </c>
      <c r="R56" s="28">
        <f t="shared" si="8"/>
        <v>-6.7773712112264572E-3</v>
      </c>
      <c r="S56" s="28">
        <f t="shared" si="9"/>
        <v>6.9177917808218581E-3</v>
      </c>
      <c r="T56" s="28">
        <f t="shared" si="10"/>
        <v>2.6010509001130888E-3</v>
      </c>
    </row>
    <row r="57" spans="5:25">
      <c r="E57" s="29">
        <v>44370</v>
      </c>
      <c r="F57" s="30">
        <v>2597.1499020000001</v>
      </c>
      <c r="G57" s="30">
        <v>2035.5373540000001</v>
      </c>
      <c r="H57" s="30">
        <v>1490</v>
      </c>
      <c r="I57" s="30">
        <v>665.25</v>
      </c>
      <c r="J57" s="30">
        <v>1505</v>
      </c>
      <c r="K57" s="32">
        <v>13423.349609000001</v>
      </c>
      <c r="L57" s="10">
        <f t="shared" si="0"/>
        <v>1766.7264438014545</v>
      </c>
      <c r="M57" s="10">
        <f t="shared" si="2"/>
        <v>-3.8127001276446748E-3</v>
      </c>
      <c r="O57" s="28">
        <f t="shared" si="3"/>
        <v>-4.5991991455920367E-3</v>
      </c>
      <c r="P57" s="28">
        <f t="shared" si="4"/>
        <v>-9.1654052051778345E-3</v>
      </c>
      <c r="Q57" s="28">
        <f t="shared" si="7"/>
        <v>-4.676018704074858E-3</v>
      </c>
      <c r="R57" s="28">
        <f t="shared" si="8"/>
        <v>-2.3245171384136398E-3</v>
      </c>
      <c r="S57" s="28">
        <f t="shared" si="9"/>
        <v>2.3739898353688504E-2</v>
      </c>
      <c r="T57" s="28">
        <f t="shared" si="10"/>
        <v>-5.0218293514640022E-3</v>
      </c>
      <c r="V57" s="47" t="s">
        <v>80</v>
      </c>
    </row>
    <row r="58" spans="5:25">
      <c r="E58" s="29">
        <v>44371</v>
      </c>
      <c r="F58" s="30">
        <v>2566.25</v>
      </c>
      <c r="G58" s="30">
        <v>1987.6798100000001</v>
      </c>
      <c r="H58" s="30">
        <v>1490</v>
      </c>
      <c r="I58" s="30">
        <v>664.79998799999998</v>
      </c>
      <c r="J58" s="30">
        <v>1490</v>
      </c>
      <c r="K58" s="32">
        <v>13468.25</v>
      </c>
      <c r="L58" s="10">
        <f t="shared" si="0"/>
        <v>1742.4592317244892</v>
      </c>
      <c r="M58" s="10">
        <f t="shared" si="2"/>
        <v>-1.373569301693911E-2</v>
      </c>
      <c r="O58" s="28">
        <f t="shared" si="3"/>
        <v>-1.1897619762419098E-2</v>
      </c>
      <c r="P58" s="28">
        <f t="shared" si="4"/>
        <v>-2.3511012414464405E-2</v>
      </c>
      <c r="Q58" s="28">
        <f t="shared" si="7"/>
        <v>0</v>
      </c>
      <c r="R58" s="28">
        <f t="shared" si="8"/>
        <v>-6.7645546786920807E-4</v>
      </c>
      <c r="S58" s="28">
        <f t="shared" si="9"/>
        <v>-9.966777408637828E-3</v>
      </c>
      <c r="T58" s="28">
        <f t="shared" si="10"/>
        <v>3.3449468506649982E-3</v>
      </c>
    </row>
    <row r="59" spans="5:25">
      <c r="E59" s="29">
        <v>44372</v>
      </c>
      <c r="F59" s="30">
        <v>2595.5500489999999</v>
      </c>
      <c r="G59" s="30">
        <v>1942.406616</v>
      </c>
      <c r="H59" s="30">
        <v>1511.099976</v>
      </c>
      <c r="I59" s="30">
        <v>672.25</v>
      </c>
      <c r="J59" s="30">
        <v>1510.5</v>
      </c>
      <c r="K59" s="32">
        <v>13539.400390999999</v>
      </c>
      <c r="L59" s="10">
        <f t="shared" si="0"/>
        <v>1741.0060921549637</v>
      </c>
      <c r="M59" s="10">
        <f t="shared" si="2"/>
        <v>-8.3395900636795695E-4</v>
      </c>
      <c r="O59" s="28">
        <f t="shared" si="3"/>
        <v>1.1417456989771146E-2</v>
      </c>
      <c r="P59" s="28">
        <f t="shared" si="4"/>
        <v>-2.2776904897977568E-2</v>
      </c>
      <c r="Q59" s="28">
        <f t="shared" si="7"/>
        <v>1.4161057718120817E-2</v>
      </c>
      <c r="R59" s="28">
        <f t="shared" si="8"/>
        <v>1.1206396110825523E-2</v>
      </c>
      <c r="S59" s="28">
        <f t="shared" si="9"/>
        <v>1.3758389261744997E-2</v>
      </c>
      <c r="T59" s="28">
        <f t="shared" si="10"/>
        <v>5.2828237521578281E-3</v>
      </c>
    </row>
    <row r="60" spans="5:25">
      <c r="E60" s="29">
        <v>44375</v>
      </c>
      <c r="F60" s="30">
        <v>2562.6000979999999</v>
      </c>
      <c r="G60" s="30">
        <v>1925.3773189999999</v>
      </c>
      <c r="H60" s="30">
        <v>1520</v>
      </c>
      <c r="I60" s="30">
        <v>676.29998799999998</v>
      </c>
      <c r="J60" s="30">
        <v>1526</v>
      </c>
      <c r="K60" s="32">
        <v>13533.049805000001</v>
      </c>
      <c r="L60" s="10">
        <f t="shared" si="0"/>
        <v>1731.7521615290686</v>
      </c>
      <c r="M60" s="10">
        <f t="shared" si="2"/>
        <v>-5.3152775671455599E-3</v>
      </c>
      <c r="O60" s="28">
        <f t="shared" si="3"/>
        <v>-1.2694785451236035E-2</v>
      </c>
      <c r="P60" s="28">
        <f t="shared" si="4"/>
        <v>-8.7671123336000578E-3</v>
      </c>
      <c r="Q60" s="28">
        <f t="shared" si="7"/>
        <v>5.8897651653460059E-3</v>
      </c>
      <c r="R60" s="28">
        <f t="shared" si="8"/>
        <v>6.0245265898102307E-3</v>
      </c>
      <c r="S60" s="28">
        <f t="shared" si="9"/>
        <v>1.0261502813637913E-2</v>
      </c>
      <c r="T60" s="28">
        <f t="shared" si="10"/>
        <v>-4.6904484811749469E-4</v>
      </c>
    </row>
    <row r="61" spans="5:25">
      <c r="E61" s="29">
        <v>44376</v>
      </c>
      <c r="F61" s="30">
        <v>2532.1999510000001</v>
      </c>
      <c r="G61" s="30">
        <v>1927.0386960000001</v>
      </c>
      <c r="H61" s="30">
        <v>1507</v>
      </c>
      <c r="I61" s="30">
        <v>677.59997599999997</v>
      </c>
      <c r="J61" s="30">
        <v>1513</v>
      </c>
      <c r="K61" s="32">
        <v>13481.950194999999</v>
      </c>
      <c r="L61" s="10">
        <f t="shared" si="0"/>
        <v>1722.3084400798114</v>
      </c>
      <c r="M61" s="10">
        <f t="shared" si="2"/>
        <v>-5.453275393009438E-3</v>
      </c>
      <c r="O61" s="28">
        <f t="shared" si="3"/>
        <v>-1.1863008599635183E-2</v>
      </c>
      <c r="P61" s="28">
        <f t="shared" si="4"/>
        <v>8.6288385326094286E-4</v>
      </c>
      <c r="Q61" s="28">
        <f t="shared" si="7"/>
        <v>-8.5526315789473673E-3</v>
      </c>
      <c r="R61" s="28">
        <f t="shared" si="8"/>
        <v>1.9222061556505299E-3</v>
      </c>
      <c r="S61" s="28">
        <f t="shared" si="9"/>
        <v>-8.5190039318480126E-3</v>
      </c>
      <c r="T61" s="28">
        <f t="shared" si="10"/>
        <v>-3.775912357990574E-3</v>
      </c>
    </row>
    <row r="62" spans="5:25">
      <c r="E62" s="29">
        <v>44377</v>
      </c>
      <c r="F62" s="30">
        <v>2599.3000489999999</v>
      </c>
      <c r="G62" s="30">
        <v>1948.1292719999999</v>
      </c>
      <c r="H62" s="30">
        <v>1498</v>
      </c>
      <c r="I62" s="30">
        <v>675.45001200000002</v>
      </c>
      <c r="J62" s="30">
        <v>1516</v>
      </c>
      <c r="K62" s="32">
        <v>13473.549805000001</v>
      </c>
      <c r="L62" s="10">
        <f t="shared" si="0"/>
        <v>1742.777945378755</v>
      </c>
      <c r="M62" s="10">
        <f t="shared" si="2"/>
        <v>1.1884924222977711E-2</v>
      </c>
      <c r="O62" s="28">
        <f t="shared" si="3"/>
        <v>2.6498735999699097E-2</v>
      </c>
      <c r="P62" s="28">
        <f t="shared" si="4"/>
        <v>1.094455240768033E-2</v>
      </c>
      <c r="Q62" s="28">
        <f t="shared" si="7"/>
        <v>-5.9721300597213034E-3</v>
      </c>
      <c r="R62" s="28">
        <f t="shared" si="8"/>
        <v>-3.1729103839283068E-3</v>
      </c>
      <c r="S62" s="28">
        <f t="shared" si="9"/>
        <v>1.98281559814939E-3</v>
      </c>
      <c r="T62" s="28">
        <f t="shared" si="10"/>
        <v>-6.2308418874845728E-4</v>
      </c>
    </row>
    <row r="63" spans="5:25">
      <c r="E63" s="29">
        <v>44378</v>
      </c>
      <c r="F63" s="30">
        <v>2584.6999510000001</v>
      </c>
      <c r="G63" s="30">
        <v>1936.4072269999999</v>
      </c>
      <c r="H63" s="30">
        <v>1502</v>
      </c>
      <c r="I63" s="30">
        <v>684.15002400000003</v>
      </c>
      <c r="J63" s="30">
        <v>1497.099976</v>
      </c>
      <c r="K63" s="32">
        <v>13454.099609000001</v>
      </c>
      <c r="L63" s="10">
        <f t="shared" si="0"/>
        <v>1735.9874305520891</v>
      </c>
      <c r="M63" s="10">
        <f t="shared" si="2"/>
        <v>-3.8963740875147534E-3</v>
      </c>
      <c r="O63" s="28">
        <f t="shared" si="3"/>
        <v>-5.6169344534182652E-3</v>
      </c>
      <c r="P63" s="28">
        <f t="shared" si="4"/>
        <v>-6.017077597712972E-3</v>
      </c>
      <c r="Q63" s="28">
        <f t="shared" si="7"/>
        <v>2.6702269692924219E-3</v>
      </c>
      <c r="R63" s="28">
        <f t="shared" si="8"/>
        <v>1.288031955797786E-2</v>
      </c>
      <c r="S63" s="28">
        <f t="shared" si="9"/>
        <v>-1.2467034300791546E-2</v>
      </c>
      <c r="T63" s="28">
        <f t="shared" si="10"/>
        <v>-1.4435836347138631E-3</v>
      </c>
    </row>
    <row r="64" spans="5:25">
      <c r="E64" s="29">
        <v>44379</v>
      </c>
      <c r="F64" s="30">
        <v>2626.1499020000001</v>
      </c>
      <c r="G64" s="30">
        <v>1965.112427</v>
      </c>
      <c r="H64" s="30">
        <v>1485</v>
      </c>
      <c r="I64" s="30">
        <v>681.25</v>
      </c>
      <c r="J64" s="30">
        <v>1500</v>
      </c>
      <c r="K64" s="32">
        <v>13494.450194999999</v>
      </c>
      <c r="L64" s="10">
        <f t="shared" si="0"/>
        <v>1751.7630828669292</v>
      </c>
      <c r="M64" s="10">
        <f t="shared" si="2"/>
        <v>9.0874231213891044E-3</v>
      </c>
      <c r="O64" s="28">
        <f t="shared" si="3"/>
        <v>1.6036658716987118E-2</v>
      </c>
      <c r="P64" s="28">
        <f t="shared" si="4"/>
        <v>1.4823947979409224E-2</v>
      </c>
      <c r="Q64" s="28">
        <f t="shared" si="7"/>
        <v>-1.1318242343541951E-2</v>
      </c>
      <c r="R64" s="28">
        <f t="shared" si="8"/>
        <v>-4.2388714437873176E-3</v>
      </c>
      <c r="S64" s="28">
        <f t="shared" si="9"/>
        <v>1.9370944135264079E-3</v>
      </c>
      <c r="T64" s="28">
        <f t="shared" si="10"/>
        <v>2.9991294231987986E-3</v>
      </c>
    </row>
    <row r="65" spans="5:20">
      <c r="E65" s="29">
        <v>44382</v>
      </c>
      <c r="F65" s="30">
        <v>2602.3999020000001</v>
      </c>
      <c r="G65" s="30">
        <v>1984.6339109999999</v>
      </c>
      <c r="H65" s="30">
        <v>1489.9499510000001</v>
      </c>
      <c r="I65" s="30">
        <v>680.20001200000002</v>
      </c>
      <c r="J65" s="30">
        <v>1490</v>
      </c>
      <c r="K65" s="32">
        <v>13585.75</v>
      </c>
      <c r="L65" s="10">
        <f t="shared" si="0"/>
        <v>1752.427179460811</v>
      </c>
      <c r="M65" s="10">
        <f t="shared" si="2"/>
        <v>3.7910183196410152E-4</v>
      </c>
      <c r="O65" s="28">
        <f t="shared" si="3"/>
        <v>-9.0436574020061888E-3</v>
      </c>
      <c r="P65" s="28">
        <f t="shared" si="4"/>
        <v>9.9340290823981547E-3</v>
      </c>
      <c r="Q65" s="28">
        <f t="shared" si="7"/>
        <v>3.3333003367004288E-3</v>
      </c>
      <c r="R65" s="28">
        <f t="shared" si="8"/>
        <v>-1.5412667889908027E-3</v>
      </c>
      <c r="S65" s="28">
        <f t="shared" si="9"/>
        <v>-6.6666666666667096E-3</v>
      </c>
      <c r="T65" s="28">
        <f t="shared" si="10"/>
        <v>6.7657298875229976E-3</v>
      </c>
    </row>
    <row r="66" spans="5:20">
      <c r="E66" s="29">
        <v>44383</v>
      </c>
      <c r="F66" s="30">
        <v>2599.1499020000001</v>
      </c>
      <c r="G66" s="30">
        <v>1961.189697</v>
      </c>
      <c r="H66" s="30">
        <v>1497</v>
      </c>
      <c r="I66" s="30">
        <v>673.25</v>
      </c>
      <c r="J66" s="30">
        <v>1506</v>
      </c>
      <c r="K66" s="32">
        <v>13574.150390999999</v>
      </c>
      <c r="L66" s="10">
        <f t="shared" si="0"/>
        <v>1745.4555694264559</v>
      </c>
      <c r="M66" s="10">
        <f t="shared" si="2"/>
        <v>-3.9782594769501856E-3</v>
      </c>
      <c r="O66" s="28">
        <f t="shared" si="3"/>
        <v>-1.248847264981201E-3</v>
      </c>
      <c r="P66" s="28">
        <f t="shared" si="4"/>
        <v>-1.1812865773409564E-2</v>
      </c>
      <c r="Q66" s="28">
        <f t="shared" si="7"/>
        <v>4.7317354487432794E-3</v>
      </c>
      <c r="R66" s="28">
        <f t="shared" si="8"/>
        <v>-1.0217600525417203E-2</v>
      </c>
      <c r="S66" s="28">
        <f t="shared" si="9"/>
        <v>1.0738255033557076E-2</v>
      </c>
      <c r="T66" s="28">
        <f t="shared" si="10"/>
        <v>-8.5380704046522649E-4</v>
      </c>
    </row>
    <row r="67" spans="5:20">
      <c r="E67" s="29">
        <v>44384</v>
      </c>
      <c r="F67" s="30">
        <v>2632.3500979999999</v>
      </c>
      <c r="G67" s="30">
        <v>1947.575439</v>
      </c>
      <c r="H67" s="30">
        <v>1534</v>
      </c>
      <c r="I67" s="30">
        <v>680.09997599999997</v>
      </c>
      <c r="J67" s="30">
        <v>1495</v>
      </c>
      <c r="K67" s="32">
        <v>13631</v>
      </c>
      <c r="L67" s="10">
        <f t="shared" ref="L67:L130" si="12">($B$22*$F67)+($B$23*$G67)+($B$24*$H67)+($B$25*$I67)+($B$26*$J67)</f>
        <v>1754.5315356137507</v>
      </c>
      <c r="M67" s="10">
        <f t="shared" si="2"/>
        <v>5.1997692443568333E-3</v>
      </c>
      <c r="O67" s="28">
        <f t="shared" si="3"/>
        <v>1.2773482581536655E-2</v>
      </c>
      <c r="P67" s="28">
        <f t="shared" si="4"/>
        <v>-6.9418363867735922E-3</v>
      </c>
      <c r="Q67" s="28">
        <f t="shared" si="7"/>
        <v>2.4716098864395519E-2</v>
      </c>
      <c r="R67" s="28">
        <f t="shared" si="8"/>
        <v>1.017449090233935E-2</v>
      </c>
      <c r="S67" s="28">
        <f t="shared" si="9"/>
        <v>-7.3041168658698474E-3</v>
      </c>
      <c r="T67" s="28">
        <f t="shared" si="10"/>
        <v>4.1880786172587836E-3</v>
      </c>
    </row>
    <row r="68" spans="5:20">
      <c r="E68" s="29">
        <v>44385</v>
      </c>
      <c r="F68" s="30">
        <v>2603.5</v>
      </c>
      <c r="G68" s="30">
        <v>1931.469116</v>
      </c>
      <c r="H68" s="30">
        <v>1525</v>
      </c>
      <c r="I68" s="30">
        <v>666.90002400000003</v>
      </c>
      <c r="J68" s="30">
        <v>1503</v>
      </c>
      <c r="K68" s="32">
        <v>13532.700194999999</v>
      </c>
      <c r="L68" s="10">
        <f t="shared" si="12"/>
        <v>1739.6777074002241</v>
      </c>
      <c r="M68" s="10">
        <f t="shared" ref="M68:M131" si="13">(L68/L67)-1</f>
        <v>-8.4659796145132304E-3</v>
      </c>
      <c r="O68" s="28">
        <f t="shared" ref="O68:P131" si="14">(F68/F67)-1</f>
        <v>-1.0959825602954387E-2</v>
      </c>
      <c r="P68" s="28">
        <f t="shared" si="14"/>
        <v>-8.2699353655177887E-3</v>
      </c>
      <c r="Q68" s="28">
        <f t="shared" si="7"/>
        <v>-5.8670143415906484E-3</v>
      </c>
      <c r="R68" s="28">
        <f t="shared" si="8"/>
        <v>-1.9408840561405794E-2</v>
      </c>
      <c r="S68" s="28">
        <f t="shared" si="9"/>
        <v>5.3511705685618249E-3</v>
      </c>
      <c r="T68" s="28">
        <f t="shared" si="10"/>
        <v>-7.2114888856283921E-3</v>
      </c>
    </row>
    <row r="69" spans="5:20">
      <c r="E69" s="29">
        <v>44386</v>
      </c>
      <c r="F69" s="30">
        <v>2591.5500489999999</v>
      </c>
      <c r="G69" s="30">
        <v>1911.716919</v>
      </c>
      <c r="H69" s="30">
        <v>1512.5500489999999</v>
      </c>
      <c r="I69" s="30">
        <v>667.90002400000003</v>
      </c>
      <c r="J69" s="30">
        <v>1497.900024</v>
      </c>
      <c r="K69" s="32">
        <v>13527.950194999999</v>
      </c>
      <c r="L69" s="10">
        <f t="shared" si="12"/>
        <v>1728.1765421409298</v>
      </c>
      <c r="M69" s="10">
        <f t="shared" si="13"/>
        <v>-6.6110896348046122E-3</v>
      </c>
      <c r="O69" s="28">
        <f t="shared" si="14"/>
        <v>-4.5899562127904581E-3</v>
      </c>
      <c r="P69" s="28">
        <f t="shared" si="14"/>
        <v>-1.0226514540862097E-2</v>
      </c>
      <c r="Q69" s="28">
        <f t="shared" si="7"/>
        <v>-8.163902295082015E-3</v>
      </c>
      <c r="R69" s="28">
        <f t="shared" si="8"/>
        <v>1.4994751297234821E-3</v>
      </c>
      <c r="S69" s="28">
        <f t="shared" si="9"/>
        <v>-3.3931976047903989E-3</v>
      </c>
      <c r="T69" s="28">
        <f t="shared" si="10"/>
        <v>-3.5100164280255086E-4</v>
      </c>
    </row>
    <row r="70" spans="5:20">
      <c r="E70" s="29">
        <v>44389</v>
      </c>
      <c r="F70" s="30">
        <v>2622.0500489999999</v>
      </c>
      <c r="G70" s="30">
        <v>1923.6236570000001</v>
      </c>
      <c r="H70" s="30">
        <v>1502</v>
      </c>
      <c r="I70" s="30">
        <v>668.54998799999998</v>
      </c>
      <c r="J70" s="30">
        <v>1504.400024</v>
      </c>
      <c r="K70" s="32">
        <v>13549</v>
      </c>
      <c r="L70" s="10">
        <f t="shared" si="12"/>
        <v>1738.0286279740833</v>
      </c>
      <c r="M70" s="10">
        <f t="shared" si="13"/>
        <v>5.7008561295182059E-3</v>
      </c>
      <c r="O70" s="28">
        <f t="shared" si="14"/>
        <v>1.1769018318503743E-2</v>
      </c>
      <c r="P70" s="28">
        <f t="shared" si="14"/>
        <v>6.2282955607404489E-3</v>
      </c>
      <c r="Q70" s="28">
        <f t="shared" si="7"/>
        <v>-6.9750082035135996E-3</v>
      </c>
      <c r="R70" s="28">
        <f t="shared" si="8"/>
        <v>9.7314564552242189E-4</v>
      </c>
      <c r="S70" s="28">
        <f t="shared" si="9"/>
        <v>4.3394084357128992E-3</v>
      </c>
      <c r="T70" s="28">
        <f t="shared" si="10"/>
        <v>1.5560232479108205E-3</v>
      </c>
    </row>
    <row r="71" spans="5:20">
      <c r="E71" s="29">
        <v>44390</v>
      </c>
      <c r="F71" s="30">
        <v>2613.3000489999999</v>
      </c>
      <c r="G71" s="30">
        <v>1938.022461</v>
      </c>
      <c r="H71" s="30">
        <v>1496.099976</v>
      </c>
      <c r="I71" s="30">
        <v>683</v>
      </c>
      <c r="J71" s="30">
        <v>1515</v>
      </c>
      <c r="K71" s="32">
        <v>13628.849609000001</v>
      </c>
      <c r="L71" s="10">
        <f t="shared" si="12"/>
        <v>1743.596569878619</v>
      </c>
      <c r="M71" s="10">
        <f t="shared" si="13"/>
        <v>3.2035961979670624E-3</v>
      </c>
      <c r="O71" s="28">
        <f t="shared" si="14"/>
        <v>-3.337083517279571E-3</v>
      </c>
      <c r="P71" s="28">
        <f t="shared" si="14"/>
        <v>7.4852500111459719E-3</v>
      </c>
      <c r="Q71" s="28">
        <f t="shared" si="7"/>
        <v>-3.9281118508655011E-3</v>
      </c>
      <c r="R71" s="28">
        <f t="shared" si="8"/>
        <v>2.1613958955003509E-2</v>
      </c>
      <c r="S71" s="28">
        <f t="shared" si="9"/>
        <v>7.0459823390696119E-3</v>
      </c>
      <c r="T71" s="28">
        <f t="shared" si="10"/>
        <v>5.8933950107018518E-3</v>
      </c>
    </row>
    <row r="72" spans="5:20">
      <c r="E72" s="29">
        <v>44391</v>
      </c>
      <c r="F72" s="30">
        <v>2640.8000489999999</v>
      </c>
      <c r="G72" s="30">
        <v>1925.3773189999999</v>
      </c>
      <c r="H72" s="30">
        <v>1497.5</v>
      </c>
      <c r="I72" s="30">
        <v>685.95001200000002</v>
      </c>
      <c r="J72" s="30">
        <v>1513.5500489999999</v>
      </c>
      <c r="K72" s="32">
        <v>13661.099609000001</v>
      </c>
      <c r="L72" s="10">
        <f t="shared" si="12"/>
        <v>1746.2461347660335</v>
      </c>
      <c r="M72" s="10">
        <f t="shared" si="13"/>
        <v>1.5195974419695002E-3</v>
      </c>
      <c r="O72" s="28">
        <f t="shared" si="14"/>
        <v>1.0523093209493073E-2</v>
      </c>
      <c r="P72" s="28">
        <f t="shared" si="14"/>
        <v>-6.5247654526539023E-3</v>
      </c>
      <c r="Q72" s="28">
        <f t="shared" si="7"/>
        <v>9.3578238250047185E-4</v>
      </c>
      <c r="R72" s="28">
        <f t="shared" si="8"/>
        <v>4.3191976573939694E-3</v>
      </c>
      <c r="S72" s="28">
        <f t="shared" si="9"/>
        <v>-9.5706336633671896E-4</v>
      </c>
      <c r="T72" s="28">
        <f t="shared" si="10"/>
        <v>2.366303901299327E-3</v>
      </c>
    </row>
    <row r="73" spans="5:20">
      <c r="E73" s="29">
        <v>44392</v>
      </c>
      <c r="F73" s="30">
        <v>2724.75</v>
      </c>
      <c r="G73" s="30">
        <v>1922.008423</v>
      </c>
      <c r="H73" s="30">
        <v>1505</v>
      </c>
      <c r="I73" s="30">
        <v>683</v>
      </c>
      <c r="J73" s="30">
        <v>1550</v>
      </c>
      <c r="K73" s="32">
        <v>13720.349609000001</v>
      </c>
      <c r="L73" s="10">
        <f t="shared" si="12"/>
        <v>1768.3467401183791</v>
      </c>
      <c r="M73" s="10">
        <f t="shared" si="13"/>
        <v>1.265606543793818E-2</v>
      </c>
      <c r="O73" s="28">
        <f t="shared" si="14"/>
        <v>3.1789590064491779E-2</v>
      </c>
      <c r="P73" s="28">
        <f t="shared" si="14"/>
        <v>-1.7497328792414057E-3</v>
      </c>
      <c r="Q73" s="28">
        <f t="shared" si="7"/>
        <v>5.008347245408995E-3</v>
      </c>
      <c r="R73" s="28">
        <f t="shared" si="8"/>
        <v>-4.3006224191158848E-3</v>
      </c>
      <c r="S73" s="28">
        <f t="shared" si="9"/>
        <v>2.4082422001229897E-2</v>
      </c>
      <c r="T73" s="28">
        <f t="shared" si="10"/>
        <v>4.3371325658856374E-3</v>
      </c>
    </row>
    <row r="74" spans="5:20">
      <c r="E74" s="29">
        <v>44393</v>
      </c>
      <c r="F74" s="30">
        <v>2716.8999020000001</v>
      </c>
      <c r="G74" s="30">
        <v>1949.7445070000001</v>
      </c>
      <c r="H74" s="30">
        <v>1527.9499510000001</v>
      </c>
      <c r="I74" s="30">
        <v>688.59997599999997</v>
      </c>
      <c r="J74" s="30">
        <v>1609.349976</v>
      </c>
      <c r="K74" s="32">
        <v>13742.349609000001</v>
      </c>
      <c r="L74" s="10">
        <f t="shared" si="12"/>
        <v>1786.4152956582157</v>
      </c>
      <c r="M74" s="10">
        <f t="shared" si="13"/>
        <v>1.0217767324651961E-2</v>
      </c>
      <c r="O74" s="28">
        <f t="shared" si="14"/>
        <v>-2.8810342233231978E-3</v>
      </c>
      <c r="P74" s="28">
        <f t="shared" si="14"/>
        <v>1.4430781711511909E-2</v>
      </c>
      <c r="Q74" s="28">
        <f t="shared" si="7"/>
        <v>1.5249136877076408E-2</v>
      </c>
      <c r="R74" s="28">
        <f t="shared" si="8"/>
        <v>8.1990863836016725E-3</v>
      </c>
      <c r="S74" s="28">
        <f t="shared" si="9"/>
        <v>3.8290307096774168E-2</v>
      </c>
      <c r="T74" s="28">
        <f t="shared" si="10"/>
        <v>1.6034576834376146E-3</v>
      </c>
    </row>
    <row r="75" spans="5:20">
      <c r="E75" s="29">
        <v>44396</v>
      </c>
      <c r="F75" s="30">
        <v>2718.6999510000001</v>
      </c>
      <c r="G75" s="30">
        <v>1937.3302000000001</v>
      </c>
      <c r="H75" s="30">
        <v>1487</v>
      </c>
      <c r="I75" s="30">
        <v>689.25</v>
      </c>
      <c r="J75" s="30">
        <v>1600</v>
      </c>
      <c r="K75" s="32">
        <v>13619.849609000001</v>
      </c>
      <c r="L75" s="10">
        <f t="shared" si="12"/>
        <v>1775.3508925397666</v>
      </c>
      <c r="M75" s="10">
        <f t="shared" si="13"/>
        <v>-6.193634338745535E-3</v>
      </c>
      <c r="O75" s="28">
        <f t="shared" si="14"/>
        <v>6.6253784273562211E-4</v>
      </c>
      <c r="P75" s="28">
        <f t="shared" si="14"/>
        <v>-6.3671455185179138E-3</v>
      </c>
      <c r="Q75" s="28">
        <f t="shared" si="7"/>
        <v>-2.680058399373586E-2</v>
      </c>
      <c r="R75" s="28">
        <f t="shared" si="8"/>
        <v>9.4397912090560254E-4</v>
      </c>
      <c r="S75" s="28">
        <f t="shared" si="9"/>
        <v>-5.8097841609561218E-3</v>
      </c>
      <c r="T75" s="28">
        <f t="shared" si="10"/>
        <v>-8.9140506161896615E-3</v>
      </c>
    </row>
    <row r="76" spans="5:20">
      <c r="E76" s="29">
        <v>44397</v>
      </c>
      <c r="F76" s="30">
        <v>2689.3000489999999</v>
      </c>
      <c r="G76" s="30">
        <v>1932.5766599999999</v>
      </c>
      <c r="H76" s="30">
        <v>1442</v>
      </c>
      <c r="I76" s="30">
        <v>676.45001200000002</v>
      </c>
      <c r="J76" s="30">
        <v>1609.849976</v>
      </c>
      <c r="K76" s="32">
        <v>13495.599609000001</v>
      </c>
      <c r="L76" s="10">
        <f t="shared" si="12"/>
        <v>1758.5931148751549</v>
      </c>
      <c r="M76" s="10">
        <f t="shared" si="13"/>
        <v>-9.4391355168320645E-3</v>
      </c>
      <c r="O76" s="28">
        <f t="shared" si="14"/>
        <v>-1.0813956129725244E-2</v>
      </c>
      <c r="P76" s="28">
        <f t="shared" si="14"/>
        <v>-2.4536550351613728E-3</v>
      </c>
      <c r="Q76" s="28">
        <f t="shared" si="7"/>
        <v>-3.0262273032952258E-2</v>
      </c>
      <c r="R76" s="28">
        <f t="shared" si="8"/>
        <v>-1.8570892999637212E-2</v>
      </c>
      <c r="S76" s="28">
        <f t="shared" si="9"/>
        <v>6.1562349999999544E-3</v>
      </c>
      <c r="T76" s="28">
        <f t="shared" si="10"/>
        <v>-9.1227145355478045E-3</v>
      </c>
    </row>
    <row r="77" spans="5:20">
      <c r="E77" s="29">
        <v>44399</v>
      </c>
      <c r="F77" s="30">
        <v>2705.6499020000001</v>
      </c>
      <c r="G77" s="30">
        <v>1957.4053960000001</v>
      </c>
      <c r="H77" s="30">
        <v>1456.099976</v>
      </c>
      <c r="I77" s="30">
        <v>687.29998799999998</v>
      </c>
      <c r="J77" s="30">
        <v>1610</v>
      </c>
      <c r="K77" s="32">
        <v>13670.200194999999</v>
      </c>
      <c r="L77" s="10">
        <f t="shared" si="12"/>
        <v>1774.710220830347</v>
      </c>
      <c r="M77" s="10">
        <f t="shared" si="13"/>
        <v>9.1647725780708011E-3</v>
      </c>
      <c r="O77" s="28">
        <f t="shared" si="14"/>
        <v>6.079594207451855E-3</v>
      </c>
      <c r="P77" s="28">
        <f t="shared" si="14"/>
        <v>1.2847477936528628E-2</v>
      </c>
      <c r="Q77" s="28">
        <f t="shared" si="7"/>
        <v>9.7780693481275271E-3</v>
      </c>
      <c r="R77" s="28">
        <f t="shared" si="8"/>
        <v>1.6039582833210053E-2</v>
      </c>
      <c r="S77" s="28">
        <f t="shared" si="9"/>
        <v>9.3191292503513878E-5</v>
      </c>
      <c r="T77" s="28">
        <f t="shared" si="10"/>
        <v>1.2937593812694326E-2</v>
      </c>
    </row>
    <row r="78" spans="5:20">
      <c r="E78" s="29">
        <v>44400</v>
      </c>
      <c r="F78" s="30">
        <v>2726.6000979999999</v>
      </c>
      <c r="G78" s="30">
        <v>1943.5604249999999</v>
      </c>
      <c r="H78" s="30">
        <v>1451.5</v>
      </c>
      <c r="I78" s="30">
        <v>694</v>
      </c>
      <c r="J78" s="30">
        <v>1644</v>
      </c>
      <c r="K78" s="32">
        <v>13687</v>
      </c>
      <c r="L78" s="10">
        <f t="shared" si="12"/>
        <v>1778.812523430973</v>
      </c>
      <c r="M78" s="10">
        <f t="shared" si="13"/>
        <v>2.3115337661754332E-3</v>
      </c>
      <c r="O78" s="28">
        <f t="shared" si="14"/>
        <v>7.743128918680009E-3</v>
      </c>
      <c r="P78" s="28">
        <f t="shared" si="14"/>
        <v>-7.0731239569956639E-3</v>
      </c>
      <c r="Q78" s="28">
        <f t="shared" si="7"/>
        <v>-3.1591072562451306E-3</v>
      </c>
      <c r="R78" s="28">
        <f t="shared" si="8"/>
        <v>9.748308041582554E-3</v>
      </c>
      <c r="S78" s="28">
        <f t="shared" si="9"/>
        <v>2.1118012422360222E-2</v>
      </c>
      <c r="T78" s="28">
        <f t="shared" si="10"/>
        <v>1.2289362818656002E-3</v>
      </c>
    </row>
    <row r="79" spans="5:20">
      <c r="E79" s="29">
        <v>44403</v>
      </c>
      <c r="F79" s="30">
        <v>2818.0500489999999</v>
      </c>
      <c r="G79" s="30">
        <v>1916.931885</v>
      </c>
      <c r="H79" s="30">
        <v>1430</v>
      </c>
      <c r="I79" s="30">
        <v>703.40002400000003</v>
      </c>
      <c r="J79" s="30">
        <v>1611.75</v>
      </c>
      <c r="K79" s="32">
        <v>13675.099609000001</v>
      </c>
      <c r="L79" s="10">
        <f t="shared" si="12"/>
        <v>1785.6466612654663</v>
      </c>
      <c r="M79" s="10">
        <f t="shared" si="13"/>
        <v>3.841966336796121E-3</v>
      </c>
      <c r="O79" s="28">
        <f t="shared" si="14"/>
        <v>3.3539920675232038E-2</v>
      </c>
      <c r="P79" s="28">
        <f t="shared" si="14"/>
        <v>-1.370090667492363E-2</v>
      </c>
      <c r="Q79" s="28">
        <f t="shared" si="7"/>
        <v>-1.4812263176024798E-2</v>
      </c>
      <c r="R79" s="28">
        <f t="shared" si="8"/>
        <v>1.3544703170028871E-2</v>
      </c>
      <c r="S79" s="28">
        <f t="shared" si="9"/>
        <v>-1.9616788321167866E-2</v>
      </c>
      <c r="T79" s="28">
        <f t="shared" si="10"/>
        <v>-8.6946672024545979E-4</v>
      </c>
    </row>
    <row r="80" spans="5:20">
      <c r="E80" s="29">
        <v>44404</v>
      </c>
      <c r="F80" s="30">
        <v>2815.3999020000001</v>
      </c>
      <c r="G80" s="30">
        <v>1896.7642820000001</v>
      </c>
      <c r="H80" s="30">
        <v>1436.099976</v>
      </c>
      <c r="I80" s="30">
        <v>688.29998799999998</v>
      </c>
      <c r="J80" s="30">
        <v>1610.150024</v>
      </c>
      <c r="K80" s="32">
        <v>13610.299805000001</v>
      </c>
      <c r="L80" s="10">
        <f t="shared" si="12"/>
        <v>1776.4436946105923</v>
      </c>
      <c r="M80" s="10">
        <f t="shared" si="13"/>
        <v>-5.1538565016843174E-3</v>
      </c>
      <c r="O80" s="28">
        <f t="shared" si="14"/>
        <v>-9.4041871291117296E-4</v>
      </c>
      <c r="P80" s="28">
        <f t="shared" si="14"/>
        <v>-1.0520771842657206E-2</v>
      </c>
      <c r="Q80" s="28">
        <f t="shared" si="7"/>
        <v>4.2657174825173616E-3</v>
      </c>
      <c r="R80" s="28">
        <f t="shared" si="8"/>
        <v>-2.1467209958468847E-2</v>
      </c>
      <c r="S80" s="28">
        <f t="shared" si="9"/>
        <v>-9.926948968512761E-4</v>
      </c>
      <c r="T80" s="28">
        <f t="shared" si="10"/>
        <v>-4.7385251919740412E-3</v>
      </c>
    </row>
    <row r="81" spans="5:20">
      <c r="E81" s="29">
        <v>44405</v>
      </c>
      <c r="F81" s="30">
        <v>2894</v>
      </c>
      <c r="G81" s="30">
        <v>1880.473389</v>
      </c>
      <c r="H81" s="30">
        <v>1435.0500489999999</v>
      </c>
      <c r="I81" s="30">
        <v>687.79998799999998</v>
      </c>
      <c r="J81" s="30">
        <v>1592.4499510000001</v>
      </c>
      <c r="K81" s="32">
        <v>13579.150390999999</v>
      </c>
      <c r="L81" s="10">
        <f t="shared" si="12"/>
        <v>1786.702594892047</v>
      </c>
      <c r="M81" s="10">
        <f t="shared" si="13"/>
        <v>5.7749650678928788E-3</v>
      </c>
      <c r="O81" s="28">
        <f t="shared" si="14"/>
        <v>2.7917916010497867E-2</v>
      </c>
      <c r="P81" s="28">
        <f t="shared" si="14"/>
        <v>-8.5887809859127584E-3</v>
      </c>
      <c r="Q81" s="28">
        <f t="shared" si="7"/>
        <v>-7.3109603617182994E-4</v>
      </c>
      <c r="R81" s="28">
        <f t="shared" si="8"/>
        <v>-7.2642744256445901E-4</v>
      </c>
      <c r="S81" s="28">
        <f t="shared" si="9"/>
        <v>-1.0992809822794491E-2</v>
      </c>
      <c r="T81" s="28">
        <f t="shared" si="10"/>
        <v>-2.2886647940376648E-3</v>
      </c>
    </row>
    <row r="82" spans="5:20">
      <c r="E82" s="29">
        <v>44406</v>
      </c>
      <c r="F82" s="30">
        <v>2826.3500979999999</v>
      </c>
      <c r="G82" s="30">
        <v>1895.149048</v>
      </c>
      <c r="H82" s="30">
        <v>1428.25</v>
      </c>
      <c r="I82" s="30">
        <v>703</v>
      </c>
      <c r="J82" s="30">
        <v>1594</v>
      </c>
      <c r="K82" s="32">
        <v>13643.75</v>
      </c>
      <c r="L82" s="10">
        <f t="shared" si="12"/>
        <v>1778.2051976955574</v>
      </c>
      <c r="M82" s="10">
        <f t="shared" si="13"/>
        <v>-4.7559102565712941E-3</v>
      </c>
      <c r="O82" s="28">
        <f t="shared" si="14"/>
        <v>-2.3375916378714612E-2</v>
      </c>
      <c r="P82" s="28">
        <f t="shared" si="14"/>
        <v>7.8042364682460175E-3</v>
      </c>
      <c r="Q82" s="28">
        <f t="shared" si="7"/>
        <v>-4.7385448366337179E-3</v>
      </c>
      <c r="R82" s="28">
        <f t="shared" si="8"/>
        <v>2.2099465346312241E-2</v>
      </c>
      <c r="S82" s="28">
        <f t="shared" si="9"/>
        <v>9.7337376225015149E-4</v>
      </c>
      <c r="T82" s="28">
        <f t="shared" si="10"/>
        <v>4.7572644193420999E-3</v>
      </c>
    </row>
    <row r="83" spans="5:20">
      <c r="E83" s="29">
        <v>44407</v>
      </c>
      <c r="F83" s="30">
        <v>2876.1999510000001</v>
      </c>
      <c r="G83" s="30">
        <v>1878.5812989999999</v>
      </c>
      <c r="H83" s="30">
        <v>1419</v>
      </c>
      <c r="I83" s="30">
        <v>773.95001200000002</v>
      </c>
      <c r="J83" s="30">
        <v>1598</v>
      </c>
      <c r="K83" s="32">
        <v>13664.25</v>
      </c>
      <c r="L83" s="10">
        <f t="shared" si="12"/>
        <v>1796.0313049892136</v>
      </c>
      <c r="M83" s="10">
        <f t="shared" si="13"/>
        <v>1.002477515910849E-2</v>
      </c>
      <c r="O83" s="28">
        <f t="shared" si="14"/>
        <v>1.763753649460309E-2</v>
      </c>
      <c r="P83" s="28">
        <f t="shared" si="14"/>
        <v>-8.7421878598331615E-3</v>
      </c>
      <c r="Q83" s="28">
        <f t="shared" ref="Q83:Q146" si="15">(H83/H82)-1</f>
        <v>-6.4764572028706002E-3</v>
      </c>
      <c r="R83" s="28">
        <f t="shared" ref="R83:R146" si="16">(I83/I82)-1</f>
        <v>0.10092462588904705</v>
      </c>
      <c r="S83" s="28">
        <f t="shared" ref="S83:S146" si="17">(J83/J82)-1</f>
        <v>2.5094102885820924E-3</v>
      </c>
      <c r="T83" s="28">
        <f t="shared" ref="T83:T146" si="18">(K83/K82)-1</f>
        <v>1.5025194686211218E-3</v>
      </c>
    </row>
    <row r="84" spans="5:20">
      <c r="E84" s="29">
        <v>44410</v>
      </c>
      <c r="F84" s="30">
        <v>2921.8000489999999</v>
      </c>
      <c r="G84" s="30">
        <v>1912.91687</v>
      </c>
      <c r="H84" s="30">
        <v>1435</v>
      </c>
      <c r="I84" s="30">
        <v>775</v>
      </c>
      <c r="J84" s="30">
        <v>1606.3000489999999</v>
      </c>
      <c r="K84" s="32">
        <v>13783.700194999999</v>
      </c>
      <c r="L84" s="10">
        <f t="shared" si="12"/>
        <v>1821.1579042592775</v>
      </c>
      <c r="M84" s="10">
        <f t="shared" si="13"/>
        <v>1.3990067545183837E-2</v>
      </c>
      <c r="O84" s="28">
        <f t="shared" si="14"/>
        <v>1.5854286481072233E-2</v>
      </c>
      <c r="P84" s="28">
        <f t="shared" si="14"/>
        <v>1.8277394232699695E-2</v>
      </c>
      <c r="Q84" s="28">
        <f t="shared" si="15"/>
        <v>1.1275546159267069E-2</v>
      </c>
      <c r="R84" s="28">
        <f t="shared" si="16"/>
        <v>1.3566612619937413E-3</v>
      </c>
      <c r="S84" s="28">
        <f t="shared" si="17"/>
        <v>5.1940231539424619E-3</v>
      </c>
      <c r="T84" s="28">
        <f t="shared" si="18"/>
        <v>8.7418039775326584E-3</v>
      </c>
    </row>
    <row r="85" spans="5:20">
      <c r="E85" s="29">
        <v>44411</v>
      </c>
      <c r="F85" s="30">
        <v>2887.9499510000001</v>
      </c>
      <c r="G85" s="30">
        <v>1926.9925539999999</v>
      </c>
      <c r="H85" s="30">
        <v>1410</v>
      </c>
      <c r="I85" s="30">
        <v>794.79998799999998</v>
      </c>
      <c r="J85" s="30">
        <v>1625</v>
      </c>
      <c r="K85" s="32">
        <v>13939.200194999999</v>
      </c>
      <c r="L85" s="10">
        <f t="shared" si="12"/>
        <v>1819.7278977751555</v>
      </c>
      <c r="M85" s="10">
        <f t="shared" si="13"/>
        <v>-7.8521828380595515E-4</v>
      </c>
      <c r="O85" s="28">
        <f t="shared" si="14"/>
        <v>-1.1585357461947221E-2</v>
      </c>
      <c r="P85" s="28">
        <f t="shared" si="14"/>
        <v>7.3582308885173919E-3</v>
      </c>
      <c r="Q85" s="28">
        <f t="shared" si="15"/>
        <v>-1.7421602787456414E-2</v>
      </c>
      <c r="R85" s="28">
        <f t="shared" si="16"/>
        <v>2.5548371612903242E-2</v>
      </c>
      <c r="S85" s="28">
        <f t="shared" si="17"/>
        <v>1.1641630099956446E-2</v>
      </c>
      <c r="T85" s="28">
        <f t="shared" si="18"/>
        <v>1.128144096288497E-2</v>
      </c>
    </row>
    <row r="86" spans="5:20">
      <c r="E86" s="29">
        <v>44412</v>
      </c>
      <c r="F86" s="30">
        <v>2874.9499510000001</v>
      </c>
      <c r="G86" s="30">
        <v>1941.76062</v>
      </c>
      <c r="H86" s="30">
        <v>1441</v>
      </c>
      <c r="I86" s="30">
        <v>785.75</v>
      </c>
      <c r="J86" s="30">
        <v>1640</v>
      </c>
      <c r="K86" s="32">
        <v>13969.349609000001</v>
      </c>
      <c r="L86" s="10">
        <f t="shared" si="12"/>
        <v>1826.4688371946618</v>
      </c>
      <c r="M86" s="10">
        <f t="shared" si="13"/>
        <v>3.7043666955636212E-3</v>
      </c>
      <c r="O86" s="28">
        <f t="shared" si="14"/>
        <v>-4.5014630518436238E-3</v>
      </c>
      <c r="P86" s="28">
        <f t="shared" si="14"/>
        <v>7.663789862262238E-3</v>
      </c>
      <c r="Q86" s="28">
        <f t="shared" si="15"/>
        <v>2.1985815602836967E-2</v>
      </c>
      <c r="R86" s="28">
        <f t="shared" si="16"/>
        <v>-1.1386497403922946E-2</v>
      </c>
      <c r="S86" s="28">
        <f t="shared" si="17"/>
        <v>9.2307692307691536E-3</v>
      </c>
      <c r="T86" s="28">
        <f t="shared" si="18"/>
        <v>2.1629228060600081E-3</v>
      </c>
    </row>
    <row r="87" spans="5:20">
      <c r="E87" s="29">
        <v>44413</v>
      </c>
      <c r="F87" s="30">
        <v>2864.9499510000001</v>
      </c>
      <c r="G87" s="30">
        <v>1969.9121090000001</v>
      </c>
      <c r="H87" s="30">
        <v>1467.099976</v>
      </c>
      <c r="I87" s="30">
        <v>786.15002400000003</v>
      </c>
      <c r="J87" s="30">
        <v>1620</v>
      </c>
      <c r="K87" s="32">
        <v>13981.549805000001</v>
      </c>
      <c r="L87" s="10">
        <f t="shared" si="12"/>
        <v>1835.7058617409914</v>
      </c>
      <c r="M87" s="10">
        <f t="shared" si="13"/>
        <v>5.0573129736597444E-3</v>
      </c>
      <c r="O87" s="28">
        <f t="shared" si="14"/>
        <v>-3.4783214213943703E-3</v>
      </c>
      <c r="P87" s="28">
        <f t="shared" si="14"/>
        <v>1.4497919419130145E-2</v>
      </c>
      <c r="Q87" s="28">
        <f t="shared" si="15"/>
        <v>1.8112405274115284E-2</v>
      </c>
      <c r="R87" s="28">
        <f t="shared" si="16"/>
        <v>5.0909831371304115E-4</v>
      </c>
      <c r="S87" s="28">
        <f t="shared" si="17"/>
        <v>-1.2195121951219523E-2</v>
      </c>
      <c r="T87" s="28">
        <f t="shared" si="18"/>
        <v>8.7335461861015595E-4</v>
      </c>
    </row>
    <row r="88" spans="5:20">
      <c r="E88" s="29">
        <v>44414</v>
      </c>
      <c r="F88" s="30">
        <v>3375.8000489999999</v>
      </c>
      <c r="G88" s="30">
        <v>1928.192505</v>
      </c>
      <c r="H88" s="30">
        <v>1483.5500489999999</v>
      </c>
      <c r="I88" s="30">
        <v>785.20001200000002</v>
      </c>
      <c r="J88" s="30">
        <v>1627</v>
      </c>
      <c r="K88" s="32">
        <v>13954.650390999999</v>
      </c>
      <c r="L88" s="10">
        <f t="shared" si="12"/>
        <v>1939.9631318730962</v>
      </c>
      <c r="M88" s="10">
        <f t="shared" si="13"/>
        <v>5.6794104276175705E-2</v>
      </c>
      <c r="O88" s="28">
        <f t="shared" si="14"/>
        <v>0.17831030445110896</v>
      </c>
      <c r="P88" s="28">
        <f t="shared" si="14"/>
        <v>-2.1178408828188E-2</v>
      </c>
      <c r="Q88" s="28">
        <f t="shared" si="15"/>
        <v>1.1212646219823874E-2</v>
      </c>
      <c r="R88" s="28">
        <f t="shared" si="16"/>
        <v>-1.2084360122083249E-3</v>
      </c>
      <c r="S88" s="28">
        <f t="shared" si="17"/>
        <v>4.3209876543210957E-3</v>
      </c>
      <c r="T88" s="28">
        <f t="shared" si="18"/>
        <v>-1.9239221956911523E-3</v>
      </c>
    </row>
    <row r="89" spans="5:20">
      <c r="E89" s="29">
        <v>44417</v>
      </c>
      <c r="F89" s="30">
        <v>3669.8999020000001</v>
      </c>
      <c r="G89" s="30">
        <v>1917.20874</v>
      </c>
      <c r="H89" s="30">
        <v>1492</v>
      </c>
      <c r="I89" s="30">
        <v>788.79998799999998</v>
      </c>
      <c r="J89" s="30">
        <v>1620</v>
      </c>
      <c r="K89" s="32">
        <v>13935.049805000001</v>
      </c>
      <c r="L89" s="10">
        <f t="shared" si="12"/>
        <v>2003.7560886684375</v>
      </c>
      <c r="M89" s="10">
        <f t="shared" si="13"/>
        <v>3.2883592346287127E-2</v>
      </c>
      <c r="O89" s="28">
        <f t="shared" si="14"/>
        <v>8.7120045242940369E-2</v>
      </c>
      <c r="P89" s="28">
        <f t="shared" si="14"/>
        <v>-5.6964047788371497E-3</v>
      </c>
      <c r="Q89" s="28">
        <f t="shared" si="15"/>
        <v>5.6957640260912878E-3</v>
      </c>
      <c r="R89" s="28">
        <f t="shared" si="16"/>
        <v>4.5847885188263771E-3</v>
      </c>
      <c r="S89" s="28">
        <f t="shared" si="17"/>
        <v>-4.3023970497848563E-3</v>
      </c>
      <c r="T89" s="28">
        <f t="shared" si="18"/>
        <v>-1.4045916917159174E-3</v>
      </c>
    </row>
    <row r="90" spans="5:20">
      <c r="E90" s="29">
        <v>44418</v>
      </c>
      <c r="F90" s="30">
        <v>3790.6000979999999</v>
      </c>
      <c r="G90" s="30">
        <v>1927.2695309999999</v>
      </c>
      <c r="H90" s="30">
        <v>1489</v>
      </c>
      <c r="I90" s="30">
        <v>793.34997599999997</v>
      </c>
      <c r="J90" s="30">
        <v>1606</v>
      </c>
      <c r="K90" s="32">
        <v>13892.75</v>
      </c>
      <c r="L90" s="10">
        <f t="shared" si="12"/>
        <v>2033.1302029369997</v>
      </c>
      <c r="M90" s="10">
        <f t="shared" si="13"/>
        <v>1.4659525894732184E-2</v>
      </c>
      <c r="O90" s="28">
        <f t="shared" si="14"/>
        <v>3.2889233827391617E-2</v>
      </c>
      <c r="P90" s="28">
        <f t="shared" si="14"/>
        <v>5.2476242101837656E-3</v>
      </c>
      <c r="Q90" s="28">
        <f t="shared" si="15"/>
        <v>-2.0107238605897582E-3</v>
      </c>
      <c r="R90" s="28">
        <f t="shared" si="16"/>
        <v>5.7682404528636155E-3</v>
      </c>
      <c r="S90" s="28">
        <f t="shared" si="17"/>
        <v>-8.6419753086419693E-3</v>
      </c>
      <c r="T90" s="28">
        <f t="shared" si="18"/>
        <v>-3.0354972240446143E-3</v>
      </c>
    </row>
    <row r="91" spans="5:20">
      <c r="E91" s="29">
        <v>44419</v>
      </c>
      <c r="F91" s="30">
        <v>3830.8999020000001</v>
      </c>
      <c r="G91" s="30">
        <v>1954.267212</v>
      </c>
      <c r="H91" s="30">
        <v>1514.900024</v>
      </c>
      <c r="I91" s="30">
        <v>779.54998799999998</v>
      </c>
      <c r="J91" s="30">
        <v>1590.1999510000001</v>
      </c>
      <c r="K91" s="32">
        <v>13876.549805000001</v>
      </c>
      <c r="L91" s="10">
        <f t="shared" si="12"/>
        <v>2051.0529460325288</v>
      </c>
      <c r="M91" s="10">
        <f t="shared" si="13"/>
        <v>8.8153444721044139E-3</v>
      </c>
      <c r="O91" s="28">
        <f t="shared" si="14"/>
        <v>1.0631510303939384E-2</v>
      </c>
      <c r="P91" s="28">
        <f t="shared" si="14"/>
        <v>1.4008253939443494E-2</v>
      </c>
      <c r="Q91" s="28">
        <f t="shared" si="15"/>
        <v>1.739424042981863E-2</v>
      </c>
      <c r="R91" s="28">
        <f t="shared" si="16"/>
        <v>-1.7394577951055479E-2</v>
      </c>
      <c r="S91" s="28">
        <f t="shared" si="17"/>
        <v>-9.8381376089663464E-3</v>
      </c>
      <c r="T91" s="28">
        <f t="shared" si="18"/>
        <v>-1.1660898670169395E-3</v>
      </c>
    </row>
    <row r="92" spans="5:20">
      <c r="E92" s="29">
        <v>44420</v>
      </c>
      <c r="F92" s="30">
        <v>3757.3000489999999</v>
      </c>
      <c r="G92" s="30">
        <v>1947.990845</v>
      </c>
      <c r="H92" s="30">
        <v>1497</v>
      </c>
      <c r="I92" s="30">
        <v>778.65002400000003</v>
      </c>
      <c r="J92" s="30">
        <v>1590</v>
      </c>
      <c r="K92" s="32">
        <v>13971.950194999999</v>
      </c>
      <c r="L92" s="10">
        <f t="shared" si="12"/>
        <v>2029.3954601942573</v>
      </c>
      <c r="M92" s="10">
        <f t="shared" si="13"/>
        <v>-1.0559203691043018E-2</v>
      </c>
      <c r="O92" s="28">
        <f t="shared" si="14"/>
        <v>-1.921215768691209E-2</v>
      </c>
      <c r="P92" s="28">
        <f t="shared" si="14"/>
        <v>-3.2116217073389075E-3</v>
      </c>
      <c r="Q92" s="28">
        <f t="shared" si="15"/>
        <v>-1.1815977105034348E-2</v>
      </c>
      <c r="R92" s="28">
        <f t="shared" si="16"/>
        <v>-1.154466055870107E-3</v>
      </c>
      <c r="S92" s="28">
        <f t="shared" si="17"/>
        <v>-1.2573953349348521E-4</v>
      </c>
      <c r="T92" s="28">
        <f t="shared" si="18"/>
        <v>6.8749358695505691E-3</v>
      </c>
    </row>
    <row r="93" spans="5:20">
      <c r="E93" s="29">
        <v>44421</v>
      </c>
      <c r="F93" s="30">
        <v>3666.0500489999999</v>
      </c>
      <c r="G93" s="30">
        <v>1980.4342039999999</v>
      </c>
      <c r="H93" s="30">
        <v>1501.1999510000001</v>
      </c>
      <c r="I93" s="30">
        <v>778.29998799999998</v>
      </c>
      <c r="J93" s="30">
        <v>1626</v>
      </c>
      <c r="K93" s="32">
        <v>14065.299805000001</v>
      </c>
      <c r="L93" s="10">
        <f t="shared" si="12"/>
        <v>2023.799237998134</v>
      </c>
      <c r="M93" s="10">
        <f t="shared" si="13"/>
        <v>-2.7575809180078181E-3</v>
      </c>
      <c r="O93" s="28">
        <f t="shared" si="14"/>
        <v>-2.428605616000401E-2</v>
      </c>
      <c r="P93" s="28">
        <f t="shared" si="14"/>
        <v>1.6654780017716142E-2</v>
      </c>
      <c r="Q93" s="28">
        <f t="shared" si="15"/>
        <v>2.8055784903140424E-3</v>
      </c>
      <c r="R93" s="28">
        <f t="shared" si="16"/>
        <v>-4.4954214244019575E-4</v>
      </c>
      <c r="S93" s="28">
        <f t="shared" si="17"/>
        <v>2.2641509433962259E-2</v>
      </c>
      <c r="T93" s="28">
        <f t="shared" si="18"/>
        <v>6.6812154851085825E-3</v>
      </c>
    </row>
    <row r="94" spans="5:20">
      <c r="E94" s="29">
        <v>44424</v>
      </c>
      <c r="F94" s="30">
        <v>3651.1499020000001</v>
      </c>
      <c r="G94" s="30">
        <v>2006.1397710000001</v>
      </c>
      <c r="H94" s="30">
        <v>1526.150024</v>
      </c>
      <c r="I94" s="30">
        <v>780.79998799999998</v>
      </c>
      <c r="J94" s="30">
        <v>1674</v>
      </c>
      <c r="K94" s="32">
        <v>14070.799805000001</v>
      </c>
      <c r="L94" s="10">
        <f t="shared" si="12"/>
        <v>2038.2146712312485</v>
      </c>
      <c r="M94" s="10">
        <f t="shared" si="13"/>
        <v>7.1229561521990448E-3</v>
      </c>
      <c r="O94" s="28">
        <f t="shared" si="14"/>
        <v>-4.0643599516771989E-3</v>
      </c>
      <c r="P94" s="28">
        <f t="shared" si="14"/>
        <v>1.2979763199444383E-2</v>
      </c>
      <c r="Q94" s="28">
        <f t="shared" si="15"/>
        <v>1.66200864737438E-2</v>
      </c>
      <c r="R94" s="28">
        <f t="shared" si="16"/>
        <v>3.2121290486260001E-3</v>
      </c>
      <c r="S94" s="28">
        <f t="shared" si="17"/>
        <v>2.9520295202952074E-2</v>
      </c>
      <c r="T94" s="28">
        <f t="shared" si="18"/>
        <v>3.9103325746703277E-4</v>
      </c>
    </row>
    <row r="95" spans="5:20">
      <c r="E95" s="29">
        <v>44425</v>
      </c>
      <c r="F95" s="30">
        <v>3580.6499020000001</v>
      </c>
      <c r="G95" s="30">
        <v>1997.6020510000001</v>
      </c>
      <c r="H95" s="30">
        <v>1517.1999510000001</v>
      </c>
      <c r="I95" s="30">
        <v>784.15002400000003</v>
      </c>
      <c r="J95" s="30">
        <v>1658</v>
      </c>
      <c r="K95" s="32">
        <v>14113.099609000001</v>
      </c>
      <c r="L95" s="10">
        <f t="shared" si="12"/>
        <v>2017.1348881044371</v>
      </c>
      <c r="M95" s="10">
        <f t="shared" si="13"/>
        <v>-1.0342278183130493E-2</v>
      </c>
      <c r="O95" s="28">
        <f t="shared" si="14"/>
        <v>-1.9308985358662545E-2</v>
      </c>
      <c r="P95" s="28">
        <f t="shared" si="14"/>
        <v>-4.2557951960366935E-3</v>
      </c>
      <c r="Q95" s="28">
        <f t="shared" si="15"/>
        <v>-5.8644778424483679E-3</v>
      </c>
      <c r="R95" s="28">
        <f t="shared" si="16"/>
        <v>4.290517483973133E-3</v>
      </c>
      <c r="S95" s="28">
        <f t="shared" si="17"/>
        <v>-9.5579450418160627E-3</v>
      </c>
      <c r="T95" s="28">
        <f t="shared" si="18"/>
        <v>3.0062117709164227E-3</v>
      </c>
    </row>
    <row r="96" spans="5:20">
      <c r="E96" s="29">
        <v>44426</v>
      </c>
      <c r="F96" s="30">
        <v>3487.1999510000001</v>
      </c>
      <c r="G96" s="30">
        <v>2005.355225</v>
      </c>
      <c r="H96" s="30">
        <v>1556.6999510000001</v>
      </c>
      <c r="I96" s="30">
        <v>782.90002400000003</v>
      </c>
      <c r="J96" s="30">
        <v>1647</v>
      </c>
      <c r="K96" s="32">
        <v>14095.549805000001</v>
      </c>
      <c r="L96" s="10">
        <f t="shared" si="12"/>
        <v>2003.6709927336583</v>
      </c>
      <c r="M96" s="10">
        <f t="shared" si="13"/>
        <v>-6.6747620350918746E-3</v>
      </c>
      <c r="O96" s="28">
        <f t="shared" si="14"/>
        <v>-2.6098600409887318E-2</v>
      </c>
      <c r="P96" s="28">
        <f t="shared" si="14"/>
        <v>3.8812405083978874E-3</v>
      </c>
      <c r="Q96" s="28">
        <f t="shared" si="15"/>
        <v>2.6034801789945439E-2</v>
      </c>
      <c r="R96" s="28">
        <f t="shared" si="16"/>
        <v>-1.5940827159880433E-3</v>
      </c>
      <c r="S96" s="28">
        <f t="shared" si="17"/>
        <v>-6.634499396863669E-3</v>
      </c>
      <c r="T96" s="28">
        <f t="shared" si="18"/>
        <v>-1.2435116654890832E-3</v>
      </c>
    </row>
    <row r="97" spans="5:20">
      <c r="E97" s="29">
        <v>44428</v>
      </c>
      <c r="F97" s="30">
        <v>3543</v>
      </c>
      <c r="G97" s="30">
        <v>1982.834106</v>
      </c>
      <c r="H97" s="30">
        <v>1486.0500489999999</v>
      </c>
      <c r="I97" s="30">
        <v>761.15002400000003</v>
      </c>
      <c r="J97" s="30">
        <v>1618.900024</v>
      </c>
      <c r="K97" s="32">
        <v>13943.950194999999</v>
      </c>
      <c r="L97" s="10">
        <f t="shared" si="12"/>
        <v>1990.6122751698185</v>
      </c>
      <c r="M97" s="10">
        <f t="shared" si="13"/>
        <v>-6.5173961250112322E-3</v>
      </c>
      <c r="O97" s="28">
        <f t="shared" si="14"/>
        <v>1.6001390738721089E-2</v>
      </c>
      <c r="P97" s="28">
        <f t="shared" si="14"/>
        <v>-1.1230488603334643E-2</v>
      </c>
      <c r="Q97" s="28">
        <f t="shared" si="15"/>
        <v>-4.5384405616904933E-2</v>
      </c>
      <c r="R97" s="28">
        <f t="shared" si="16"/>
        <v>-2.7781324988182643E-2</v>
      </c>
      <c r="S97" s="28">
        <f t="shared" si="17"/>
        <v>-1.7061309046751627E-2</v>
      </c>
      <c r="T97" s="28">
        <f t="shared" si="18"/>
        <v>-1.0755139891473031E-2</v>
      </c>
    </row>
    <row r="98" spans="5:20">
      <c r="E98" s="29">
        <v>44431</v>
      </c>
      <c r="F98" s="30">
        <v>3433.6499020000001</v>
      </c>
      <c r="G98" s="30">
        <v>1995.848389</v>
      </c>
      <c r="H98" s="30">
        <v>1529.849976</v>
      </c>
      <c r="I98" s="30">
        <v>759.34997599999997</v>
      </c>
      <c r="J98" s="30">
        <v>1600.099976</v>
      </c>
      <c r="K98" s="32">
        <v>13930.549805000001</v>
      </c>
      <c r="L98" s="10">
        <f t="shared" si="12"/>
        <v>1975.1023317032382</v>
      </c>
      <c r="M98" s="10">
        <f t="shared" si="13"/>
        <v>-7.7915441696234655E-3</v>
      </c>
      <c r="O98" s="28">
        <f t="shared" si="14"/>
        <v>-3.0863702511995439E-2</v>
      </c>
      <c r="P98" s="28">
        <f t="shared" si="14"/>
        <v>6.5634754620262914E-3</v>
      </c>
      <c r="Q98" s="28">
        <f t="shared" si="15"/>
        <v>2.9474059120333296E-2</v>
      </c>
      <c r="R98" s="28">
        <f t="shared" si="16"/>
        <v>-2.3649056601751095E-3</v>
      </c>
      <c r="S98" s="28">
        <f t="shared" si="17"/>
        <v>-1.161285299974768E-2</v>
      </c>
      <c r="T98" s="28">
        <f t="shared" si="18"/>
        <v>-9.6101820593164078E-4</v>
      </c>
    </row>
    <row r="99" spans="5:20">
      <c r="E99" s="29">
        <v>44432</v>
      </c>
      <c r="F99" s="30">
        <v>3514.3999020000001</v>
      </c>
      <c r="G99" s="30">
        <v>2015.554443</v>
      </c>
      <c r="H99" s="30">
        <v>1530</v>
      </c>
      <c r="I99" s="30">
        <v>771.34997599999997</v>
      </c>
      <c r="J99" s="30">
        <v>1590</v>
      </c>
      <c r="K99" s="32">
        <v>14063.25</v>
      </c>
      <c r="L99" s="10">
        <f t="shared" si="12"/>
        <v>2000.9478045932774</v>
      </c>
      <c r="M99" s="10">
        <f t="shared" si="13"/>
        <v>1.3085637374419701E-2</v>
      </c>
      <c r="O99" s="28">
        <f t="shared" si="14"/>
        <v>2.3517249080334368E-2</v>
      </c>
      <c r="P99" s="28">
        <f t="shared" si="14"/>
        <v>9.8735225123354198E-3</v>
      </c>
      <c r="Q99" s="28">
        <f t="shared" si="15"/>
        <v>9.8064517667362239E-5</v>
      </c>
      <c r="R99" s="28">
        <f t="shared" si="16"/>
        <v>1.5802989898296982E-2</v>
      </c>
      <c r="S99" s="28">
        <f t="shared" si="17"/>
        <v>-6.3120905890194923E-3</v>
      </c>
      <c r="T99" s="28">
        <f t="shared" si="18"/>
        <v>9.5258404626907822E-3</v>
      </c>
    </row>
    <row r="100" spans="5:20">
      <c r="E100" s="29">
        <v>44433</v>
      </c>
      <c r="F100" s="30">
        <v>3475.8999020000001</v>
      </c>
      <c r="G100" s="30">
        <v>2032.9990230000001</v>
      </c>
      <c r="H100" s="30">
        <v>1552.099976</v>
      </c>
      <c r="I100" s="30">
        <v>769.04998799999998</v>
      </c>
      <c r="J100" s="30">
        <v>1614.9499510000001</v>
      </c>
      <c r="K100" s="32">
        <v>14093.599609000001</v>
      </c>
      <c r="L100" s="10">
        <f t="shared" si="12"/>
        <v>2003.6681830291623</v>
      </c>
      <c r="M100" s="10">
        <f t="shared" si="13"/>
        <v>1.3595449264793835E-3</v>
      </c>
      <c r="O100" s="28">
        <f t="shared" si="14"/>
        <v>-1.0954928600495961E-2</v>
      </c>
      <c r="P100" s="28">
        <f t="shared" si="14"/>
        <v>8.6549783165545957E-3</v>
      </c>
      <c r="Q100" s="28">
        <f t="shared" si="15"/>
        <v>1.444442875816998E-2</v>
      </c>
      <c r="R100" s="28">
        <f t="shared" si="16"/>
        <v>-2.9817697174595592E-3</v>
      </c>
      <c r="S100" s="28">
        <f t="shared" si="17"/>
        <v>1.5691793081761052E-2</v>
      </c>
      <c r="T100" s="28">
        <f t="shared" si="18"/>
        <v>2.1580793202140569E-3</v>
      </c>
    </row>
    <row r="101" spans="5:20">
      <c r="E101" s="29">
        <v>44434</v>
      </c>
      <c r="F101" s="30">
        <v>3440</v>
      </c>
      <c r="G101" s="30">
        <v>2058.7045899999998</v>
      </c>
      <c r="H101" s="30">
        <v>1550</v>
      </c>
      <c r="I101" s="30">
        <v>760.54998799999998</v>
      </c>
      <c r="J101" s="30">
        <v>1593.8000489999999</v>
      </c>
      <c r="K101" s="32">
        <v>14106.950194999999</v>
      </c>
      <c r="L101" s="10">
        <f t="shared" si="12"/>
        <v>1999.9953294607799</v>
      </c>
      <c r="M101" s="10">
        <f t="shared" si="13"/>
        <v>-1.8330647756404916E-3</v>
      </c>
      <c r="O101" s="28">
        <f t="shared" si="14"/>
        <v>-1.0328232403742033E-2</v>
      </c>
      <c r="P101" s="28">
        <f t="shared" si="14"/>
        <v>1.2644161019845113E-2</v>
      </c>
      <c r="Q101" s="28">
        <f t="shared" si="15"/>
        <v>-1.3529901633089203E-3</v>
      </c>
      <c r="R101" s="28">
        <f t="shared" si="16"/>
        <v>-1.1052597532840713E-2</v>
      </c>
      <c r="S101" s="28">
        <f t="shared" si="17"/>
        <v>-1.3096320407269491E-2</v>
      </c>
      <c r="T101" s="28">
        <f t="shared" si="18"/>
        <v>9.4728006828526112E-4</v>
      </c>
    </row>
    <row r="102" spans="5:20">
      <c r="E102" s="29">
        <v>44435</v>
      </c>
      <c r="F102" s="30">
        <v>3432.8999020000001</v>
      </c>
      <c r="G102" s="30">
        <v>2055.889404</v>
      </c>
      <c r="H102" s="30">
        <v>1552</v>
      </c>
      <c r="I102" s="30">
        <v>771.79998799999998</v>
      </c>
      <c r="J102" s="30">
        <v>1604</v>
      </c>
      <c r="K102" s="32">
        <v>14192.5</v>
      </c>
      <c r="L102" s="10">
        <f t="shared" si="12"/>
        <v>2000.9117510276171</v>
      </c>
      <c r="M102" s="10">
        <f t="shared" si="13"/>
        <v>4.582118534668389E-4</v>
      </c>
      <c r="O102" s="28">
        <f t="shared" si="14"/>
        <v>-2.063981976744178E-3</v>
      </c>
      <c r="P102" s="28">
        <f t="shared" si="14"/>
        <v>-1.3674550558027132E-3</v>
      </c>
      <c r="Q102" s="28">
        <f t="shared" si="15"/>
        <v>1.290322580645098E-3</v>
      </c>
      <c r="R102" s="28">
        <f t="shared" si="16"/>
        <v>1.4791927128398052E-2</v>
      </c>
      <c r="S102" s="28">
        <f t="shared" si="17"/>
        <v>6.3997682810963408E-3</v>
      </c>
      <c r="T102" s="28">
        <f t="shared" si="18"/>
        <v>6.0643727962066407E-3</v>
      </c>
    </row>
    <row r="103" spans="5:20">
      <c r="E103" s="29">
        <v>44438</v>
      </c>
      <c r="F103" s="30">
        <v>3600.9499510000001</v>
      </c>
      <c r="G103" s="30">
        <v>2095.4399410000001</v>
      </c>
      <c r="H103" s="30">
        <v>1555.599976</v>
      </c>
      <c r="I103" s="30">
        <v>787.20001200000002</v>
      </c>
      <c r="J103" s="30">
        <v>1646.6999510000001</v>
      </c>
      <c r="K103" s="32">
        <v>14397.900390999999</v>
      </c>
      <c r="L103" s="10">
        <f t="shared" si="12"/>
        <v>2059.4181667061371</v>
      </c>
      <c r="M103" s="10">
        <f t="shared" si="13"/>
        <v>2.9239878094809768E-2</v>
      </c>
      <c r="O103" s="28">
        <f t="shared" si="14"/>
        <v>4.8952796119133613E-2</v>
      </c>
      <c r="P103" s="28">
        <f t="shared" si="14"/>
        <v>1.9237677339573489E-2</v>
      </c>
      <c r="Q103" s="28">
        <f t="shared" si="15"/>
        <v>2.3195721649484913E-3</v>
      </c>
      <c r="R103" s="28">
        <f t="shared" si="16"/>
        <v>1.9953387198031525E-2</v>
      </c>
      <c r="S103" s="28">
        <f t="shared" si="17"/>
        <v>2.6620917082294193E-2</v>
      </c>
      <c r="T103" s="28">
        <f t="shared" si="18"/>
        <v>1.4472460172626267E-2</v>
      </c>
    </row>
    <row r="104" spans="5:20">
      <c r="E104" s="29">
        <v>44439</v>
      </c>
      <c r="F104" s="30">
        <v>3586.8999020000001</v>
      </c>
      <c r="G104" s="30">
        <v>2084.2717290000001</v>
      </c>
      <c r="H104" s="30">
        <v>1563.5</v>
      </c>
      <c r="I104" s="30">
        <v>794.04998799999998</v>
      </c>
      <c r="J104" s="30">
        <v>1660.0500489999999</v>
      </c>
      <c r="K104" s="32">
        <v>14555.900390999999</v>
      </c>
      <c r="L104" s="10">
        <f t="shared" si="12"/>
        <v>2056.4778583104721</v>
      </c>
      <c r="M104" s="10">
        <f t="shared" si="13"/>
        <v>-1.4277374275899479E-3</v>
      </c>
      <c r="O104" s="28">
        <f t="shared" si="14"/>
        <v>-3.9017618104073559E-3</v>
      </c>
      <c r="P104" s="28">
        <f t="shared" si="14"/>
        <v>-5.3297695541062451E-3</v>
      </c>
      <c r="Q104" s="28">
        <f t="shared" si="15"/>
        <v>5.0784418371576656E-3</v>
      </c>
      <c r="R104" s="28">
        <f t="shared" si="16"/>
        <v>8.7016970218236622E-3</v>
      </c>
      <c r="S104" s="28">
        <f t="shared" si="17"/>
        <v>8.107183091790704E-3</v>
      </c>
      <c r="T104" s="28">
        <f t="shared" si="18"/>
        <v>1.0973822273333989E-2</v>
      </c>
    </row>
    <row r="105" spans="5:20">
      <c r="E105" s="29">
        <v>44440</v>
      </c>
      <c r="F105" s="30">
        <v>3587.75</v>
      </c>
      <c r="G105" s="30">
        <v>2092.532471</v>
      </c>
      <c r="H105" s="30">
        <v>1575</v>
      </c>
      <c r="I105" s="30">
        <v>788.5</v>
      </c>
      <c r="J105" s="30">
        <v>1672.25</v>
      </c>
      <c r="K105" s="32">
        <v>14551.349609000001</v>
      </c>
      <c r="L105" s="10">
        <f t="shared" si="12"/>
        <v>2061.4322469754297</v>
      </c>
      <c r="M105" s="10">
        <f t="shared" si="13"/>
        <v>2.4091621725643719E-3</v>
      </c>
      <c r="O105" s="28">
        <f t="shared" si="14"/>
        <v>2.3700075921428976E-4</v>
      </c>
      <c r="P105" s="28">
        <f t="shared" si="14"/>
        <v>3.9633709391448946E-3</v>
      </c>
      <c r="Q105" s="28">
        <f t="shared" si="15"/>
        <v>7.3552926127278262E-3</v>
      </c>
      <c r="R105" s="28">
        <f t="shared" si="16"/>
        <v>-6.9894692826315552E-3</v>
      </c>
      <c r="S105" s="28">
        <f t="shared" si="17"/>
        <v>7.3491464955224295E-3</v>
      </c>
      <c r="T105" s="28">
        <f t="shared" si="18"/>
        <v>-3.1264173824741004E-4</v>
      </c>
    </row>
    <row r="106" spans="5:20">
      <c r="E106" s="29">
        <v>44441</v>
      </c>
      <c r="F106" s="30">
        <v>3636.5</v>
      </c>
      <c r="G106" s="30">
        <v>2117.7304690000001</v>
      </c>
      <c r="H106" s="30">
        <v>1574.099976</v>
      </c>
      <c r="I106" s="30">
        <v>789.95001200000002</v>
      </c>
      <c r="J106" s="30">
        <v>1687.900024</v>
      </c>
      <c r="K106" s="32">
        <v>14684.349609000001</v>
      </c>
      <c r="L106" s="10">
        <f t="shared" si="12"/>
        <v>2082.3728525765227</v>
      </c>
      <c r="M106" s="10">
        <f t="shared" si="13"/>
        <v>1.0158279823078153E-2</v>
      </c>
      <c r="O106" s="28">
        <f t="shared" si="14"/>
        <v>1.3587903282001212E-2</v>
      </c>
      <c r="P106" s="28">
        <f t="shared" si="14"/>
        <v>1.2041867139083395E-2</v>
      </c>
      <c r="Q106" s="28">
        <f t="shared" si="15"/>
        <v>-5.7144380952378615E-4</v>
      </c>
      <c r="R106" s="28">
        <f t="shared" si="16"/>
        <v>1.8389499048827584E-3</v>
      </c>
      <c r="S106" s="28">
        <f t="shared" si="17"/>
        <v>9.3586628793542737E-3</v>
      </c>
      <c r="T106" s="28">
        <f t="shared" si="18"/>
        <v>9.1400456709349598E-3</v>
      </c>
    </row>
    <row r="107" spans="5:20">
      <c r="E107" s="29">
        <v>44442</v>
      </c>
      <c r="F107" s="30">
        <v>3621.3500979999999</v>
      </c>
      <c r="G107" s="30">
        <v>2204.5847170000002</v>
      </c>
      <c r="H107" s="30">
        <v>1586.099976</v>
      </c>
      <c r="I107" s="30">
        <v>789.40002400000003</v>
      </c>
      <c r="J107" s="30">
        <v>1697</v>
      </c>
      <c r="K107" s="32">
        <v>14759.299805000001</v>
      </c>
      <c r="L107" s="10">
        <f t="shared" si="12"/>
        <v>2110.2456713063675</v>
      </c>
      <c r="M107" s="10">
        <f t="shared" si="13"/>
        <v>1.3385123944233968E-2</v>
      </c>
      <c r="O107" s="28">
        <f t="shared" si="14"/>
        <v>-4.1660668224942077E-3</v>
      </c>
      <c r="P107" s="28">
        <f t="shared" si="14"/>
        <v>4.1012890578569605E-2</v>
      </c>
      <c r="Q107" s="28">
        <f t="shared" si="15"/>
        <v>7.6234039660514341E-3</v>
      </c>
      <c r="R107" s="28">
        <f t="shared" si="16"/>
        <v>-6.9623139647467802E-4</v>
      </c>
      <c r="S107" s="28">
        <f t="shared" si="17"/>
        <v>5.3913003558319073E-3</v>
      </c>
      <c r="T107" s="28">
        <f t="shared" si="18"/>
        <v>5.1040868676990314E-3</v>
      </c>
    </row>
    <row r="108" spans="5:20">
      <c r="E108" s="29">
        <v>44445</v>
      </c>
      <c r="F108" s="30">
        <v>3592.6000979999999</v>
      </c>
      <c r="G108" s="30">
        <v>2238.828125</v>
      </c>
      <c r="H108" s="30">
        <v>1579.9499510000001</v>
      </c>
      <c r="I108" s="30">
        <v>784.25</v>
      </c>
      <c r="J108" s="30">
        <v>1700</v>
      </c>
      <c r="K108" s="32">
        <v>14805.849609000001</v>
      </c>
      <c r="L108" s="10">
        <f t="shared" si="12"/>
        <v>2113.3986973195233</v>
      </c>
      <c r="M108" s="10">
        <f t="shared" si="13"/>
        <v>1.4941511578621114E-3</v>
      </c>
      <c r="O108" s="28">
        <f t="shared" si="14"/>
        <v>-7.9390280480967634E-3</v>
      </c>
      <c r="P108" s="28">
        <f t="shared" si="14"/>
        <v>1.5532815652735898E-2</v>
      </c>
      <c r="Q108" s="28">
        <f t="shared" si="15"/>
        <v>-3.8774510390635619E-3</v>
      </c>
      <c r="R108" s="28">
        <f t="shared" si="16"/>
        <v>-6.5239724390989684E-3</v>
      </c>
      <c r="S108" s="28">
        <f t="shared" si="17"/>
        <v>1.767825574543247E-3</v>
      </c>
      <c r="T108" s="28">
        <f t="shared" si="18"/>
        <v>3.1539303771193072E-3</v>
      </c>
    </row>
    <row r="109" spans="5:20">
      <c r="E109" s="29">
        <v>44446</v>
      </c>
      <c r="F109" s="30">
        <v>3517.1999510000001</v>
      </c>
      <c r="G109" s="30">
        <v>2252.9499510000001</v>
      </c>
      <c r="H109" s="30">
        <v>1562.5</v>
      </c>
      <c r="I109" s="30">
        <v>769.90002400000003</v>
      </c>
      <c r="J109" s="30">
        <v>1694.1999510000001</v>
      </c>
      <c r="K109" s="32">
        <v>14784.25</v>
      </c>
      <c r="L109" s="10">
        <f t="shared" si="12"/>
        <v>2095.0518784047654</v>
      </c>
      <c r="M109" s="10">
        <f t="shared" si="13"/>
        <v>-8.6811915508548942E-3</v>
      </c>
      <c r="O109" s="28">
        <f t="shared" si="14"/>
        <v>-2.0987625937541776E-2</v>
      </c>
      <c r="P109" s="28">
        <f t="shared" si="14"/>
        <v>6.3076865268520965E-3</v>
      </c>
      <c r="Q109" s="28">
        <f t="shared" si="15"/>
        <v>-1.1044622640707935E-2</v>
      </c>
      <c r="R109" s="28">
        <f t="shared" si="16"/>
        <v>-1.8297706088619692E-2</v>
      </c>
      <c r="S109" s="28">
        <f t="shared" si="17"/>
        <v>-3.4117935294116775E-3</v>
      </c>
      <c r="T109" s="28">
        <f t="shared" si="18"/>
        <v>-1.458856436504008E-3</v>
      </c>
    </row>
    <row r="110" spans="5:20">
      <c r="E110" s="29">
        <v>44447</v>
      </c>
      <c r="F110" s="30">
        <v>3444.75</v>
      </c>
      <c r="G110" s="30">
        <v>2244.1352539999998</v>
      </c>
      <c r="H110" s="30">
        <v>1571.9499510000001</v>
      </c>
      <c r="I110" s="30">
        <v>777.45001200000002</v>
      </c>
      <c r="J110" s="30">
        <v>1682</v>
      </c>
      <c r="K110" s="32">
        <v>14803.599609000001</v>
      </c>
      <c r="L110" s="10">
        <f t="shared" si="12"/>
        <v>2077.5553257085535</v>
      </c>
      <c r="M110" s="10">
        <f t="shared" si="13"/>
        <v>-8.3513696613252142E-3</v>
      </c>
      <c r="O110" s="28">
        <f t="shared" si="14"/>
        <v>-2.0598758105691783E-2</v>
      </c>
      <c r="P110" s="28">
        <f t="shared" si="14"/>
        <v>-3.9125134564519382E-3</v>
      </c>
      <c r="Q110" s="28">
        <f t="shared" si="15"/>
        <v>6.0479686400001231E-3</v>
      </c>
      <c r="R110" s="28">
        <f t="shared" si="16"/>
        <v>9.8064524803807007E-3</v>
      </c>
      <c r="S110" s="28">
        <f t="shared" si="17"/>
        <v>-7.2010101244537328E-3</v>
      </c>
      <c r="T110" s="28">
        <f t="shared" si="18"/>
        <v>1.3087988230719994E-3</v>
      </c>
    </row>
    <row r="111" spans="5:20">
      <c r="E111" s="29">
        <v>44448</v>
      </c>
      <c r="F111" s="30">
        <v>3411.8500979999999</v>
      </c>
      <c r="G111" s="30">
        <v>2238.828125</v>
      </c>
      <c r="H111" s="30">
        <v>1574</v>
      </c>
      <c r="I111" s="30">
        <v>776.29998799999998</v>
      </c>
      <c r="J111" s="30">
        <v>1655.1999510000001</v>
      </c>
      <c r="K111" s="32">
        <v>14836.450194999999</v>
      </c>
      <c r="L111" s="10">
        <f t="shared" si="12"/>
        <v>2065.823410321098</v>
      </c>
      <c r="M111" s="10">
        <f t="shared" si="13"/>
        <v>-5.6469809695461892E-3</v>
      </c>
      <c r="O111" s="28">
        <f t="shared" si="14"/>
        <v>-9.5507372087960674E-3</v>
      </c>
      <c r="P111" s="28">
        <f t="shared" si="14"/>
        <v>-2.3648882082932809E-3</v>
      </c>
      <c r="Q111" s="28">
        <f t="shared" si="15"/>
        <v>1.3041439383587594E-3</v>
      </c>
      <c r="R111" s="28">
        <f t="shared" si="16"/>
        <v>-1.4792256508447954E-3</v>
      </c>
      <c r="S111" s="28">
        <f t="shared" si="17"/>
        <v>-1.5933441736028509E-2</v>
      </c>
      <c r="T111" s="28">
        <f t="shared" si="18"/>
        <v>2.2190944680797742E-3</v>
      </c>
    </row>
    <row r="112" spans="5:20">
      <c r="E112" s="29">
        <v>44452</v>
      </c>
      <c r="F112" s="30">
        <v>3420.4499510000001</v>
      </c>
      <c r="G112" s="30">
        <v>2188.9399410000001</v>
      </c>
      <c r="H112" s="30">
        <v>1562</v>
      </c>
      <c r="I112" s="30">
        <v>780.29998799999998</v>
      </c>
      <c r="J112" s="30">
        <v>1662.0500489999999</v>
      </c>
      <c r="K112" s="32">
        <v>14852.200194999999</v>
      </c>
      <c r="L112" s="10">
        <f t="shared" si="12"/>
        <v>2050.8760272661625</v>
      </c>
      <c r="M112" s="10">
        <f t="shared" si="13"/>
        <v>-7.2355570085306242E-3</v>
      </c>
      <c r="O112" s="28">
        <f t="shared" si="14"/>
        <v>2.5205834819770345E-3</v>
      </c>
      <c r="P112" s="28">
        <f t="shared" si="14"/>
        <v>-2.2283168342813187E-2</v>
      </c>
      <c r="Q112" s="28">
        <f t="shared" si="15"/>
        <v>-7.6238881829733263E-3</v>
      </c>
      <c r="R112" s="28">
        <f t="shared" si="16"/>
        <v>5.1526472521341571E-3</v>
      </c>
      <c r="S112" s="28">
        <f t="shared" si="17"/>
        <v>4.1385320219839983E-3</v>
      </c>
      <c r="T112" s="28">
        <f t="shared" si="18"/>
        <v>1.0615746888906763E-3</v>
      </c>
    </row>
    <row r="113" spans="5:20">
      <c r="E113" s="29">
        <v>44453</v>
      </c>
      <c r="F113" s="30">
        <v>3404.9499510000001</v>
      </c>
      <c r="G113" s="30">
        <v>2186.0786130000001</v>
      </c>
      <c r="H113" s="30">
        <v>1560</v>
      </c>
      <c r="I113" s="30">
        <v>781.40002400000003</v>
      </c>
      <c r="J113" s="30">
        <v>1676</v>
      </c>
      <c r="K113" s="32">
        <v>14904.349609000001</v>
      </c>
      <c r="L113" s="10">
        <f t="shared" si="12"/>
        <v>2047.747185667575</v>
      </c>
      <c r="M113" s="10">
        <f t="shared" si="13"/>
        <v>-1.5256122539782924E-3</v>
      </c>
      <c r="O113" s="28">
        <f t="shared" si="14"/>
        <v>-4.5315675487280771E-3</v>
      </c>
      <c r="P113" s="28">
        <f t="shared" si="14"/>
        <v>-1.3071751976405643E-3</v>
      </c>
      <c r="Q113" s="28">
        <f t="shared" si="15"/>
        <v>-1.280409731113985E-3</v>
      </c>
      <c r="R113" s="28">
        <f t="shared" si="16"/>
        <v>1.4097603702643013E-3</v>
      </c>
      <c r="S113" s="28">
        <f t="shared" si="17"/>
        <v>8.3932195714522262E-3</v>
      </c>
      <c r="T113" s="28">
        <f t="shared" si="18"/>
        <v>3.511224822942971E-3</v>
      </c>
    </row>
    <row r="114" spans="5:20">
      <c r="E114" s="29">
        <v>44454</v>
      </c>
      <c r="F114" s="30">
        <v>3477.5500489999999</v>
      </c>
      <c r="G114" s="30">
        <v>2195.1701659999999</v>
      </c>
      <c r="H114" s="30">
        <v>1535</v>
      </c>
      <c r="I114" s="30">
        <v>780.65002400000003</v>
      </c>
      <c r="J114" s="30">
        <v>1700</v>
      </c>
      <c r="K114" s="32">
        <v>15020.549805000001</v>
      </c>
      <c r="L114" s="10">
        <f t="shared" si="12"/>
        <v>2065.3289968765675</v>
      </c>
      <c r="M114" s="10">
        <f t="shared" si="13"/>
        <v>8.5859286400438162E-3</v>
      </c>
      <c r="O114" s="28">
        <f t="shared" si="14"/>
        <v>2.1321928088452013E-2</v>
      </c>
      <c r="P114" s="28">
        <f t="shared" si="14"/>
        <v>4.1588408330490712E-3</v>
      </c>
      <c r="Q114" s="28">
        <f t="shared" si="15"/>
        <v>-1.602564102564108E-2</v>
      </c>
      <c r="R114" s="28">
        <f t="shared" si="16"/>
        <v>-9.5981568590275401E-4</v>
      </c>
      <c r="S114" s="28">
        <f t="shared" si="17"/>
        <v>1.4319809069212486E-2</v>
      </c>
      <c r="T114" s="28">
        <f t="shared" si="18"/>
        <v>7.7963949483466077E-3</v>
      </c>
    </row>
    <row r="115" spans="5:20">
      <c r="E115" s="29">
        <v>44455</v>
      </c>
      <c r="F115" s="30">
        <v>3468.9499510000001</v>
      </c>
      <c r="G115" s="30">
        <v>2241.2277829999998</v>
      </c>
      <c r="H115" s="30">
        <v>1537.75</v>
      </c>
      <c r="I115" s="30">
        <v>781.04998799999998</v>
      </c>
      <c r="J115" s="30">
        <v>1709.599976</v>
      </c>
      <c r="K115" s="32">
        <v>15104.900390999999</v>
      </c>
      <c r="L115" s="10">
        <f t="shared" si="12"/>
        <v>2080.0140988567355</v>
      </c>
      <c r="M115" s="10">
        <f t="shared" si="13"/>
        <v>7.110296714168296E-3</v>
      </c>
      <c r="O115" s="28">
        <f t="shared" si="14"/>
        <v>-2.4730335663962766E-3</v>
      </c>
      <c r="P115" s="28">
        <f t="shared" si="14"/>
        <v>2.098134245507044E-2</v>
      </c>
      <c r="Q115" s="28">
        <f t="shared" si="15"/>
        <v>1.7915309446254746E-3</v>
      </c>
      <c r="R115" s="28">
        <f t="shared" si="16"/>
        <v>5.1234738705385752E-4</v>
      </c>
      <c r="S115" s="28">
        <f t="shared" si="17"/>
        <v>5.647044705882287E-3</v>
      </c>
      <c r="T115" s="28">
        <f t="shared" si="18"/>
        <v>5.6156789927837014E-3</v>
      </c>
    </row>
    <row r="116" spans="5:20">
      <c r="E116" s="29">
        <v>44456</v>
      </c>
      <c r="F116" s="30">
        <v>3425.3500979999999</v>
      </c>
      <c r="G116" s="30">
        <v>2206.476807</v>
      </c>
      <c r="H116" s="30">
        <v>1569</v>
      </c>
      <c r="I116" s="30">
        <v>769.90002400000003</v>
      </c>
      <c r="J116" s="30">
        <v>1724</v>
      </c>
      <c r="K116" s="32">
        <v>15027.25</v>
      </c>
      <c r="L116" s="10">
        <f t="shared" si="12"/>
        <v>2063.2003602297618</v>
      </c>
      <c r="M116" s="10">
        <f t="shared" si="13"/>
        <v>-8.0834733938655035E-3</v>
      </c>
      <c r="O116" s="28">
        <f t="shared" si="14"/>
        <v>-1.2568602492356917E-2</v>
      </c>
      <c r="P116" s="28">
        <f t="shared" si="14"/>
        <v>-1.5505329830189707E-2</v>
      </c>
      <c r="Q116" s="28">
        <f t="shared" si="15"/>
        <v>2.0321898878231215E-2</v>
      </c>
      <c r="R116" s="28">
        <f t="shared" si="16"/>
        <v>-1.4275608695099251E-2</v>
      </c>
      <c r="S116" s="28">
        <f t="shared" si="17"/>
        <v>8.4230370859574855E-3</v>
      </c>
      <c r="T116" s="28">
        <f t="shared" si="18"/>
        <v>-5.1407416791882099E-3</v>
      </c>
    </row>
    <row r="117" spans="5:20">
      <c r="E117" s="29">
        <v>44459</v>
      </c>
      <c r="F117" s="30">
        <v>3376.3000489999999</v>
      </c>
      <c r="G117" s="30">
        <v>2209.984375</v>
      </c>
      <c r="H117" s="30">
        <v>1564</v>
      </c>
      <c r="I117" s="30">
        <v>756.5</v>
      </c>
      <c r="J117" s="30">
        <v>1700.1999510000001</v>
      </c>
      <c r="K117" s="32">
        <v>14826.75</v>
      </c>
      <c r="L117" s="10">
        <f t="shared" si="12"/>
        <v>2047.6387766250509</v>
      </c>
      <c r="M117" s="10">
        <f t="shared" si="13"/>
        <v>-7.542449053749678E-3</v>
      </c>
      <c r="O117" s="28">
        <f t="shared" si="14"/>
        <v>-1.4319718451156094E-2</v>
      </c>
      <c r="P117" s="28">
        <f t="shared" si="14"/>
        <v>1.5896691000205632E-3</v>
      </c>
      <c r="Q117" s="28">
        <f t="shared" si="15"/>
        <v>-3.1867431485022024E-3</v>
      </c>
      <c r="R117" s="28">
        <f t="shared" si="16"/>
        <v>-1.7404888404055963E-2</v>
      </c>
      <c r="S117" s="28">
        <f t="shared" si="17"/>
        <v>-1.3805132830626454E-2</v>
      </c>
      <c r="T117" s="28">
        <f t="shared" si="18"/>
        <v>-1.3342427922607314E-2</v>
      </c>
    </row>
    <row r="118" spans="5:20">
      <c r="E118" s="29">
        <v>44460</v>
      </c>
      <c r="F118" s="30">
        <v>3345.6000979999999</v>
      </c>
      <c r="G118" s="30">
        <v>2219.5373540000001</v>
      </c>
      <c r="H118" s="30">
        <v>1562</v>
      </c>
      <c r="I118" s="30">
        <v>764.5</v>
      </c>
      <c r="J118" s="30">
        <v>1698.599976</v>
      </c>
      <c r="K118" s="32">
        <v>14946.299805000001</v>
      </c>
      <c r="L118" s="10">
        <f t="shared" si="12"/>
        <v>2044.8783848536475</v>
      </c>
      <c r="M118" s="10">
        <f t="shared" si="13"/>
        <v>-1.3480853180330987E-3</v>
      </c>
      <c r="O118" s="28">
        <f t="shared" si="14"/>
        <v>-9.0927792419079889E-3</v>
      </c>
      <c r="P118" s="28">
        <f t="shared" si="14"/>
        <v>4.3226454938172232E-3</v>
      </c>
      <c r="Q118" s="28">
        <f t="shared" si="15"/>
        <v>-1.2787723785165905E-3</v>
      </c>
      <c r="R118" s="28">
        <f t="shared" si="16"/>
        <v>1.0575016523463265E-2</v>
      </c>
      <c r="S118" s="28">
        <f t="shared" si="17"/>
        <v>-9.4105107993858184E-4</v>
      </c>
      <c r="T118" s="28">
        <f t="shared" si="18"/>
        <v>8.0631159896809024E-3</v>
      </c>
    </row>
    <row r="119" spans="5:20">
      <c r="E119" s="29">
        <v>44461</v>
      </c>
      <c r="F119" s="30">
        <v>3396.1000979999999</v>
      </c>
      <c r="G119" s="30">
        <v>2243.3508299999999</v>
      </c>
      <c r="H119" s="30">
        <v>1549</v>
      </c>
      <c r="I119" s="30">
        <v>770.09997599999997</v>
      </c>
      <c r="J119" s="30">
        <v>1720.900024</v>
      </c>
      <c r="K119" s="32">
        <v>14990.549805000001</v>
      </c>
      <c r="L119" s="10">
        <f t="shared" si="12"/>
        <v>2065.2591044358146</v>
      </c>
      <c r="M119" s="10">
        <f t="shared" si="13"/>
        <v>9.9667147607047646E-3</v>
      </c>
      <c r="O119" s="28">
        <f t="shared" si="14"/>
        <v>1.5094451972962553E-2</v>
      </c>
      <c r="P119" s="28">
        <f t="shared" si="14"/>
        <v>1.0729026910533346E-2</v>
      </c>
      <c r="Q119" s="28">
        <f t="shared" si="15"/>
        <v>-8.3226632522407362E-3</v>
      </c>
      <c r="R119" s="28">
        <f t="shared" si="16"/>
        <v>7.3250176586003857E-3</v>
      </c>
      <c r="S119" s="28">
        <f t="shared" si="17"/>
        <v>1.3128487174781434E-2</v>
      </c>
      <c r="T119" s="28">
        <f t="shared" si="18"/>
        <v>2.9605989828462853E-3</v>
      </c>
    </row>
    <row r="120" spans="5:20">
      <c r="E120" s="29">
        <v>44462</v>
      </c>
      <c r="F120" s="30">
        <v>3431.6999510000001</v>
      </c>
      <c r="G120" s="30">
        <v>2298.1770019999999</v>
      </c>
      <c r="H120" s="30">
        <v>1542</v>
      </c>
      <c r="I120" s="30">
        <v>769.84997599999997</v>
      </c>
      <c r="J120" s="30">
        <v>1718.3000489999999</v>
      </c>
      <c r="K120" s="32">
        <v>15205.450194999999</v>
      </c>
      <c r="L120" s="10">
        <f t="shared" si="12"/>
        <v>2089.8396976182198</v>
      </c>
      <c r="M120" s="10">
        <f t="shared" si="13"/>
        <v>1.1901941567336705E-2</v>
      </c>
      <c r="O120" s="28">
        <f t="shared" si="14"/>
        <v>1.0482568820914695E-2</v>
      </c>
      <c r="P120" s="28">
        <f t="shared" si="14"/>
        <v>2.4439410575830545E-2</v>
      </c>
      <c r="Q120" s="28">
        <f t="shared" si="15"/>
        <v>-4.5190445448676231E-3</v>
      </c>
      <c r="R120" s="28">
        <f t="shared" si="16"/>
        <v>-3.2463317464126451E-4</v>
      </c>
      <c r="S120" s="28">
        <f t="shared" si="17"/>
        <v>-1.5108228041956773E-3</v>
      </c>
      <c r="T120" s="28">
        <f t="shared" si="18"/>
        <v>1.4335724359377355E-2</v>
      </c>
    </row>
    <row r="121" spans="5:20">
      <c r="E121" s="29">
        <v>44463</v>
      </c>
      <c r="F121" s="30">
        <v>3395.25</v>
      </c>
      <c r="G121" s="30">
        <v>2291.53125</v>
      </c>
      <c r="H121" s="30">
        <v>1579</v>
      </c>
      <c r="I121" s="30">
        <v>770.45001200000002</v>
      </c>
      <c r="J121" s="30">
        <v>1780</v>
      </c>
      <c r="K121" s="32">
        <v>15191.950194999999</v>
      </c>
      <c r="L121" s="10">
        <f t="shared" si="12"/>
        <v>2091.7496067136112</v>
      </c>
      <c r="M121" s="10">
        <f t="shared" si="13"/>
        <v>9.1390219908649151E-4</v>
      </c>
      <c r="O121" s="28">
        <f t="shared" si="14"/>
        <v>-1.0621543701505254E-2</v>
      </c>
      <c r="P121" s="28">
        <f t="shared" si="14"/>
        <v>-2.8917494145213052E-3</v>
      </c>
      <c r="Q121" s="28">
        <f t="shared" si="15"/>
        <v>2.3994811932555038E-2</v>
      </c>
      <c r="R121" s="28">
        <f t="shared" si="16"/>
        <v>7.7941939170766972E-4</v>
      </c>
      <c r="S121" s="28">
        <f t="shared" si="17"/>
        <v>3.5907553535779568E-2</v>
      </c>
      <c r="T121" s="28">
        <f t="shared" si="18"/>
        <v>-8.878395461411337E-4</v>
      </c>
    </row>
    <row r="122" spans="5:20">
      <c r="E122" s="29">
        <v>44466</v>
      </c>
      <c r="F122" s="30">
        <v>3372.1499020000001</v>
      </c>
      <c r="G122" s="30">
        <v>2330.0666500000002</v>
      </c>
      <c r="H122" s="30">
        <v>1615.6999510000001</v>
      </c>
      <c r="I122" s="30">
        <v>763.04998799999998</v>
      </c>
      <c r="J122" s="30">
        <v>1772</v>
      </c>
      <c r="K122" s="32">
        <v>15189.049805000001</v>
      </c>
      <c r="L122" s="10">
        <f t="shared" si="12"/>
        <v>2102.9223671527639</v>
      </c>
      <c r="M122" s="10">
        <f t="shared" si="13"/>
        <v>5.3413469773306854E-3</v>
      </c>
      <c r="O122" s="28">
        <f t="shared" si="14"/>
        <v>-6.8036515720492075E-3</v>
      </c>
      <c r="P122" s="28">
        <f t="shared" si="14"/>
        <v>1.6816440971512137E-2</v>
      </c>
      <c r="Q122" s="28">
        <f t="shared" si="15"/>
        <v>2.3242527549081737E-2</v>
      </c>
      <c r="R122" s="28">
        <f t="shared" si="16"/>
        <v>-9.6048074303878295E-3</v>
      </c>
      <c r="S122" s="28">
        <f t="shared" si="17"/>
        <v>-4.4943820224718767E-3</v>
      </c>
      <c r="T122" s="28">
        <f t="shared" si="18"/>
        <v>-1.909162393748387E-4</v>
      </c>
    </row>
    <row r="123" spans="5:20">
      <c r="E123" s="29">
        <v>44467</v>
      </c>
      <c r="F123" s="30">
        <v>3363.3999020000001</v>
      </c>
      <c r="G123" s="30">
        <v>2351.849365</v>
      </c>
      <c r="H123" s="30">
        <v>1632</v>
      </c>
      <c r="I123" s="30">
        <v>775.09997599999997</v>
      </c>
      <c r="J123" s="30">
        <v>1745.3000489999999</v>
      </c>
      <c r="K123" s="32">
        <v>15095.599609000001</v>
      </c>
      <c r="L123" s="10">
        <f t="shared" si="12"/>
        <v>2110.2576002510764</v>
      </c>
      <c r="M123" s="10">
        <f t="shared" si="13"/>
        <v>3.4881140706322089E-3</v>
      </c>
      <c r="O123" s="28">
        <f t="shared" si="14"/>
        <v>-2.5947838187176941E-3</v>
      </c>
      <c r="P123" s="28">
        <f t="shared" si="14"/>
        <v>9.3485373047161868E-3</v>
      </c>
      <c r="Q123" s="28">
        <f t="shared" si="15"/>
        <v>1.0088537163049027E-2</v>
      </c>
      <c r="R123" s="28">
        <f t="shared" si="16"/>
        <v>1.579187234061008E-2</v>
      </c>
      <c r="S123" s="28">
        <f t="shared" si="17"/>
        <v>-1.5067692437923275E-2</v>
      </c>
      <c r="T123" s="28">
        <f t="shared" si="18"/>
        <v>-6.1524714975413897E-3</v>
      </c>
    </row>
    <row r="124" spans="5:20">
      <c r="E124" s="29">
        <v>44468</v>
      </c>
      <c r="F124" s="30">
        <v>3368.4499510000001</v>
      </c>
      <c r="G124" s="30">
        <v>2333.2048340000001</v>
      </c>
      <c r="H124" s="30">
        <v>1597</v>
      </c>
      <c r="I124" s="30">
        <v>811.29998799999998</v>
      </c>
      <c r="J124" s="30">
        <v>1732</v>
      </c>
      <c r="K124" s="32">
        <v>15086.950194999999</v>
      </c>
      <c r="L124" s="10">
        <f t="shared" si="12"/>
        <v>2105.0177040186813</v>
      </c>
      <c r="M124" s="10">
        <f t="shared" si="13"/>
        <v>-2.4830599978749035E-3</v>
      </c>
      <c r="O124" s="28">
        <f t="shared" si="14"/>
        <v>1.5014714714705057E-3</v>
      </c>
      <c r="P124" s="28">
        <f t="shared" si="14"/>
        <v>-7.927604240928865E-3</v>
      </c>
      <c r="Q124" s="28">
        <f t="shared" si="15"/>
        <v>-2.1446078431372584E-2</v>
      </c>
      <c r="R124" s="28">
        <f t="shared" si="16"/>
        <v>4.6703668069782101E-2</v>
      </c>
      <c r="S124" s="28">
        <f t="shared" si="17"/>
        <v>-7.6204942569161327E-3</v>
      </c>
      <c r="T124" s="28">
        <f t="shared" si="18"/>
        <v>-5.7297584885895869E-4</v>
      </c>
    </row>
    <row r="125" spans="5:20">
      <c r="E125" s="29">
        <v>44469</v>
      </c>
      <c r="F125" s="30">
        <v>3427.75</v>
      </c>
      <c r="G125" s="30">
        <v>2325.266846</v>
      </c>
      <c r="H125" s="30">
        <v>1586</v>
      </c>
      <c r="I125" s="30">
        <v>818.25</v>
      </c>
      <c r="J125" s="30">
        <v>1719.9499510000001</v>
      </c>
      <c r="K125" s="32">
        <v>15052.650390999999</v>
      </c>
      <c r="L125" s="10">
        <f t="shared" si="12"/>
        <v>2114.0405601325101</v>
      </c>
      <c r="M125" s="10">
        <f t="shared" si="13"/>
        <v>4.2863564028954304E-3</v>
      </c>
      <c r="O125" s="28">
        <f t="shared" si="14"/>
        <v>1.7604551013855829E-2</v>
      </c>
      <c r="P125" s="28">
        <f t="shared" si="14"/>
        <v>-3.4021822192059625E-3</v>
      </c>
      <c r="Q125" s="28">
        <f t="shared" si="15"/>
        <v>-6.8879148403255819E-3</v>
      </c>
      <c r="R125" s="28">
        <f t="shared" si="16"/>
        <v>8.5665131305290299E-3</v>
      </c>
      <c r="S125" s="28">
        <f t="shared" si="17"/>
        <v>-6.9573031177828648E-3</v>
      </c>
      <c r="T125" s="28">
        <f t="shared" si="18"/>
        <v>-2.273474993731206E-3</v>
      </c>
    </row>
    <row r="126" spans="5:20">
      <c r="E126" s="29">
        <v>44470</v>
      </c>
      <c r="F126" s="30">
        <v>3444.8000489999999</v>
      </c>
      <c r="G126" s="30">
        <v>2329.374268</v>
      </c>
      <c r="H126" s="30">
        <v>1583</v>
      </c>
      <c r="I126" s="30">
        <v>826.59997599999997</v>
      </c>
      <c r="J126" s="30">
        <v>1697.5</v>
      </c>
      <c r="K126" s="32">
        <v>15013.950194999999</v>
      </c>
      <c r="L126" s="10">
        <f t="shared" si="12"/>
        <v>2118.0166231140793</v>
      </c>
      <c r="M126" s="10">
        <f t="shared" si="13"/>
        <v>1.8807884089602211E-3</v>
      </c>
      <c r="O126" s="28">
        <f t="shared" si="14"/>
        <v>4.9741226752242351E-3</v>
      </c>
      <c r="P126" s="28">
        <f t="shared" si="14"/>
        <v>1.7664303806961268E-3</v>
      </c>
      <c r="Q126" s="28">
        <f t="shared" si="15"/>
        <v>-1.8915510718789941E-3</v>
      </c>
      <c r="R126" s="28">
        <f t="shared" si="16"/>
        <v>1.0204675832569565E-2</v>
      </c>
      <c r="S126" s="28">
        <f t="shared" si="17"/>
        <v>-1.3052676903154925E-2</v>
      </c>
      <c r="T126" s="28">
        <f t="shared" si="18"/>
        <v>-2.570988828860199E-3</v>
      </c>
    </row>
    <row r="127" spans="5:20">
      <c r="E127" s="29">
        <v>44473</v>
      </c>
      <c r="F127" s="30">
        <v>3553.5500489999999</v>
      </c>
      <c r="G127" s="30">
        <v>2359.3256839999999</v>
      </c>
      <c r="H127" s="30">
        <v>1589</v>
      </c>
      <c r="I127" s="30">
        <v>832</v>
      </c>
      <c r="J127" s="30">
        <v>1696.5</v>
      </c>
      <c r="K127" s="32">
        <v>15181.150390999999</v>
      </c>
      <c r="L127" s="10">
        <f t="shared" si="12"/>
        <v>2154.1555146014152</v>
      </c>
      <c r="M127" s="10">
        <f t="shared" si="13"/>
        <v>1.7062609940332596E-2</v>
      </c>
      <c r="O127" s="28">
        <f t="shared" si="14"/>
        <v>3.1569321427398656E-2</v>
      </c>
      <c r="P127" s="28">
        <f t="shared" si="14"/>
        <v>1.2858138089469007E-2</v>
      </c>
      <c r="Q127" s="28">
        <f t="shared" si="15"/>
        <v>3.7902716361339905E-3</v>
      </c>
      <c r="R127" s="28">
        <f t="shared" si="16"/>
        <v>6.53281412628548E-3</v>
      </c>
      <c r="S127" s="28">
        <f t="shared" si="17"/>
        <v>-5.8910162002945299E-4</v>
      </c>
      <c r="T127" s="28">
        <f t="shared" si="18"/>
        <v>1.1136322808349419E-2</v>
      </c>
    </row>
    <row r="128" spans="5:20">
      <c r="E128" s="29">
        <v>44474</v>
      </c>
      <c r="F128" s="30">
        <v>3578.5500489999999</v>
      </c>
      <c r="G128" s="30">
        <v>2408.2907709999999</v>
      </c>
      <c r="H128" s="30">
        <v>1592</v>
      </c>
      <c r="I128" s="30">
        <v>820.5</v>
      </c>
      <c r="J128" s="30">
        <v>1714.5</v>
      </c>
      <c r="K128" s="32">
        <v>15280.099609000001</v>
      </c>
      <c r="L128" s="10">
        <f t="shared" si="12"/>
        <v>2176.0311185932555</v>
      </c>
      <c r="M128" s="10">
        <f t="shared" si="13"/>
        <v>1.0155071833747309E-2</v>
      </c>
      <c r="O128" s="28">
        <f t="shared" si="14"/>
        <v>7.0352182058150969E-3</v>
      </c>
      <c r="P128" s="28">
        <f t="shared" si="14"/>
        <v>2.0753848157573751E-2</v>
      </c>
      <c r="Q128" s="28">
        <f t="shared" si="15"/>
        <v>1.8879798615480947E-3</v>
      </c>
      <c r="R128" s="28">
        <f t="shared" si="16"/>
        <v>-1.3822115384615419E-2</v>
      </c>
      <c r="S128" s="28">
        <f t="shared" si="17"/>
        <v>1.0610079575596787E-2</v>
      </c>
      <c r="T128" s="28">
        <f t="shared" si="18"/>
        <v>6.5178998594641602E-3</v>
      </c>
    </row>
    <row r="129" spans="5:20">
      <c r="E129" s="29">
        <v>44475</v>
      </c>
      <c r="F129" s="30">
        <v>3528.1000979999999</v>
      </c>
      <c r="G129" s="30">
        <v>2362.7407229999999</v>
      </c>
      <c r="H129" s="30">
        <v>1596</v>
      </c>
      <c r="I129" s="30">
        <v>800.59997599999997</v>
      </c>
      <c r="J129" s="30">
        <v>1716.6999510000001</v>
      </c>
      <c r="K129" s="32">
        <v>15134.549805000001</v>
      </c>
      <c r="L129" s="10">
        <f t="shared" si="12"/>
        <v>2146.9062425061879</v>
      </c>
      <c r="M129" s="10">
        <f t="shared" si="13"/>
        <v>-1.3384402382028426E-2</v>
      </c>
      <c r="O129" s="28">
        <f t="shared" si="14"/>
        <v>-1.4097874923978737E-2</v>
      </c>
      <c r="P129" s="28">
        <f t="shared" si="14"/>
        <v>-1.8913849003825312E-2</v>
      </c>
      <c r="Q129" s="28">
        <f t="shared" si="15"/>
        <v>2.5125628140703071E-3</v>
      </c>
      <c r="R129" s="28">
        <f t="shared" si="16"/>
        <v>-2.4253533211456513E-2</v>
      </c>
      <c r="S129" s="28">
        <f t="shared" si="17"/>
        <v>1.2831443569554235E-3</v>
      </c>
      <c r="T129" s="28">
        <f t="shared" si="18"/>
        <v>-9.5254486374075631E-3</v>
      </c>
    </row>
    <row r="130" spans="5:20">
      <c r="E130" s="29">
        <v>44476</v>
      </c>
      <c r="F130" s="30">
        <v>3499.5500489999999</v>
      </c>
      <c r="G130" s="30">
        <v>2374.3244629999999</v>
      </c>
      <c r="H130" s="30">
        <v>1626.599976</v>
      </c>
      <c r="I130" s="30">
        <v>823.25</v>
      </c>
      <c r="J130" s="30">
        <v>1710</v>
      </c>
      <c r="K130" s="32">
        <v>15290.150390999999</v>
      </c>
      <c r="L130" s="10">
        <f t="shared" si="12"/>
        <v>2152.7209865473133</v>
      </c>
      <c r="M130" s="10">
        <f t="shared" si="13"/>
        <v>2.7084294255614871E-3</v>
      </c>
      <c r="O130" s="28">
        <f t="shared" si="14"/>
        <v>-8.0921879218178727E-3</v>
      </c>
      <c r="P130" s="28">
        <f t="shared" si="14"/>
        <v>4.9026708208981251E-3</v>
      </c>
      <c r="Q130" s="28">
        <f t="shared" si="15"/>
        <v>1.9172917293233116E-2</v>
      </c>
      <c r="R130" s="28">
        <f t="shared" si="16"/>
        <v>2.8291312364466137E-2</v>
      </c>
      <c r="S130" s="28">
        <f t="shared" si="17"/>
        <v>-3.9028084063830182E-3</v>
      </c>
      <c r="T130" s="28">
        <f t="shared" si="18"/>
        <v>1.0281150612659218E-2</v>
      </c>
    </row>
    <row r="131" spans="5:20">
      <c r="E131" s="29">
        <v>44477</v>
      </c>
      <c r="F131" s="30">
        <v>3489.25</v>
      </c>
      <c r="G131" s="30">
        <v>2465.5629880000001</v>
      </c>
      <c r="H131" s="30">
        <v>1612</v>
      </c>
      <c r="I131" s="30">
        <v>821.40002400000003</v>
      </c>
      <c r="J131" s="30">
        <v>1740</v>
      </c>
      <c r="K131" s="32">
        <v>15365.200194999999</v>
      </c>
      <c r="L131" s="10">
        <f t="shared" ref="L131:L194" si="19">($B$22*$F131)+($B$23*$G131)+($B$24*$H131)+($B$25*$I131)+($B$26*$J131)</f>
        <v>2180.7328011197205</v>
      </c>
      <c r="M131" s="10">
        <f t="shared" si="13"/>
        <v>1.3012282942126419E-2</v>
      </c>
      <c r="O131" s="28">
        <f t="shared" si="14"/>
        <v>-2.9432495194470221E-3</v>
      </c>
      <c r="P131" s="28">
        <f t="shared" si="14"/>
        <v>3.8427151142063742E-2</v>
      </c>
      <c r="Q131" s="28">
        <f t="shared" si="15"/>
        <v>-8.9757630735388672E-3</v>
      </c>
      <c r="R131" s="28">
        <f t="shared" si="16"/>
        <v>-2.2471618584876119E-3</v>
      </c>
      <c r="S131" s="28">
        <f t="shared" si="17"/>
        <v>1.7543859649122862E-2</v>
      </c>
      <c r="T131" s="28">
        <f t="shared" si="18"/>
        <v>4.9083757896963842E-3</v>
      </c>
    </row>
    <row r="132" spans="5:20">
      <c r="E132" s="29">
        <v>44480</v>
      </c>
      <c r="F132" s="30">
        <v>3479.9499510000001</v>
      </c>
      <c r="G132" s="30">
        <v>2448.3950199999999</v>
      </c>
      <c r="H132" s="30">
        <v>1599.900024</v>
      </c>
      <c r="I132" s="30">
        <v>832.54998799999998</v>
      </c>
      <c r="J132" s="30">
        <v>1733.75</v>
      </c>
      <c r="K132" s="32">
        <v>15428</v>
      </c>
      <c r="L132" s="10">
        <f t="shared" si="19"/>
        <v>2172.4964867165058</v>
      </c>
      <c r="M132" s="10">
        <f t="shared" ref="M132:M195" si="20">(L132/L131)-1</f>
        <v>-3.7768562929789695E-3</v>
      </c>
      <c r="O132" s="28">
        <f t="shared" ref="O132:P195" si="21">(F132/F131)-1</f>
        <v>-2.6653432686106759E-3</v>
      </c>
      <c r="P132" s="28">
        <f t="shared" si="21"/>
        <v>-6.9631025788258194E-3</v>
      </c>
      <c r="Q132" s="28">
        <f t="shared" si="15"/>
        <v>-7.5061885856079202E-3</v>
      </c>
      <c r="R132" s="28">
        <f t="shared" si="16"/>
        <v>1.357434097177479E-2</v>
      </c>
      <c r="S132" s="28">
        <f t="shared" si="17"/>
        <v>-3.5919540229885083E-3</v>
      </c>
      <c r="T132" s="28">
        <f t="shared" si="18"/>
        <v>4.0871452505015782E-3</v>
      </c>
    </row>
    <row r="133" spans="5:20">
      <c r="E133" s="29">
        <v>44481</v>
      </c>
      <c r="F133" s="30">
        <v>3432.9499510000001</v>
      </c>
      <c r="G133" s="30">
        <v>2462.3784179999998</v>
      </c>
      <c r="H133" s="30">
        <v>1625</v>
      </c>
      <c r="I133" s="30">
        <v>829.70001200000002</v>
      </c>
      <c r="J133" s="30">
        <v>1710.5</v>
      </c>
      <c r="K133" s="32">
        <v>15481.900390999999</v>
      </c>
      <c r="L133" s="10">
        <f t="shared" si="19"/>
        <v>2167.6731881225519</v>
      </c>
      <c r="M133" s="10">
        <f t="shared" si="20"/>
        <v>-2.2201640478801687E-3</v>
      </c>
      <c r="O133" s="28">
        <f t="shared" si="21"/>
        <v>-1.3505941367488394E-2</v>
      </c>
      <c r="P133" s="28">
        <f t="shared" si="21"/>
        <v>5.7112507931829093E-3</v>
      </c>
      <c r="Q133" s="28">
        <f t="shared" si="15"/>
        <v>1.5688465293753895E-2</v>
      </c>
      <c r="R133" s="28">
        <f t="shared" si="16"/>
        <v>-3.4231890469980097E-3</v>
      </c>
      <c r="S133" s="28">
        <f t="shared" si="17"/>
        <v>-1.3410237923576096E-2</v>
      </c>
      <c r="T133" s="28">
        <f t="shared" si="18"/>
        <v>3.4936732564168071E-3</v>
      </c>
    </row>
    <row r="134" spans="5:20">
      <c r="E134" s="29">
        <v>44482</v>
      </c>
      <c r="F134" s="30">
        <v>3420.6000979999999</v>
      </c>
      <c r="G134" s="30">
        <v>2487.4379880000001</v>
      </c>
      <c r="H134" s="30">
        <v>1637</v>
      </c>
      <c r="I134" s="30">
        <v>842.54998799999998</v>
      </c>
      <c r="J134" s="30">
        <v>1727</v>
      </c>
      <c r="K134" s="32">
        <v>15631.400390999999</v>
      </c>
      <c r="L134" s="10">
        <f t="shared" si="19"/>
        <v>2179.1046885036367</v>
      </c>
      <c r="M134" s="10">
        <f t="shared" si="20"/>
        <v>5.2736272440523368E-3</v>
      </c>
      <c r="O134" s="28">
        <f t="shared" si="21"/>
        <v>-3.5974462710715027E-3</v>
      </c>
      <c r="P134" s="28">
        <f t="shared" si="21"/>
        <v>1.0176977598899795E-2</v>
      </c>
      <c r="Q134" s="28">
        <f t="shared" si="15"/>
        <v>7.3846153846153229E-3</v>
      </c>
      <c r="R134" s="28">
        <f t="shared" si="16"/>
        <v>1.5487496461552341E-2</v>
      </c>
      <c r="S134" s="28">
        <f t="shared" si="17"/>
        <v>9.6463022508037621E-3</v>
      </c>
      <c r="T134" s="28">
        <f t="shared" si="18"/>
        <v>9.6564372734828652E-3</v>
      </c>
    </row>
    <row r="135" spans="5:20">
      <c r="E135" s="29">
        <v>44483</v>
      </c>
      <c r="F135" s="30">
        <v>3587.75</v>
      </c>
      <c r="G135" s="30">
        <v>2492.4682619999999</v>
      </c>
      <c r="H135" s="30">
        <v>1638</v>
      </c>
      <c r="I135" s="30">
        <v>841.29998799999998</v>
      </c>
      <c r="J135" s="30">
        <v>1775</v>
      </c>
      <c r="K135" s="32">
        <v>15769.25</v>
      </c>
      <c r="L135" s="10">
        <f t="shared" si="19"/>
        <v>2223.102026282605</v>
      </c>
      <c r="M135" s="10">
        <f t="shared" si="20"/>
        <v>2.0190557163722422E-2</v>
      </c>
      <c r="O135" s="28">
        <f t="shared" si="21"/>
        <v>4.8865666026768562E-2</v>
      </c>
      <c r="P135" s="28">
        <f t="shared" si="21"/>
        <v>2.0222711176185459E-3</v>
      </c>
      <c r="Q135" s="28">
        <f t="shared" si="15"/>
        <v>6.1087354917521708E-4</v>
      </c>
      <c r="R135" s="28">
        <f t="shared" si="16"/>
        <v>-1.4835914993805988E-3</v>
      </c>
      <c r="S135" s="28">
        <f t="shared" si="17"/>
        <v>2.779386218876656E-2</v>
      </c>
      <c r="T135" s="28">
        <f t="shared" si="18"/>
        <v>8.8187625901623434E-3</v>
      </c>
    </row>
    <row r="136" spans="5:20">
      <c r="E136" s="29">
        <v>44487</v>
      </c>
      <c r="F136" s="30">
        <v>3636.1999510000001</v>
      </c>
      <c r="G136" s="30">
        <v>2499.1140140000002</v>
      </c>
      <c r="H136" s="30">
        <v>1705</v>
      </c>
      <c r="I136" s="30">
        <v>835.90002400000003</v>
      </c>
      <c r="J136" s="30">
        <v>1807.150024</v>
      </c>
      <c r="K136" s="32">
        <v>15886.150390999999</v>
      </c>
      <c r="L136" s="10">
        <f t="shared" si="19"/>
        <v>2249.1655482973224</v>
      </c>
      <c r="M136" s="10">
        <f t="shared" si="20"/>
        <v>1.1723943258825642E-2</v>
      </c>
      <c r="O136" s="28">
        <f t="shared" si="21"/>
        <v>1.3504271758065567E-2</v>
      </c>
      <c r="P136" s="28">
        <f t="shared" si="21"/>
        <v>2.6663336505907687E-3</v>
      </c>
      <c r="Q136" s="28">
        <f t="shared" si="15"/>
        <v>4.090354090354098E-2</v>
      </c>
      <c r="R136" s="28">
        <f t="shared" si="16"/>
        <v>-6.4185951230513183E-3</v>
      </c>
      <c r="S136" s="28">
        <f t="shared" si="17"/>
        <v>1.8112689577464813E-2</v>
      </c>
      <c r="T136" s="28">
        <f t="shared" si="18"/>
        <v>7.4131864863578034E-3</v>
      </c>
    </row>
    <row r="137" spans="5:20">
      <c r="E137" s="29">
        <v>44488</v>
      </c>
      <c r="F137" s="30">
        <v>3576.6499020000001</v>
      </c>
      <c r="G137" s="30">
        <v>2521.4965820000002</v>
      </c>
      <c r="H137" s="30">
        <v>1675.4499510000001</v>
      </c>
      <c r="I137" s="30">
        <v>827.34997599999997</v>
      </c>
      <c r="J137" s="30">
        <v>1809.8000489999999</v>
      </c>
      <c r="K137" s="32">
        <v>15757.849609000001</v>
      </c>
      <c r="L137" s="10">
        <f t="shared" si="19"/>
        <v>2237.0838995026684</v>
      </c>
      <c r="M137" s="10">
        <f t="shared" si="20"/>
        <v>-5.3716138430984772E-3</v>
      </c>
      <c r="O137" s="28">
        <f t="shared" si="21"/>
        <v>-1.6377000660709795E-2</v>
      </c>
      <c r="P137" s="28">
        <f t="shared" si="21"/>
        <v>8.9562012275603564E-3</v>
      </c>
      <c r="Q137" s="28">
        <f t="shared" si="15"/>
        <v>-1.7331407038123081E-2</v>
      </c>
      <c r="R137" s="28">
        <f t="shared" si="16"/>
        <v>-1.0228553361065651E-2</v>
      </c>
      <c r="S137" s="28">
        <f t="shared" si="17"/>
        <v>1.4664111804809643E-3</v>
      </c>
      <c r="T137" s="28">
        <f t="shared" si="18"/>
        <v>-8.0762663604572182E-3</v>
      </c>
    </row>
    <row r="138" spans="5:20">
      <c r="E138" s="29">
        <v>44489</v>
      </c>
      <c r="F138" s="30">
        <v>3551.5</v>
      </c>
      <c r="G138" s="30">
        <v>2492.4682619999999</v>
      </c>
      <c r="H138" s="30">
        <v>1689.099976</v>
      </c>
      <c r="I138" s="30">
        <v>814.90002400000003</v>
      </c>
      <c r="J138" s="30">
        <v>1855</v>
      </c>
      <c r="K138" s="32">
        <v>15568.650390999999</v>
      </c>
      <c r="L138" s="10">
        <f t="shared" si="19"/>
        <v>2226.3492356851762</v>
      </c>
      <c r="M138" s="10">
        <f t="shared" si="20"/>
        <v>-4.7985074765763969E-3</v>
      </c>
      <c r="O138" s="28">
        <f t="shared" si="21"/>
        <v>-7.0316924186336616E-3</v>
      </c>
      <c r="P138" s="28">
        <f t="shared" si="21"/>
        <v>-1.1512337635998571E-2</v>
      </c>
      <c r="Q138" s="28">
        <f t="shared" si="15"/>
        <v>8.1470801272534032E-3</v>
      </c>
      <c r="R138" s="28">
        <f t="shared" si="16"/>
        <v>-1.5047987382790451E-2</v>
      </c>
      <c r="S138" s="28">
        <f t="shared" si="17"/>
        <v>2.4975107623063098E-2</v>
      </c>
      <c r="T138" s="28">
        <f t="shared" si="18"/>
        <v>-1.2006664785780274E-2</v>
      </c>
    </row>
    <row r="139" spans="5:20">
      <c r="E139" s="29">
        <v>44490</v>
      </c>
      <c r="F139" s="30">
        <v>3469.4499510000001</v>
      </c>
      <c r="G139" s="30">
        <v>2420.5666500000002</v>
      </c>
      <c r="H139" s="30">
        <v>1671.8000489999999</v>
      </c>
      <c r="I139" s="30">
        <v>818.40002400000003</v>
      </c>
      <c r="J139" s="30">
        <v>1815</v>
      </c>
      <c r="K139" s="32">
        <v>15487.650390999999</v>
      </c>
      <c r="L139" s="10">
        <f t="shared" si="19"/>
        <v>2178.1181530396971</v>
      </c>
      <c r="M139" s="10">
        <f t="shared" si="20"/>
        <v>-2.1663754218073317E-2</v>
      </c>
      <c r="O139" s="28">
        <f t="shared" si="21"/>
        <v>-2.3102928058566841E-2</v>
      </c>
      <c r="P139" s="28">
        <f t="shared" si="21"/>
        <v>-2.8847553686523031E-2</v>
      </c>
      <c r="Q139" s="28">
        <f t="shared" si="15"/>
        <v>-1.0242097712278908E-2</v>
      </c>
      <c r="R139" s="28">
        <f t="shared" si="16"/>
        <v>4.2950053956558598E-3</v>
      </c>
      <c r="S139" s="28">
        <f t="shared" si="17"/>
        <v>-2.1563342318059342E-2</v>
      </c>
      <c r="T139" s="28">
        <f t="shared" si="18"/>
        <v>-5.202763114702913E-3</v>
      </c>
    </row>
    <row r="140" spans="5:20">
      <c r="E140" s="29">
        <v>44491</v>
      </c>
      <c r="F140" s="30">
        <v>3345.5</v>
      </c>
      <c r="G140" s="30">
        <v>2425.0893550000001</v>
      </c>
      <c r="H140" s="30">
        <v>1680.099976</v>
      </c>
      <c r="I140" s="30">
        <v>812.54998799999998</v>
      </c>
      <c r="J140" s="30">
        <v>1816</v>
      </c>
      <c r="K140" s="32">
        <v>15399.700194999999</v>
      </c>
      <c r="L140" s="10">
        <f t="shared" si="19"/>
        <v>2152.0988054157883</v>
      </c>
      <c r="M140" s="10">
        <f t="shared" si="20"/>
        <v>-1.1945792558405111E-2</v>
      </c>
      <c r="O140" s="28">
        <f t="shared" si="21"/>
        <v>-3.5726110118485477E-2</v>
      </c>
      <c r="P140" s="28">
        <f t="shared" si="21"/>
        <v>1.8684488609308492E-3</v>
      </c>
      <c r="Q140" s="28">
        <f t="shared" si="15"/>
        <v>4.9646648861894072E-3</v>
      </c>
      <c r="R140" s="28">
        <f t="shared" si="16"/>
        <v>-7.1481376202893188E-3</v>
      </c>
      <c r="S140" s="28">
        <f t="shared" si="17"/>
        <v>5.5096418732780705E-4</v>
      </c>
      <c r="T140" s="28">
        <f t="shared" si="18"/>
        <v>-5.6787307163846945E-3</v>
      </c>
    </row>
    <row r="141" spans="5:20">
      <c r="E141" s="29">
        <v>44494</v>
      </c>
      <c r="F141" s="30">
        <v>3200.9499510000001</v>
      </c>
      <c r="G141" s="30">
        <v>2401.4604490000002</v>
      </c>
      <c r="H141" s="30">
        <v>1690</v>
      </c>
      <c r="I141" s="30">
        <v>813.20001200000002</v>
      </c>
      <c r="J141" s="30">
        <v>1792.25</v>
      </c>
      <c r="K141" s="32">
        <v>15334.349609000001</v>
      </c>
      <c r="L141" s="10">
        <f t="shared" si="19"/>
        <v>2111.1588597542363</v>
      </c>
      <c r="M141" s="10">
        <f t="shared" si="20"/>
        <v>-1.9023264897748193E-2</v>
      </c>
      <c r="O141" s="28">
        <f t="shared" si="21"/>
        <v>-4.3207308025706159E-2</v>
      </c>
      <c r="P141" s="28">
        <f t="shared" si="21"/>
        <v>-9.7435197392963246E-3</v>
      </c>
      <c r="Q141" s="28">
        <f t="shared" si="15"/>
        <v>5.8925207674664914E-3</v>
      </c>
      <c r="R141" s="28">
        <f t="shared" si="16"/>
        <v>7.9998032071837422E-4</v>
      </c>
      <c r="S141" s="28">
        <f t="shared" si="17"/>
        <v>-1.3078193832599116E-2</v>
      </c>
      <c r="T141" s="28">
        <f t="shared" si="18"/>
        <v>-4.243627159781771E-3</v>
      </c>
    </row>
    <row r="142" spans="5:20">
      <c r="E142" s="29">
        <v>44495</v>
      </c>
      <c r="F142" s="30">
        <v>3304.0500489999999</v>
      </c>
      <c r="G142" s="30">
        <v>2456.148193</v>
      </c>
      <c r="H142" s="30">
        <v>1650</v>
      </c>
      <c r="I142" s="30">
        <v>813.5</v>
      </c>
      <c r="J142" s="30">
        <v>1785</v>
      </c>
      <c r="K142" s="32">
        <v>15499.650390999999</v>
      </c>
      <c r="L142" s="10">
        <f t="shared" si="19"/>
        <v>2145.2031749056241</v>
      </c>
      <c r="M142" s="10">
        <f t="shared" si="20"/>
        <v>1.6125889813593197E-2</v>
      </c>
      <c r="O142" s="28">
        <f t="shared" si="21"/>
        <v>3.220921900631124E-2</v>
      </c>
      <c r="P142" s="28">
        <f t="shared" si="21"/>
        <v>2.2772702345679852E-2</v>
      </c>
      <c r="Q142" s="28">
        <f t="shared" si="15"/>
        <v>-2.3668639053254448E-2</v>
      </c>
      <c r="R142" s="28">
        <f t="shared" si="16"/>
        <v>3.6889817458574115E-4</v>
      </c>
      <c r="S142" s="28">
        <f t="shared" si="17"/>
        <v>-4.0451945878086093E-3</v>
      </c>
      <c r="T142" s="28">
        <f t="shared" si="18"/>
        <v>1.0779771311786313E-2</v>
      </c>
    </row>
    <row r="143" spans="5:20">
      <c r="E143" s="29">
        <v>44496</v>
      </c>
      <c r="F143" s="30">
        <v>3300.3500979999999</v>
      </c>
      <c r="G143" s="30">
        <v>2425.0893550000001</v>
      </c>
      <c r="H143" s="30">
        <v>1652.75</v>
      </c>
      <c r="I143" s="30">
        <v>825.09997599999997</v>
      </c>
      <c r="J143" s="30">
        <v>1801</v>
      </c>
      <c r="K143" s="32">
        <v>15484.349609000001</v>
      </c>
      <c r="L143" s="10">
        <f t="shared" si="19"/>
        <v>2138.3763522161989</v>
      </c>
      <c r="M143" s="10">
        <f t="shared" si="20"/>
        <v>-3.1823664859742529E-3</v>
      </c>
      <c r="O143" s="28">
        <f t="shared" si="21"/>
        <v>-1.1198229279607563E-3</v>
      </c>
      <c r="P143" s="28">
        <f t="shared" si="21"/>
        <v>-1.2645343667990971E-2</v>
      </c>
      <c r="Q143" s="28">
        <f t="shared" si="15"/>
        <v>1.6666666666667052E-3</v>
      </c>
      <c r="R143" s="28">
        <f t="shared" si="16"/>
        <v>1.4259343577135875E-2</v>
      </c>
      <c r="S143" s="28">
        <f t="shared" si="17"/>
        <v>8.9635854341736376E-3</v>
      </c>
      <c r="T143" s="28">
        <f t="shared" si="18"/>
        <v>-9.8716949182819924E-4</v>
      </c>
    </row>
    <row r="144" spans="5:20">
      <c r="E144" s="29">
        <v>44497</v>
      </c>
      <c r="F144" s="30">
        <v>3246.6999510000001</v>
      </c>
      <c r="G144" s="30">
        <v>2398.506836</v>
      </c>
      <c r="H144" s="30">
        <v>1650</v>
      </c>
      <c r="I144" s="30">
        <v>807.59997599999997</v>
      </c>
      <c r="J144" s="30">
        <v>1799.5500489999999</v>
      </c>
      <c r="K144" s="32">
        <v>15190.849609000001</v>
      </c>
      <c r="L144" s="10">
        <f t="shared" si="19"/>
        <v>2113.757214312096</v>
      </c>
      <c r="M144" s="10">
        <f t="shared" si="20"/>
        <v>-1.1513005125869391E-2</v>
      </c>
      <c r="O144" s="28">
        <f t="shared" si="21"/>
        <v>-1.625589571012831E-2</v>
      </c>
      <c r="P144" s="28">
        <f t="shared" si="21"/>
        <v>-1.0961459603619494E-2</v>
      </c>
      <c r="Q144" s="28">
        <f t="shared" si="15"/>
        <v>-1.6638935108153063E-3</v>
      </c>
      <c r="R144" s="28">
        <f t="shared" si="16"/>
        <v>-2.1209550974462754E-2</v>
      </c>
      <c r="S144" s="28">
        <f t="shared" si="17"/>
        <v>-8.050810660744645E-4</v>
      </c>
      <c r="T144" s="28">
        <f t="shared" si="18"/>
        <v>-1.8954622403346444E-2</v>
      </c>
    </row>
    <row r="145" spans="5:20">
      <c r="E145" s="29">
        <v>44498</v>
      </c>
      <c r="F145" s="30">
        <v>3240.6499020000001</v>
      </c>
      <c r="G145" s="30">
        <v>2340.9580080000001</v>
      </c>
      <c r="H145" s="30">
        <v>1590</v>
      </c>
      <c r="I145" s="30">
        <v>795</v>
      </c>
      <c r="J145" s="30">
        <v>1822</v>
      </c>
      <c r="K145" s="32">
        <v>15086.900390999999</v>
      </c>
      <c r="L145" s="10">
        <f t="shared" si="19"/>
        <v>2083.8080699504953</v>
      </c>
      <c r="M145" s="10">
        <f t="shared" si="20"/>
        <v>-1.4168677537239049E-2</v>
      </c>
      <c r="O145" s="28">
        <f t="shared" si="21"/>
        <v>-1.8634456806322364E-3</v>
      </c>
      <c r="P145" s="28">
        <f t="shared" si="21"/>
        <v>-2.3993605995292655E-2</v>
      </c>
      <c r="Q145" s="28">
        <f t="shared" si="15"/>
        <v>-3.6363636363636376E-2</v>
      </c>
      <c r="R145" s="28">
        <f t="shared" si="16"/>
        <v>-1.5601753806887109E-2</v>
      </c>
      <c r="S145" s="28">
        <f t="shared" si="17"/>
        <v>1.2475313488766515E-2</v>
      </c>
      <c r="T145" s="28">
        <f t="shared" si="18"/>
        <v>-6.8428837540736032E-3</v>
      </c>
    </row>
    <row r="146" spans="5:20">
      <c r="E146" s="29">
        <v>44501</v>
      </c>
      <c r="F146" s="30">
        <v>3222.5500489999999</v>
      </c>
      <c r="G146" s="30">
        <v>2342.388672</v>
      </c>
      <c r="H146" s="30">
        <v>1585</v>
      </c>
      <c r="I146" s="30">
        <v>811.79998799999998</v>
      </c>
      <c r="J146" s="30">
        <v>1776</v>
      </c>
      <c r="K146" s="32">
        <v>15302.700194999999</v>
      </c>
      <c r="L146" s="10">
        <f t="shared" si="19"/>
        <v>2077.8689389757255</v>
      </c>
      <c r="M146" s="10">
        <f t="shared" si="20"/>
        <v>-2.8501333977993815E-3</v>
      </c>
      <c r="O146" s="28">
        <f t="shared" si="21"/>
        <v>-5.5852540531544648E-3</v>
      </c>
      <c r="P146" s="28">
        <f t="shared" si="21"/>
        <v>6.1114466603440221E-4</v>
      </c>
      <c r="Q146" s="28">
        <f t="shared" si="15"/>
        <v>-3.1446540880503138E-3</v>
      </c>
      <c r="R146" s="28">
        <f t="shared" si="16"/>
        <v>2.1132060377358375E-2</v>
      </c>
      <c r="S146" s="28">
        <f t="shared" si="17"/>
        <v>-2.524698133918768E-2</v>
      </c>
      <c r="T146" s="28">
        <f t="shared" si="18"/>
        <v>1.4303786623310222E-2</v>
      </c>
    </row>
    <row r="147" spans="5:20">
      <c r="E147" s="29">
        <v>44502</v>
      </c>
      <c r="F147" s="30">
        <v>3202.4499510000001</v>
      </c>
      <c r="G147" s="30">
        <v>2308.2375489999999</v>
      </c>
      <c r="H147" s="30">
        <v>1606</v>
      </c>
      <c r="I147" s="30">
        <v>815.40002400000003</v>
      </c>
      <c r="J147" s="30">
        <v>1800</v>
      </c>
      <c r="K147" s="32">
        <v>15314.650390999999</v>
      </c>
      <c r="L147" s="10">
        <f t="shared" si="19"/>
        <v>2068.5936561667986</v>
      </c>
      <c r="M147" s="10">
        <f t="shared" si="20"/>
        <v>-4.4638440062052531E-3</v>
      </c>
      <c r="O147" s="28">
        <f t="shared" si="21"/>
        <v>-6.2373268667269555E-3</v>
      </c>
      <c r="P147" s="28">
        <f t="shared" si="21"/>
        <v>-1.457961413843456E-2</v>
      </c>
      <c r="Q147" s="28">
        <f t="shared" ref="Q147:Q210" si="22">(H147/H146)-1</f>
        <v>1.3249211356466839E-2</v>
      </c>
      <c r="R147" s="28">
        <f t="shared" ref="R147:R210" si="23">(I147/I146)-1</f>
        <v>4.4346342118941617E-3</v>
      </c>
      <c r="S147" s="28">
        <f t="shared" ref="S147:S210" si="24">(J147/J146)-1</f>
        <v>1.3513513513513598E-2</v>
      </c>
      <c r="T147" s="28">
        <f t="shared" ref="T147:T210" si="25">(K147/K146)-1</f>
        <v>7.8092074259572541E-4</v>
      </c>
    </row>
    <row r="148" spans="5:20">
      <c r="E148" s="29">
        <v>44503</v>
      </c>
      <c r="F148" s="30">
        <v>3193.0500489999999</v>
      </c>
      <c r="G148" s="30">
        <v>2292.3620609999998</v>
      </c>
      <c r="H148" s="30">
        <v>1605.099976</v>
      </c>
      <c r="I148" s="30">
        <v>787.95001200000002</v>
      </c>
      <c r="J148" s="30">
        <v>1818</v>
      </c>
      <c r="K148" s="32">
        <v>15282.75</v>
      </c>
      <c r="L148" s="10">
        <f t="shared" si="19"/>
        <v>2057.8562031916686</v>
      </c>
      <c r="M148" s="10">
        <f t="shared" si="20"/>
        <v>-5.1907018776355951E-3</v>
      </c>
      <c r="O148" s="28">
        <f t="shared" si="21"/>
        <v>-2.9352221404943535E-3</v>
      </c>
      <c r="P148" s="28">
        <f t="shared" si="21"/>
        <v>-6.8777531181215545E-3</v>
      </c>
      <c r="Q148" s="28">
        <f t="shared" si="22"/>
        <v>-5.6041344956414552E-4</v>
      </c>
      <c r="R148" s="28">
        <f t="shared" si="23"/>
        <v>-3.3664472886991259E-2</v>
      </c>
      <c r="S148" s="28">
        <f t="shared" si="24"/>
        <v>1.0000000000000009E-2</v>
      </c>
      <c r="T148" s="28">
        <f t="shared" si="25"/>
        <v>-2.0829983176596789E-3</v>
      </c>
    </row>
    <row r="149" spans="5:20">
      <c r="E149" s="29">
        <v>44504</v>
      </c>
      <c r="F149" s="30">
        <v>3229.6000979999999</v>
      </c>
      <c r="G149" s="30">
        <v>2306.4377439999998</v>
      </c>
      <c r="H149" s="30">
        <v>1595</v>
      </c>
      <c r="I149" s="30">
        <v>795.45001200000002</v>
      </c>
      <c r="J149" s="30">
        <v>1900</v>
      </c>
      <c r="K149" s="32">
        <v>15376.900390999999</v>
      </c>
      <c r="L149" s="10">
        <f t="shared" si="19"/>
        <v>2078.7587387115518</v>
      </c>
      <c r="M149" s="10">
        <f t="shared" si="20"/>
        <v>1.0157432520048859E-2</v>
      </c>
      <c r="O149" s="28">
        <f t="shared" si="21"/>
        <v>1.1446751049657644E-2</v>
      </c>
      <c r="P149" s="28">
        <f t="shared" si="21"/>
        <v>6.1402529903411551E-3</v>
      </c>
      <c r="Q149" s="28">
        <f t="shared" si="22"/>
        <v>-6.2924279801994665E-3</v>
      </c>
      <c r="R149" s="28">
        <f t="shared" si="23"/>
        <v>9.5183703100190087E-3</v>
      </c>
      <c r="S149" s="28">
        <f t="shared" si="24"/>
        <v>4.5104510451045021E-2</v>
      </c>
      <c r="T149" s="28">
        <f t="shared" si="25"/>
        <v>6.1605660630448256E-3</v>
      </c>
    </row>
    <row r="150" spans="5:20">
      <c r="E150" s="29">
        <v>44508</v>
      </c>
      <c r="F150" s="30">
        <v>3159.3999020000001</v>
      </c>
      <c r="G150" s="30">
        <v>2309.2990719999998</v>
      </c>
      <c r="H150" s="30">
        <v>1592.099976</v>
      </c>
      <c r="I150" s="30">
        <v>800</v>
      </c>
      <c r="J150" s="30">
        <v>1944.5500489999999</v>
      </c>
      <c r="K150" s="32">
        <v>15520.150390999999</v>
      </c>
      <c r="L150" s="10">
        <f t="shared" si="19"/>
        <v>2068.8083786759098</v>
      </c>
      <c r="M150" s="10">
        <f t="shared" si="20"/>
        <v>-4.7866834425477345E-3</v>
      </c>
      <c r="O150" s="28">
        <f t="shared" si="21"/>
        <v>-2.1736497978023017E-2</v>
      </c>
      <c r="P150" s="28">
        <f t="shared" si="21"/>
        <v>1.2405832359634328E-3</v>
      </c>
      <c r="Q150" s="28">
        <f t="shared" si="22"/>
        <v>-1.8181968652037916E-3</v>
      </c>
      <c r="R150" s="28">
        <f t="shared" si="23"/>
        <v>5.7200175138094611E-3</v>
      </c>
      <c r="S150" s="28">
        <f t="shared" si="24"/>
        <v>2.3447394210526218E-2</v>
      </c>
      <c r="T150" s="28">
        <f t="shared" si="25"/>
        <v>9.3159216979674664E-3</v>
      </c>
    </row>
    <row r="151" spans="5:20">
      <c r="E151" s="29">
        <v>44509</v>
      </c>
      <c r="F151" s="30">
        <v>3133.8000489999999</v>
      </c>
      <c r="G151" s="30">
        <v>2327.5283199999999</v>
      </c>
      <c r="H151" s="30">
        <v>1594.599976</v>
      </c>
      <c r="I151" s="30">
        <v>801.34997599999997</v>
      </c>
      <c r="J151" s="30">
        <v>1933.5</v>
      </c>
      <c r="K151" s="32">
        <v>15541.950194999999</v>
      </c>
      <c r="L151" s="10">
        <f t="shared" si="19"/>
        <v>2068.5779244296386</v>
      </c>
      <c r="M151" s="10">
        <f t="shared" si="20"/>
        <v>-1.1139467949117243E-4</v>
      </c>
      <c r="O151" s="28">
        <f t="shared" si="21"/>
        <v>-8.1027580534501764E-3</v>
      </c>
      <c r="P151" s="28">
        <f t="shared" si="21"/>
        <v>7.893844595976196E-3</v>
      </c>
      <c r="Q151" s="28">
        <f t="shared" si="22"/>
        <v>1.5702531484744764E-3</v>
      </c>
      <c r="R151" s="28">
        <f t="shared" si="23"/>
        <v>1.6874700000000242E-3</v>
      </c>
      <c r="S151" s="28">
        <f t="shared" si="24"/>
        <v>-5.6825737170830282E-3</v>
      </c>
      <c r="T151" s="28">
        <f t="shared" si="25"/>
        <v>1.4046129354932102E-3</v>
      </c>
    </row>
    <row r="152" spans="5:20">
      <c r="E152" s="29">
        <v>44510</v>
      </c>
      <c r="F152" s="30">
        <v>3033.6999510000001</v>
      </c>
      <c r="G152" s="30">
        <v>2353.556885</v>
      </c>
      <c r="H152" s="30">
        <v>1568</v>
      </c>
      <c r="I152" s="30">
        <v>811.09997599999997</v>
      </c>
      <c r="J152" s="30">
        <v>1932.6999510000001</v>
      </c>
      <c r="K152" s="32">
        <v>15521.099609000001</v>
      </c>
      <c r="L152" s="10">
        <f t="shared" si="19"/>
        <v>2052.0966265086522</v>
      </c>
      <c r="M152" s="10">
        <f t="shared" si="20"/>
        <v>-7.9674532568216883E-3</v>
      </c>
      <c r="O152" s="28">
        <f t="shared" si="21"/>
        <v>-3.1942081956359059E-2</v>
      </c>
      <c r="P152" s="28">
        <f t="shared" si="21"/>
        <v>1.1182920859154066E-2</v>
      </c>
      <c r="Q152" s="28">
        <f t="shared" si="22"/>
        <v>-1.6681284585695955E-2</v>
      </c>
      <c r="R152" s="28">
        <f t="shared" si="23"/>
        <v>1.2166968605487272E-2</v>
      </c>
      <c r="S152" s="28">
        <f t="shared" si="24"/>
        <v>-4.137827773467162E-4</v>
      </c>
      <c r="T152" s="28">
        <f t="shared" si="25"/>
        <v>-1.3415681905033505E-3</v>
      </c>
    </row>
    <row r="153" spans="5:20">
      <c r="E153" s="29">
        <v>44511</v>
      </c>
      <c r="F153" s="30">
        <v>3007.5</v>
      </c>
      <c r="G153" s="30">
        <v>2357.8488769999999</v>
      </c>
      <c r="H153" s="30">
        <v>1550.0500489999999</v>
      </c>
      <c r="I153" s="30">
        <v>794.84997599999997</v>
      </c>
      <c r="J153" s="30">
        <v>1947.849976</v>
      </c>
      <c r="K153" s="32">
        <v>15411.099609000001</v>
      </c>
      <c r="L153" s="10">
        <f t="shared" si="19"/>
        <v>2043.2632030018442</v>
      </c>
      <c r="M153" s="10">
        <f t="shared" si="20"/>
        <v>-4.3045845856862774E-3</v>
      </c>
      <c r="O153" s="28">
        <f t="shared" si="21"/>
        <v>-8.6363026743511151E-3</v>
      </c>
      <c r="P153" s="28">
        <f t="shared" si="21"/>
        <v>1.8236194023413255E-3</v>
      </c>
      <c r="Q153" s="28">
        <f t="shared" si="22"/>
        <v>-1.1447672831632727E-2</v>
      </c>
      <c r="R153" s="28">
        <f t="shared" si="23"/>
        <v>-2.0034521613646272E-2</v>
      </c>
      <c r="S153" s="28">
        <f t="shared" si="24"/>
        <v>7.8387879050554332E-3</v>
      </c>
      <c r="T153" s="28">
        <f t="shared" si="25"/>
        <v>-7.0871267352872191E-3</v>
      </c>
    </row>
    <row r="154" spans="5:20">
      <c r="E154" s="29">
        <v>44512</v>
      </c>
      <c r="F154" s="30">
        <v>2977.1999510000001</v>
      </c>
      <c r="G154" s="30">
        <v>2393.4304200000001</v>
      </c>
      <c r="H154" s="30">
        <v>1550</v>
      </c>
      <c r="I154" s="30">
        <v>806.5</v>
      </c>
      <c r="J154" s="30">
        <v>1940</v>
      </c>
      <c r="K154" s="32">
        <v>15579</v>
      </c>
      <c r="L154" s="10">
        <f t="shared" si="19"/>
        <v>2049.5006955789531</v>
      </c>
      <c r="M154" s="10">
        <f t="shared" si="20"/>
        <v>3.0527112551850255E-3</v>
      </c>
      <c r="O154" s="28">
        <f t="shared" si="21"/>
        <v>-1.0074829260182883E-2</v>
      </c>
      <c r="P154" s="28">
        <f t="shared" si="21"/>
        <v>1.50906800461581E-2</v>
      </c>
      <c r="Q154" s="28">
        <f t="shared" si="22"/>
        <v>-3.2288634829735763E-5</v>
      </c>
      <c r="R154" s="28">
        <f t="shared" si="23"/>
        <v>1.4656884131301728E-2</v>
      </c>
      <c r="S154" s="28">
        <f t="shared" si="24"/>
        <v>-4.0300721804664708E-3</v>
      </c>
      <c r="T154" s="28">
        <f t="shared" si="25"/>
        <v>1.0894770344741955E-2</v>
      </c>
    </row>
    <row r="155" spans="5:20">
      <c r="E155" s="29">
        <v>44515</v>
      </c>
      <c r="F155" s="30">
        <v>2879.1499020000001</v>
      </c>
      <c r="G155" s="30">
        <v>2379.3085940000001</v>
      </c>
      <c r="H155" s="30">
        <v>1562.099976</v>
      </c>
      <c r="I155" s="30">
        <v>810.70001200000002</v>
      </c>
      <c r="J155" s="30">
        <v>1961.25</v>
      </c>
      <c r="K155" s="32">
        <v>15592.599609000001</v>
      </c>
      <c r="L155" s="10">
        <f t="shared" si="19"/>
        <v>2027.6956034341035</v>
      </c>
      <c r="M155" s="10">
        <f t="shared" si="20"/>
        <v>-1.0639221636706941E-2</v>
      </c>
      <c r="O155" s="28">
        <f t="shared" si="21"/>
        <v>-3.2933645913525655E-2</v>
      </c>
      <c r="P155" s="28">
        <f t="shared" si="21"/>
        <v>-5.9002450549617835E-3</v>
      </c>
      <c r="Q155" s="28">
        <f t="shared" si="22"/>
        <v>7.8064361290322015E-3</v>
      </c>
      <c r="R155" s="28">
        <f t="shared" si="23"/>
        <v>5.2077024178549536E-3</v>
      </c>
      <c r="S155" s="28">
        <f t="shared" si="24"/>
        <v>1.0953608247422641E-2</v>
      </c>
      <c r="T155" s="28">
        <f t="shared" si="25"/>
        <v>8.7294492586176275E-4</v>
      </c>
    </row>
    <row r="156" spans="5:20">
      <c r="E156" s="29">
        <v>44516</v>
      </c>
      <c r="F156" s="30">
        <v>2902.3500979999999</v>
      </c>
      <c r="G156" s="30">
        <v>2324.0209960000002</v>
      </c>
      <c r="H156" s="30">
        <v>1555</v>
      </c>
      <c r="I156" s="30">
        <v>798.45001200000002</v>
      </c>
      <c r="J156" s="30">
        <v>1950</v>
      </c>
      <c r="K156" s="32">
        <v>15525.400390999999</v>
      </c>
      <c r="L156" s="10">
        <f t="shared" si="19"/>
        <v>2010.1990748922422</v>
      </c>
      <c r="M156" s="10">
        <f t="shared" si="20"/>
        <v>-8.6287747096898126E-3</v>
      </c>
      <c r="O156" s="28">
        <f t="shared" si="21"/>
        <v>8.0580021150977732E-3</v>
      </c>
      <c r="P156" s="28">
        <f t="shared" si="21"/>
        <v>-2.3236833649666444E-2</v>
      </c>
      <c r="Q156" s="28">
        <f t="shared" si="22"/>
        <v>-4.5451482677699717E-3</v>
      </c>
      <c r="R156" s="28">
        <f t="shared" si="23"/>
        <v>-1.5110398197453079E-2</v>
      </c>
      <c r="S156" s="28">
        <f t="shared" si="24"/>
        <v>-5.7361376673039643E-3</v>
      </c>
      <c r="T156" s="28">
        <f t="shared" si="25"/>
        <v>-4.3096866260334821E-3</v>
      </c>
    </row>
    <row r="157" spans="5:20">
      <c r="E157" s="29">
        <v>44517</v>
      </c>
      <c r="F157" s="30">
        <v>2884.4499510000001</v>
      </c>
      <c r="G157" s="30">
        <v>2274.27124</v>
      </c>
      <c r="H157" s="30">
        <v>1536.900024</v>
      </c>
      <c r="I157" s="30">
        <v>791.34997599999997</v>
      </c>
      <c r="J157" s="30">
        <v>1949</v>
      </c>
      <c r="K157" s="32">
        <v>15454.950194999999</v>
      </c>
      <c r="L157" s="10">
        <f t="shared" si="19"/>
        <v>1985.5136757782052</v>
      </c>
      <c r="M157" s="10">
        <f t="shared" si="20"/>
        <v>-1.2280076845304633E-2</v>
      </c>
      <c r="O157" s="28">
        <f t="shared" si="21"/>
        <v>-6.1674664997632966E-3</v>
      </c>
      <c r="P157" s="28">
        <f t="shared" si="21"/>
        <v>-2.1406758409509674E-2</v>
      </c>
      <c r="Q157" s="28">
        <f t="shared" si="22"/>
        <v>-1.1639855948552991E-2</v>
      </c>
      <c r="R157" s="28">
        <f t="shared" si="23"/>
        <v>-8.8922736468066699E-3</v>
      </c>
      <c r="S157" s="28">
        <f t="shared" si="24"/>
        <v>-5.128205128205332E-4</v>
      </c>
      <c r="T157" s="28">
        <f t="shared" si="25"/>
        <v>-4.537737786191931E-3</v>
      </c>
    </row>
    <row r="158" spans="5:20">
      <c r="E158" s="29">
        <v>44518</v>
      </c>
      <c r="F158" s="30">
        <v>2834.75</v>
      </c>
      <c r="G158" s="30">
        <v>2282.8549800000001</v>
      </c>
      <c r="H158" s="30">
        <v>1526.0500489999999</v>
      </c>
      <c r="I158" s="30">
        <v>790.65002400000003</v>
      </c>
      <c r="J158" s="30">
        <v>1952.900024</v>
      </c>
      <c r="K158" s="32">
        <v>15302.549805000001</v>
      </c>
      <c r="L158" s="10">
        <f t="shared" si="19"/>
        <v>1975.6909140154896</v>
      </c>
      <c r="M158" s="10">
        <f t="shared" si="20"/>
        <v>-4.9472143569424532E-3</v>
      </c>
      <c r="O158" s="28">
        <f t="shared" si="21"/>
        <v>-1.7230304510144068E-2</v>
      </c>
      <c r="P158" s="28">
        <f t="shared" si="21"/>
        <v>3.7742815584300704E-3</v>
      </c>
      <c r="Q158" s="28">
        <f t="shared" si="22"/>
        <v>-7.0596491837910946E-3</v>
      </c>
      <c r="R158" s="28">
        <f t="shared" si="23"/>
        <v>-8.8450372304038627E-4</v>
      </c>
      <c r="S158" s="28">
        <f t="shared" si="24"/>
        <v>2.0010384812725324E-3</v>
      </c>
      <c r="T158" s="28">
        <f t="shared" si="25"/>
        <v>-9.8609434567640264E-3</v>
      </c>
    </row>
    <row r="159" spans="5:20">
      <c r="E159" s="29">
        <v>44522</v>
      </c>
      <c r="F159" s="30">
        <v>2749.8000489999999</v>
      </c>
      <c r="G159" s="30">
        <v>2181.7404790000001</v>
      </c>
      <c r="H159" s="30">
        <v>1546</v>
      </c>
      <c r="I159" s="30">
        <v>770.75</v>
      </c>
      <c r="J159" s="30">
        <v>1898.25</v>
      </c>
      <c r="K159" s="32">
        <v>14976.700194999999</v>
      </c>
      <c r="L159" s="10">
        <f t="shared" si="19"/>
        <v>1917.3650460943886</v>
      </c>
      <c r="M159" s="10">
        <f t="shared" si="20"/>
        <v>-2.9521757430445827E-2</v>
      </c>
      <c r="O159" s="28">
        <f t="shared" si="21"/>
        <v>-2.9967351971073253E-2</v>
      </c>
      <c r="P159" s="28">
        <f t="shared" si="21"/>
        <v>-4.4293002352694399E-2</v>
      </c>
      <c r="Q159" s="28">
        <f t="shared" si="22"/>
        <v>1.3072933625652094E-2</v>
      </c>
      <c r="R159" s="28">
        <f t="shared" si="23"/>
        <v>-2.5169194202162015E-2</v>
      </c>
      <c r="S159" s="28">
        <f t="shared" si="24"/>
        <v>-2.7984035705045374E-2</v>
      </c>
      <c r="T159" s="28">
        <f t="shared" si="25"/>
        <v>-2.1293811433538479E-2</v>
      </c>
    </row>
    <row r="160" spans="5:20">
      <c r="E160" s="29">
        <v>44523</v>
      </c>
      <c r="F160" s="30">
        <v>2790.1000979999999</v>
      </c>
      <c r="G160" s="30">
        <v>2202.138672</v>
      </c>
      <c r="H160" s="30">
        <v>1502</v>
      </c>
      <c r="I160" s="30">
        <v>785.20001200000002</v>
      </c>
      <c r="J160" s="30">
        <v>1850</v>
      </c>
      <c r="K160" s="32">
        <v>15107.799805000001</v>
      </c>
      <c r="L160" s="10">
        <f t="shared" si="19"/>
        <v>1923.8652359162834</v>
      </c>
      <c r="M160" s="10">
        <f t="shared" si="20"/>
        <v>3.3901681034269604E-3</v>
      </c>
      <c r="O160" s="28">
        <f t="shared" si="21"/>
        <v>1.4655628875508864E-2</v>
      </c>
      <c r="P160" s="28">
        <f t="shared" si="21"/>
        <v>9.3495047629814643E-3</v>
      </c>
      <c r="Q160" s="28">
        <f t="shared" si="22"/>
        <v>-2.8460543337645583E-2</v>
      </c>
      <c r="R160" s="28">
        <f t="shared" si="23"/>
        <v>1.8747988323061904E-2</v>
      </c>
      <c r="S160" s="28">
        <f t="shared" si="24"/>
        <v>-2.5418148294481746E-2</v>
      </c>
      <c r="T160" s="28">
        <f t="shared" si="25"/>
        <v>8.7535710999788741E-3</v>
      </c>
    </row>
    <row r="161" spans="5:20">
      <c r="E161" s="29">
        <v>44524</v>
      </c>
      <c r="F161" s="30">
        <v>2788.75</v>
      </c>
      <c r="G161" s="30">
        <v>2170.3415530000002</v>
      </c>
      <c r="H161" s="30">
        <v>1524</v>
      </c>
      <c r="I161" s="30">
        <v>778.95001200000002</v>
      </c>
      <c r="J161" s="30">
        <v>1894</v>
      </c>
      <c r="K161" s="32">
        <v>15046.5</v>
      </c>
      <c r="L161" s="10">
        <f t="shared" si="19"/>
        <v>1919.9350362156963</v>
      </c>
      <c r="M161" s="10">
        <f t="shared" si="20"/>
        <v>-2.0428664270318864E-3</v>
      </c>
      <c r="O161" s="28">
        <f t="shared" si="21"/>
        <v>-4.8388873251092868E-4</v>
      </c>
      <c r="P161" s="28">
        <f t="shared" si="21"/>
        <v>-1.4439199222236687E-2</v>
      </c>
      <c r="Q161" s="28">
        <f t="shared" si="22"/>
        <v>1.464713715046595E-2</v>
      </c>
      <c r="R161" s="28">
        <f t="shared" si="23"/>
        <v>-7.9597553546649769E-3</v>
      </c>
      <c r="S161" s="28">
        <f t="shared" si="24"/>
        <v>2.3783783783783763E-2</v>
      </c>
      <c r="T161" s="28">
        <f t="shared" si="25"/>
        <v>-4.0574938635149493E-3</v>
      </c>
    </row>
    <row r="162" spans="5:20">
      <c r="E162" s="29">
        <v>44525</v>
      </c>
      <c r="F162" s="30">
        <v>2798.5500489999999</v>
      </c>
      <c r="G162" s="30">
        <v>2300.991943</v>
      </c>
      <c r="H162" s="30">
        <v>1514.8000489999999</v>
      </c>
      <c r="I162" s="30">
        <v>782.90002400000003</v>
      </c>
      <c r="J162" s="30">
        <v>1855</v>
      </c>
      <c r="K162" s="32">
        <v>15150.599609000001</v>
      </c>
      <c r="L162" s="10">
        <f t="shared" si="19"/>
        <v>1960.3726517349505</v>
      </c>
      <c r="M162" s="10">
        <f t="shared" si="20"/>
        <v>2.1061970721133916E-2</v>
      </c>
      <c r="O162" s="28">
        <f t="shared" si="21"/>
        <v>3.5141367996414097E-3</v>
      </c>
      <c r="P162" s="28">
        <f t="shared" si="21"/>
        <v>6.0198077956626461E-2</v>
      </c>
      <c r="Q162" s="28">
        <f t="shared" si="22"/>
        <v>-6.0367132545932067E-3</v>
      </c>
      <c r="R162" s="28">
        <f t="shared" si="23"/>
        <v>5.0709441416634249E-3</v>
      </c>
      <c r="S162" s="28">
        <f t="shared" si="24"/>
        <v>-2.059134107708549E-2</v>
      </c>
      <c r="T162" s="28">
        <f t="shared" si="25"/>
        <v>6.9185265011797448E-3</v>
      </c>
    </row>
    <row r="163" spans="5:20">
      <c r="E163" s="29">
        <v>44526</v>
      </c>
      <c r="F163" s="30">
        <v>2711.4499510000001</v>
      </c>
      <c r="G163" s="30">
        <v>2226.8291020000001</v>
      </c>
      <c r="H163" s="30">
        <v>1500</v>
      </c>
      <c r="I163" s="30">
        <v>767.29998799999998</v>
      </c>
      <c r="J163" s="30">
        <v>1820</v>
      </c>
      <c r="K163" s="32">
        <v>14707.200194999999</v>
      </c>
      <c r="L163" s="10">
        <f t="shared" si="19"/>
        <v>1907.6315345384608</v>
      </c>
      <c r="M163" s="10">
        <f t="shared" si="20"/>
        <v>-2.6903618120673767E-2</v>
      </c>
      <c r="O163" s="28">
        <f t="shared" si="21"/>
        <v>-3.1123294732971929E-2</v>
      </c>
      <c r="P163" s="28">
        <f t="shared" si="21"/>
        <v>-3.2230812987249058E-2</v>
      </c>
      <c r="Q163" s="28">
        <f t="shared" si="22"/>
        <v>-9.7702987333346814E-3</v>
      </c>
      <c r="R163" s="28">
        <f t="shared" si="23"/>
        <v>-1.9925961836475881E-2</v>
      </c>
      <c r="S163" s="28">
        <f t="shared" si="24"/>
        <v>-1.8867924528301883E-2</v>
      </c>
      <c r="T163" s="28">
        <f t="shared" si="25"/>
        <v>-2.9266129753478975E-2</v>
      </c>
    </row>
    <row r="164" spans="5:20">
      <c r="E164" s="29">
        <v>44529</v>
      </c>
      <c r="F164" s="30">
        <v>2718.75</v>
      </c>
      <c r="G164" s="30">
        <v>2253.5036620000001</v>
      </c>
      <c r="H164" s="30">
        <v>1494.8000489999999</v>
      </c>
      <c r="I164" s="30">
        <v>751.04998799999998</v>
      </c>
      <c r="J164" s="30">
        <v>1778</v>
      </c>
      <c r="K164" s="32">
        <v>14656.450194999999</v>
      </c>
      <c r="L164" s="10">
        <f t="shared" si="19"/>
        <v>1909.942652510751</v>
      </c>
      <c r="M164" s="10">
        <f t="shared" si="20"/>
        <v>1.2115117256381591E-3</v>
      </c>
      <c r="O164" s="28">
        <f t="shared" si="21"/>
        <v>2.6923045351834318E-3</v>
      </c>
      <c r="P164" s="28">
        <f t="shared" si="21"/>
        <v>1.1978718966822566E-2</v>
      </c>
      <c r="Q164" s="28">
        <f t="shared" si="22"/>
        <v>-3.466634000000024E-3</v>
      </c>
      <c r="R164" s="28">
        <f t="shared" si="23"/>
        <v>-2.1178157505718609E-2</v>
      </c>
      <c r="S164" s="28">
        <f t="shared" si="24"/>
        <v>-2.3076923076923106E-2</v>
      </c>
      <c r="T164" s="28">
        <f t="shared" si="25"/>
        <v>-3.4506907723506064E-3</v>
      </c>
    </row>
    <row r="165" spans="5:20">
      <c r="E165" s="29">
        <v>44530</v>
      </c>
      <c r="F165" s="30">
        <v>2713.0500489999999</v>
      </c>
      <c r="G165" s="30">
        <v>2220.1833499999998</v>
      </c>
      <c r="H165" s="30">
        <v>1495</v>
      </c>
      <c r="I165" s="30">
        <v>753.59997599999997</v>
      </c>
      <c r="J165" s="30">
        <v>1767.25</v>
      </c>
      <c r="K165" s="32">
        <v>14648.349609000001</v>
      </c>
      <c r="L165" s="10">
        <f t="shared" si="19"/>
        <v>1897.1319918095035</v>
      </c>
      <c r="M165" s="10">
        <f t="shared" si="20"/>
        <v>-6.7073535869818235E-3</v>
      </c>
      <c r="O165" s="28">
        <f t="shared" si="21"/>
        <v>-2.0965337011494833E-3</v>
      </c>
      <c r="P165" s="28">
        <f t="shared" si="21"/>
        <v>-1.4786003041338924E-2</v>
      </c>
      <c r="Q165" s="28">
        <f t="shared" si="22"/>
        <v>1.337643788101861E-4</v>
      </c>
      <c r="R165" s="28">
        <f t="shared" si="23"/>
        <v>3.3952307312998808E-3</v>
      </c>
      <c r="S165" s="28">
        <f t="shared" si="24"/>
        <v>-6.0461192350955706E-3</v>
      </c>
      <c r="T165" s="28">
        <f t="shared" si="25"/>
        <v>-5.5269767864818409E-4</v>
      </c>
    </row>
    <row r="166" spans="5:20">
      <c r="E166" s="29">
        <v>44531</v>
      </c>
      <c r="F166" s="30">
        <v>2729.5500489999999</v>
      </c>
      <c r="G166" s="30">
        <v>2277.0402829999998</v>
      </c>
      <c r="H166" s="30">
        <v>1495</v>
      </c>
      <c r="I166" s="30">
        <v>745.34997599999997</v>
      </c>
      <c r="J166" s="30">
        <v>1764</v>
      </c>
      <c r="K166" s="32">
        <v>14784.700194999999</v>
      </c>
      <c r="L166" s="10">
        <f t="shared" si="19"/>
        <v>1917.6620165907368</v>
      </c>
      <c r="M166" s="10">
        <f t="shared" si="20"/>
        <v>1.0821611184602675E-2</v>
      </c>
      <c r="O166" s="28">
        <f t="shared" si="21"/>
        <v>6.0817160398798364E-3</v>
      </c>
      <c r="P166" s="28">
        <f t="shared" si="21"/>
        <v>2.560911602188165E-2</v>
      </c>
      <c r="Q166" s="28">
        <f t="shared" si="22"/>
        <v>0</v>
      </c>
      <c r="R166" s="28">
        <f t="shared" si="23"/>
        <v>-1.0947452577944383E-2</v>
      </c>
      <c r="S166" s="28">
        <f t="shared" si="24"/>
        <v>-1.8390154194369845E-3</v>
      </c>
      <c r="T166" s="28">
        <f t="shared" si="25"/>
        <v>9.3082558540400484E-3</v>
      </c>
    </row>
    <row r="167" spans="5:20">
      <c r="E167" s="29">
        <v>44532</v>
      </c>
      <c r="F167" s="30">
        <v>2815.4499510000001</v>
      </c>
      <c r="G167" s="30">
        <v>2291.6696780000002</v>
      </c>
      <c r="H167" s="30">
        <v>1504.5</v>
      </c>
      <c r="I167" s="30">
        <v>766.25</v>
      </c>
      <c r="J167" s="30">
        <v>1785.9499510000001</v>
      </c>
      <c r="K167" s="32">
        <v>14973.950194999999</v>
      </c>
      <c r="L167" s="10">
        <f t="shared" si="19"/>
        <v>1949.3867700338083</v>
      </c>
      <c r="M167" s="10">
        <f t="shared" si="20"/>
        <v>1.6543454043832284E-2</v>
      </c>
      <c r="O167" s="28">
        <f t="shared" si="21"/>
        <v>3.1470352423642378E-2</v>
      </c>
      <c r="P167" s="28">
        <f t="shared" si="21"/>
        <v>6.4247414106903822E-3</v>
      </c>
      <c r="Q167" s="28">
        <f t="shared" si="22"/>
        <v>6.3545150501671532E-3</v>
      </c>
      <c r="R167" s="28">
        <f t="shared" si="23"/>
        <v>2.8040550980040546E-2</v>
      </c>
      <c r="S167" s="28">
        <f t="shared" si="24"/>
        <v>1.2443282879818662E-2</v>
      </c>
      <c r="T167" s="28">
        <f t="shared" si="25"/>
        <v>1.2800394834113771E-2</v>
      </c>
    </row>
    <row r="168" spans="5:20">
      <c r="E168" s="29">
        <v>44533</v>
      </c>
      <c r="F168" s="30">
        <v>2894.3500979999999</v>
      </c>
      <c r="G168" s="30">
        <v>2222.8139649999998</v>
      </c>
      <c r="H168" s="30">
        <v>1525.8000489999999</v>
      </c>
      <c r="I168" s="30">
        <v>751.79998799999998</v>
      </c>
      <c r="J168" s="30">
        <v>1799.9499510000001</v>
      </c>
      <c r="K168" s="32">
        <v>14856.299805000001</v>
      </c>
      <c r="L168" s="10">
        <f t="shared" si="19"/>
        <v>1946.6486061513449</v>
      </c>
      <c r="M168" s="10">
        <f t="shared" si="20"/>
        <v>-1.4046283295622297E-3</v>
      </c>
      <c r="O168" s="28">
        <f t="shared" si="21"/>
        <v>2.8023992034373002E-2</v>
      </c>
      <c r="P168" s="28">
        <f t="shared" si="21"/>
        <v>-3.0046089827436506E-2</v>
      </c>
      <c r="Q168" s="28">
        <f t="shared" si="22"/>
        <v>1.4157559986706536E-2</v>
      </c>
      <c r="R168" s="28">
        <f t="shared" si="23"/>
        <v>-1.8858090701468155E-2</v>
      </c>
      <c r="S168" s="28">
        <f t="shared" si="24"/>
        <v>7.8389654716588542E-3</v>
      </c>
      <c r="T168" s="28">
        <f t="shared" si="25"/>
        <v>-7.8570042285357466E-3</v>
      </c>
    </row>
    <row r="169" spans="5:20">
      <c r="E169" s="29">
        <v>44536</v>
      </c>
      <c r="F169" s="30">
        <v>2842.8500979999999</v>
      </c>
      <c r="G169" s="30">
        <v>2180.6789549999999</v>
      </c>
      <c r="H169" s="30">
        <v>1513</v>
      </c>
      <c r="I169" s="30">
        <v>737.15002400000003</v>
      </c>
      <c r="J169" s="30">
        <v>1799</v>
      </c>
      <c r="K169" s="32">
        <v>14618.349609000001</v>
      </c>
      <c r="L169" s="10">
        <f t="shared" si="19"/>
        <v>1916.3705025822819</v>
      </c>
      <c r="M169" s="10">
        <f t="shared" si="20"/>
        <v>-1.5553964630999784E-2</v>
      </c>
      <c r="O169" s="28">
        <f t="shared" si="21"/>
        <v>-1.7793286318606216E-2</v>
      </c>
      <c r="P169" s="28">
        <f t="shared" si="21"/>
        <v>-1.8955706893806545E-2</v>
      </c>
      <c r="Q169" s="28">
        <f t="shared" si="22"/>
        <v>-8.3890736590217507E-3</v>
      </c>
      <c r="R169" s="28">
        <f t="shared" si="23"/>
        <v>-1.9486518001912922E-2</v>
      </c>
      <c r="S169" s="28">
        <f t="shared" si="24"/>
        <v>-5.2776523006781151E-4</v>
      </c>
      <c r="T169" s="28">
        <f t="shared" si="25"/>
        <v>-1.6016787431815005E-2</v>
      </c>
    </row>
    <row r="170" spans="5:20">
      <c r="E170" s="29">
        <v>44537</v>
      </c>
      <c r="F170" s="30">
        <v>2897.8500979999999</v>
      </c>
      <c r="G170" s="30">
        <v>2198.4467770000001</v>
      </c>
      <c r="H170" s="30">
        <v>1513.9499510000001</v>
      </c>
      <c r="I170" s="30">
        <v>743.70001200000002</v>
      </c>
      <c r="J170" s="30">
        <v>1790.1999510000001</v>
      </c>
      <c r="K170" s="32">
        <v>14834.5</v>
      </c>
      <c r="L170" s="10">
        <f t="shared" si="19"/>
        <v>1935.0428006964928</v>
      </c>
      <c r="M170" s="10">
        <f t="shared" si="20"/>
        <v>9.7435741622249328E-3</v>
      </c>
      <c r="O170" s="28">
        <f t="shared" si="21"/>
        <v>1.9346781611416564E-2</v>
      </c>
      <c r="P170" s="28">
        <f t="shared" si="21"/>
        <v>8.14783944205133E-3</v>
      </c>
      <c r="Q170" s="28">
        <f t="shared" si="22"/>
        <v>6.2785922009256367E-4</v>
      </c>
      <c r="R170" s="28">
        <f t="shared" si="23"/>
        <v>8.8855562460103954E-3</v>
      </c>
      <c r="S170" s="28">
        <f t="shared" si="24"/>
        <v>-4.891633685380703E-3</v>
      </c>
      <c r="T170" s="28">
        <f t="shared" si="25"/>
        <v>1.4786237624726306E-2</v>
      </c>
    </row>
    <row r="171" spans="5:20">
      <c r="E171" s="29">
        <v>44538</v>
      </c>
      <c r="F171" s="30">
        <v>2909.5500489999999</v>
      </c>
      <c r="G171" s="30">
        <v>2231.905518</v>
      </c>
      <c r="H171" s="30">
        <v>1536</v>
      </c>
      <c r="I171" s="30">
        <v>757.54998799999998</v>
      </c>
      <c r="J171" s="30">
        <v>1802</v>
      </c>
      <c r="K171" s="32">
        <v>15073.25</v>
      </c>
      <c r="L171" s="10">
        <f t="shared" si="19"/>
        <v>1955.9590973164991</v>
      </c>
      <c r="M171" s="10">
        <f t="shared" si="20"/>
        <v>1.080921652610356E-2</v>
      </c>
      <c r="O171" s="28">
        <f t="shared" si="21"/>
        <v>4.0374590142102651E-3</v>
      </c>
      <c r="P171" s="28">
        <f t="shared" si="21"/>
        <v>1.5219263595572574E-2</v>
      </c>
      <c r="Q171" s="28">
        <f t="shared" si="22"/>
        <v>1.4564582524960956E-2</v>
      </c>
      <c r="R171" s="28">
        <f t="shared" si="23"/>
        <v>1.862306814108261E-2</v>
      </c>
      <c r="S171" s="28">
        <f t="shared" si="24"/>
        <v>6.5914698486102541E-3</v>
      </c>
      <c r="T171" s="28">
        <f t="shared" si="25"/>
        <v>1.6094239778893904E-2</v>
      </c>
    </row>
    <row r="172" spans="5:20">
      <c r="E172" s="29">
        <v>44539</v>
      </c>
      <c r="F172" s="30">
        <v>2883.1000979999999</v>
      </c>
      <c r="G172" s="30">
        <v>2267.30249</v>
      </c>
      <c r="H172" s="30">
        <v>1545.1999510000001</v>
      </c>
      <c r="I172" s="30">
        <v>759.75</v>
      </c>
      <c r="J172" s="30">
        <v>1835</v>
      </c>
      <c r="K172" s="32">
        <v>15126.599609000001</v>
      </c>
      <c r="L172" s="10">
        <f t="shared" si="19"/>
        <v>1966.8652309500721</v>
      </c>
      <c r="M172" s="10">
        <f t="shared" si="20"/>
        <v>5.5758495402771224E-3</v>
      </c>
      <c r="O172" s="28">
        <f t="shared" si="21"/>
        <v>-9.0907358713732123E-3</v>
      </c>
      <c r="P172" s="28">
        <f t="shared" si="21"/>
        <v>1.5859529767066061E-2</v>
      </c>
      <c r="Q172" s="28">
        <f t="shared" si="22"/>
        <v>5.9895514322916288E-3</v>
      </c>
      <c r="R172" s="28">
        <f t="shared" si="23"/>
        <v>2.9041146258985684E-3</v>
      </c>
      <c r="S172" s="28">
        <f t="shared" si="24"/>
        <v>1.8312985571587115E-2</v>
      </c>
      <c r="T172" s="28">
        <f t="shared" si="25"/>
        <v>3.5393567412469462E-3</v>
      </c>
    </row>
    <row r="173" spans="5:20">
      <c r="E173" s="29">
        <v>44540</v>
      </c>
      <c r="F173" s="30">
        <v>2873.3500979999999</v>
      </c>
      <c r="G173" s="30">
        <v>2269.610107</v>
      </c>
      <c r="H173" s="30">
        <v>1524.900024</v>
      </c>
      <c r="I173" s="30">
        <v>761.34997599999997</v>
      </c>
      <c r="J173" s="30">
        <v>1879.8000489999999</v>
      </c>
      <c r="K173" s="32">
        <v>15155</v>
      </c>
      <c r="L173" s="10">
        <f t="shared" si="19"/>
        <v>1967.0060642591948</v>
      </c>
      <c r="M173" s="10">
        <f t="shared" si="20"/>
        <v>7.1602927799174765E-5</v>
      </c>
      <c r="O173" s="28">
        <f t="shared" si="21"/>
        <v>-3.3817764450022603E-3</v>
      </c>
      <c r="P173" s="28">
        <f t="shared" si="21"/>
        <v>1.017780825530723E-3</v>
      </c>
      <c r="Q173" s="28">
        <f t="shared" si="22"/>
        <v>-1.3137411107774555E-2</v>
      </c>
      <c r="R173" s="28">
        <f t="shared" si="23"/>
        <v>2.1059243172094622E-3</v>
      </c>
      <c r="S173" s="28">
        <f t="shared" si="24"/>
        <v>2.4414195640326986E-2</v>
      </c>
      <c r="T173" s="28">
        <f t="shared" si="25"/>
        <v>1.8775132372184089E-3</v>
      </c>
    </row>
    <row r="174" spans="5:20">
      <c r="E174" s="29">
        <v>44543</v>
      </c>
      <c r="F174" s="30">
        <v>2901.3500979999999</v>
      </c>
      <c r="G174" s="30">
        <v>2224.1062010000001</v>
      </c>
      <c r="H174" s="30">
        <v>1526</v>
      </c>
      <c r="I174" s="30">
        <v>762.59997599999997</v>
      </c>
      <c r="J174" s="30">
        <v>1893.6999510000001</v>
      </c>
      <c r="K174" s="32">
        <v>15064.25</v>
      </c>
      <c r="L174" s="10">
        <f t="shared" si="19"/>
        <v>1960.1622752003823</v>
      </c>
      <c r="M174" s="10">
        <f t="shared" si="20"/>
        <v>-3.4792923027362477E-3</v>
      </c>
      <c r="O174" s="28">
        <f t="shared" si="21"/>
        <v>9.7447227260922809E-3</v>
      </c>
      <c r="P174" s="28">
        <f t="shared" si="21"/>
        <v>-2.0049217202397607E-2</v>
      </c>
      <c r="Q174" s="28">
        <f t="shared" si="22"/>
        <v>7.2134302753479318E-4</v>
      </c>
      <c r="R174" s="28">
        <f t="shared" si="23"/>
        <v>1.6418205022705745E-3</v>
      </c>
      <c r="S174" s="28">
        <f t="shared" si="24"/>
        <v>7.3943513340126721E-3</v>
      </c>
      <c r="T174" s="28">
        <f t="shared" si="25"/>
        <v>-5.9881227317717389E-3</v>
      </c>
    </row>
    <row r="175" spans="5:20">
      <c r="E175" s="29">
        <v>44544</v>
      </c>
      <c r="F175" s="30">
        <v>2910.3999020000001</v>
      </c>
      <c r="G175" s="30">
        <v>2196.8776859999998</v>
      </c>
      <c r="H175" s="30">
        <v>1502.5</v>
      </c>
      <c r="I175" s="30">
        <v>756.04998799999998</v>
      </c>
      <c r="J175" s="30">
        <v>1850</v>
      </c>
      <c r="K175" s="32">
        <v>15043.25</v>
      </c>
      <c r="L175" s="10">
        <f t="shared" si="19"/>
        <v>1943.848901835227</v>
      </c>
      <c r="M175" s="10">
        <f t="shared" si="20"/>
        <v>-8.3224606307085169E-3</v>
      </c>
      <c r="O175" s="28">
        <f t="shared" si="21"/>
        <v>3.1191699361750036E-3</v>
      </c>
      <c r="P175" s="28">
        <f t="shared" si="21"/>
        <v>-1.2242452715503283E-2</v>
      </c>
      <c r="Q175" s="28">
        <f t="shared" si="22"/>
        <v>-1.5399737876802044E-2</v>
      </c>
      <c r="R175" s="28">
        <f t="shared" si="23"/>
        <v>-8.5890220379445381E-3</v>
      </c>
      <c r="S175" s="28">
        <f t="shared" si="24"/>
        <v>-2.3076491593572501E-2</v>
      </c>
      <c r="T175" s="28">
        <f t="shared" si="25"/>
        <v>-1.3940289095042413E-3</v>
      </c>
    </row>
    <row r="176" spans="5:20">
      <c r="E176" s="29">
        <v>44545</v>
      </c>
      <c r="F176" s="30">
        <v>2862.1000979999999</v>
      </c>
      <c r="G176" s="30">
        <v>2190.4628910000001</v>
      </c>
      <c r="H176" s="30">
        <v>1503</v>
      </c>
      <c r="I176" s="30">
        <v>775.09997599999997</v>
      </c>
      <c r="J176" s="30">
        <v>1866</v>
      </c>
      <c r="K176" s="32">
        <v>14953.099609000001</v>
      </c>
      <c r="L176" s="10">
        <f t="shared" si="19"/>
        <v>1936.116031664272</v>
      </c>
      <c r="M176" s="10">
        <f t="shared" si="20"/>
        <v>-3.9781230751291252E-3</v>
      </c>
      <c r="O176" s="28">
        <f t="shared" si="21"/>
        <v>-1.6595590168488217E-2</v>
      </c>
      <c r="P176" s="28">
        <f t="shared" si="21"/>
        <v>-2.9199600145602966E-3</v>
      </c>
      <c r="Q176" s="28">
        <f t="shared" si="22"/>
        <v>3.3277870216297245E-4</v>
      </c>
      <c r="R176" s="28">
        <f t="shared" si="23"/>
        <v>2.5196730774896814E-2</v>
      </c>
      <c r="S176" s="28">
        <f t="shared" si="24"/>
        <v>8.6486486486485603E-3</v>
      </c>
      <c r="T176" s="28">
        <f t="shared" si="25"/>
        <v>-5.9927469795422184E-3</v>
      </c>
    </row>
    <row r="177" spans="5:20">
      <c r="E177" s="29">
        <v>44546</v>
      </c>
      <c r="F177" s="30">
        <v>2836.3500979999999</v>
      </c>
      <c r="G177" s="30">
        <v>2218.798828</v>
      </c>
      <c r="H177" s="30">
        <v>1512.8000489999999</v>
      </c>
      <c r="I177" s="30">
        <v>764.45001200000002</v>
      </c>
      <c r="J177" s="30">
        <v>1892</v>
      </c>
      <c r="K177" s="32">
        <v>14936.450194999999</v>
      </c>
      <c r="L177" s="10">
        <f t="shared" si="19"/>
        <v>1941.8669319652799</v>
      </c>
      <c r="M177" s="10">
        <f t="shared" si="20"/>
        <v>2.9703283310269502E-3</v>
      </c>
      <c r="O177" s="28">
        <f t="shared" si="21"/>
        <v>-8.9968900871055801E-3</v>
      </c>
      <c r="P177" s="28">
        <f t="shared" si="21"/>
        <v>1.2936049780356562E-2</v>
      </c>
      <c r="Q177" s="28">
        <f t="shared" si="22"/>
        <v>6.5203253493013591E-3</v>
      </c>
      <c r="R177" s="28">
        <f t="shared" si="23"/>
        <v>-1.3740116539495251E-2</v>
      </c>
      <c r="S177" s="28">
        <f t="shared" si="24"/>
        <v>1.3933547695605508E-2</v>
      </c>
      <c r="T177" s="28">
        <f t="shared" si="25"/>
        <v>-1.113442325361147E-3</v>
      </c>
    </row>
    <row r="178" spans="5:20">
      <c r="E178" s="29">
        <v>44547</v>
      </c>
      <c r="F178" s="30">
        <v>2802.1999510000001</v>
      </c>
      <c r="G178" s="30">
        <v>2160.2346189999998</v>
      </c>
      <c r="H178" s="30">
        <v>1497</v>
      </c>
      <c r="I178" s="30">
        <v>768.95001200000002</v>
      </c>
      <c r="J178" s="30">
        <v>1866.5</v>
      </c>
      <c r="K178" s="32">
        <v>14673.150390999999</v>
      </c>
      <c r="L178" s="10">
        <f t="shared" si="19"/>
        <v>1910.6738291672505</v>
      </c>
      <c r="M178" s="10">
        <f t="shared" si="20"/>
        <v>-1.6063460520675421E-2</v>
      </c>
      <c r="O178" s="28">
        <f t="shared" si="21"/>
        <v>-1.2040173398932708E-2</v>
      </c>
      <c r="P178" s="28">
        <f t="shared" si="21"/>
        <v>-2.6394555586091273E-2</v>
      </c>
      <c r="Q178" s="28">
        <f t="shared" si="22"/>
        <v>-1.0444241464986903E-2</v>
      </c>
      <c r="R178" s="28">
        <f t="shared" si="23"/>
        <v>5.8865850341565107E-3</v>
      </c>
      <c r="S178" s="28">
        <f t="shared" si="24"/>
        <v>-1.3477801268498957E-2</v>
      </c>
      <c r="T178" s="28">
        <f t="shared" si="25"/>
        <v>-1.7628004014510812E-2</v>
      </c>
    </row>
    <row r="179" spans="5:20">
      <c r="E179" s="29">
        <v>44550</v>
      </c>
      <c r="F179" s="30">
        <v>2754.0500489999999</v>
      </c>
      <c r="G179" s="30">
        <v>2101.9934079999998</v>
      </c>
      <c r="H179" s="30">
        <v>1452</v>
      </c>
      <c r="I179" s="30">
        <v>763.95001200000002</v>
      </c>
      <c r="J179" s="30">
        <v>1821</v>
      </c>
      <c r="K179" s="32">
        <v>14300.700194999999</v>
      </c>
      <c r="L179" s="10">
        <f t="shared" si="19"/>
        <v>1867.9764343985516</v>
      </c>
      <c r="M179" s="10">
        <f t="shared" si="20"/>
        <v>-2.234677322570966E-2</v>
      </c>
      <c r="O179" s="28">
        <f t="shared" si="21"/>
        <v>-1.718289302760756E-2</v>
      </c>
      <c r="P179" s="28">
        <f t="shared" si="21"/>
        <v>-2.6960595153761924E-2</v>
      </c>
      <c r="Q179" s="28">
        <f t="shared" si="22"/>
        <v>-3.0060120240480992E-2</v>
      </c>
      <c r="R179" s="28">
        <f t="shared" si="23"/>
        <v>-6.5023732648046284E-3</v>
      </c>
      <c r="S179" s="28">
        <f t="shared" si="24"/>
        <v>-2.4377176533619038E-2</v>
      </c>
      <c r="T179" s="28">
        <f t="shared" si="25"/>
        <v>-2.5383110380198137E-2</v>
      </c>
    </row>
    <row r="180" spans="5:20">
      <c r="E180" s="29">
        <v>44551</v>
      </c>
      <c r="F180" s="30">
        <v>2797</v>
      </c>
      <c r="G180" s="30">
        <v>2133.2829590000001</v>
      </c>
      <c r="H180" s="30">
        <v>1439.5</v>
      </c>
      <c r="I180" s="30">
        <v>778.54998799999998</v>
      </c>
      <c r="J180" s="30">
        <v>1817.900024</v>
      </c>
      <c r="K180" s="32">
        <v>14461.400390999999</v>
      </c>
      <c r="L180" s="10">
        <f t="shared" si="19"/>
        <v>1888.2951351575753</v>
      </c>
      <c r="M180" s="10">
        <f t="shared" si="20"/>
        <v>1.0877386023108837E-2</v>
      </c>
      <c r="O180" s="28">
        <f t="shared" si="21"/>
        <v>1.5595196251279253E-2</v>
      </c>
      <c r="P180" s="28">
        <f t="shared" si="21"/>
        <v>1.4885656101924605E-2</v>
      </c>
      <c r="Q180" s="28">
        <f t="shared" si="22"/>
        <v>-8.6088154269972073E-3</v>
      </c>
      <c r="R180" s="28">
        <f t="shared" si="23"/>
        <v>1.911116666099355E-2</v>
      </c>
      <c r="S180" s="28">
        <f t="shared" si="24"/>
        <v>-1.702348160351419E-3</v>
      </c>
      <c r="T180" s="28">
        <f t="shared" si="25"/>
        <v>1.1237225716834942E-2</v>
      </c>
    </row>
    <row r="181" spans="5:20">
      <c r="E181" s="29">
        <v>44552</v>
      </c>
      <c r="F181" s="30">
        <v>2798.8000489999999</v>
      </c>
      <c r="G181" s="30">
        <v>2183.9094239999999</v>
      </c>
      <c r="H181" s="30">
        <v>1452.3000489999999</v>
      </c>
      <c r="I181" s="30">
        <v>797.5</v>
      </c>
      <c r="J181" s="30">
        <v>1827.5500489999999</v>
      </c>
      <c r="K181" s="32">
        <v>14639.75</v>
      </c>
      <c r="L181" s="10">
        <f t="shared" si="19"/>
        <v>1911.8715425628973</v>
      </c>
      <c r="M181" s="10">
        <f t="shared" si="20"/>
        <v>1.2485552160973246E-2</v>
      </c>
      <c r="O181" s="28">
        <f t="shared" si="21"/>
        <v>6.4356417590283321E-4</v>
      </c>
      <c r="P181" s="28">
        <f t="shared" si="21"/>
        <v>2.3731715845014545E-2</v>
      </c>
      <c r="Q181" s="28">
        <f t="shared" si="22"/>
        <v>8.8920104202847572E-3</v>
      </c>
      <c r="R181" s="28">
        <f t="shared" si="23"/>
        <v>2.4340135241258221E-2</v>
      </c>
      <c r="S181" s="28">
        <f t="shared" si="24"/>
        <v>5.3083364720831749E-3</v>
      </c>
      <c r="T181" s="28">
        <f t="shared" si="25"/>
        <v>1.2332803475311849E-2</v>
      </c>
    </row>
    <row r="182" spans="5:20">
      <c r="E182" s="29">
        <v>44553</v>
      </c>
      <c r="F182" s="30">
        <v>2803.3000489999999</v>
      </c>
      <c r="G182" s="30">
        <v>2183.125</v>
      </c>
      <c r="H182" s="30">
        <v>1453.25</v>
      </c>
      <c r="I182" s="30">
        <v>792.45001200000002</v>
      </c>
      <c r="J182" s="30">
        <v>1883</v>
      </c>
      <c r="K182" s="32">
        <v>14751.450194999999</v>
      </c>
      <c r="L182" s="10">
        <f t="shared" si="19"/>
        <v>1917.4505692395498</v>
      </c>
      <c r="M182" s="10">
        <f t="shared" si="20"/>
        <v>2.918097033430378E-3</v>
      </c>
      <c r="O182" s="28">
        <f t="shared" si="21"/>
        <v>1.6078318998200558E-3</v>
      </c>
      <c r="P182" s="28">
        <f t="shared" si="21"/>
        <v>-3.5918339441165514E-4</v>
      </c>
      <c r="Q182" s="28">
        <f t="shared" si="22"/>
        <v>6.5410105897489856E-4</v>
      </c>
      <c r="R182" s="28">
        <f t="shared" si="23"/>
        <v>-6.3322733542319209E-3</v>
      </c>
      <c r="S182" s="28">
        <f t="shared" si="24"/>
        <v>3.0341139510976056E-2</v>
      </c>
      <c r="T182" s="28">
        <f t="shared" si="25"/>
        <v>7.629925032872853E-3</v>
      </c>
    </row>
    <row r="183" spans="5:20">
      <c r="E183" s="29">
        <v>44554</v>
      </c>
      <c r="F183" s="30">
        <v>2775.5</v>
      </c>
      <c r="G183" s="30">
        <v>2190.09375</v>
      </c>
      <c r="H183" s="30">
        <v>1445.5</v>
      </c>
      <c r="I183" s="30">
        <v>785.40002400000003</v>
      </c>
      <c r="J183" s="30">
        <v>1888.75</v>
      </c>
      <c r="K183" s="32">
        <v>14664.799805000001</v>
      </c>
      <c r="L183" s="10">
        <f t="shared" si="19"/>
        <v>1911.5259779459764</v>
      </c>
      <c r="M183" s="10">
        <f t="shared" si="20"/>
        <v>-3.0898273930071163E-3</v>
      </c>
      <c r="O183" s="28">
        <f t="shared" si="21"/>
        <v>-9.9169009788719897E-3</v>
      </c>
      <c r="P183" s="28">
        <f t="shared" si="21"/>
        <v>3.1920984826796506E-3</v>
      </c>
      <c r="Q183" s="28">
        <f t="shared" si="22"/>
        <v>-5.3328745914329456E-3</v>
      </c>
      <c r="R183" s="28">
        <f t="shared" si="23"/>
        <v>-8.8964450668719275E-3</v>
      </c>
      <c r="S183" s="28">
        <f t="shared" si="24"/>
        <v>3.0536378120020746E-3</v>
      </c>
      <c r="T183" s="28">
        <f t="shared" si="25"/>
        <v>-5.8740251876638894E-3</v>
      </c>
    </row>
    <row r="184" spans="5:20">
      <c r="E184" s="29">
        <v>44557</v>
      </c>
      <c r="F184" s="30">
        <v>2789.6000979999999</v>
      </c>
      <c r="G184" s="30">
        <v>2187.73999</v>
      </c>
      <c r="H184" s="30">
        <v>1428.900024</v>
      </c>
      <c r="I184" s="30">
        <v>794.09997599999997</v>
      </c>
      <c r="J184" s="30">
        <v>1859.400024</v>
      </c>
      <c r="K184" s="32">
        <v>14727.599609000001</v>
      </c>
      <c r="L184" s="10">
        <f t="shared" si="19"/>
        <v>1909.9029861876838</v>
      </c>
      <c r="M184" s="10">
        <f t="shared" si="20"/>
        <v>-8.4905555928493914E-4</v>
      </c>
      <c r="O184" s="28">
        <f t="shared" si="21"/>
        <v>5.0802010448567358E-3</v>
      </c>
      <c r="P184" s="28">
        <f t="shared" si="21"/>
        <v>-1.074730248419753E-3</v>
      </c>
      <c r="Q184" s="28">
        <f t="shared" si="22"/>
        <v>-1.1483898996886843E-2</v>
      </c>
      <c r="R184" s="28">
        <f t="shared" si="23"/>
        <v>1.1077096682136078E-2</v>
      </c>
      <c r="S184" s="28">
        <f t="shared" si="24"/>
        <v>-1.5539365188616761E-2</v>
      </c>
      <c r="T184" s="28">
        <f t="shared" si="25"/>
        <v>4.2823499014688071E-3</v>
      </c>
    </row>
    <row r="185" spans="5:20">
      <c r="E185" s="29">
        <v>44558</v>
      </c>
      <c r="F185" s="30">
        <v>2878.3000489999999</v>
      </c>
      <c r="G185" s="30">
        <v>2213.7224120000001</v>
      </c>
      <c r="H185" s="30">
        <v>1460.6999510000001</v>
      </c>
      <c r="I185" s="30">
        <v>815.09997599999997</v>
      </c>
      <c r="J185" s="30">
        <v>1872.099976</v>
      </c>
      <c r="K185" s="32">
        <v>14867.849609000001</v>
      </c>
      <c r="L185" s="10">
        <f t="shared" si="19"/>
        <v>1948.6447678224106</v>
      </c>
      <c r="M185" s="10">
        <f t="shared" si="20"/>
        <v>2.0284685617492304E-2</v>
      </c>
      <c r="O185" s="28">
        <f t="shared" si="21"/>
        <v>3.1796654675913416E-2</v>
      </c>
      <c r="P185" s="28">
        <f t="shared" si="21"/>
        <v>1.1876375674789497E-2</v>
      </c>
      <c r="Q185" s="28">
        <f t="shared" si="22"/>
        <v>2.2254829915238306E-2</v>
      </c>
      <c r="R185" s="28">
        <f t="shared" si="23"/>
        <v>2.6445032911070143E-2</v>
      </c>
      <c r="S185" s="28">
        <f t="shared" si="24"/>
        <v>6.8301343638144107E-3</v>
      </c>
      <c r="T185" s="28">
        <f t="shared" si="25"/>
        <v>9.5229367801588083E-3</v>
      </c>
    </row>
    <row r="186" spans="5:20">
      <c r="E186" s="29">
        <v>44559</v>
      </c>
      <c r="F186" s="30">
        <v>3058.5</v>
      </c>
      <c r="G186" s="30">
        <v>2217.506836</v>
      </c>
      <c r="H186" s="30">
        <v>1456.0500489999999</v>
      </c>
      <c r="I186" s="30">
        <v>838.79998799999998</v>
      </c>
      <c r="J186" s="30">
        <v>1895</v>
      </c>
      <c r="K186" s="32">
        <v>14863.400390999999</v>
      </c>
      <c r="L186" s="10">
        <f t="shared" si="19"/>
        <v>1996.3433551819346</v>
      </c>
      <c r="M186" s="10">
        <f t="shared" si="20"/>
        <v>2.4477825895802718E-2</v>
      </c>
      <c r="O186" s="28">
        <f t="shared" si="21"/>
        <v>6.2606381521136623E-2</v>
      </c>
      <c r="P186" s="28">
        <f t="shared" si="21"/>
        <v>1.7095296047442421E-3</v>
      </c>
      <c r="Q186" s="28">
        <f t="shared" si="22"/>
        <v>-3.1833382323431803E-3</v>
      </c>
      <c r="R186" s="28">
        <f t="shared" si="23"/>
        <v>2.9076202549170427E-2</v>
      </c>
      <c r="S186" s="28">
        <f t="shared" si="24"/>
        <v>1.2232265527255093E-2</v>
      </c>
      <c r="T186" s="28">
        <f t="shared" si="25"/>
        <v>-2.9925094193228308E-4</v>
      </c>
    </row>
    <row r="187" spans="5:20">
      <c r="E187" s="29">
        <v>44560</v>
      </c>
      <c r="F187" s="30">
        <v>2978.3000489999999</v>
      </c>
      <c r="G187" s="30">
        <v>2177.4484859999998</v>
      </c>
      <c r="H187" s="30">
        <v>1458.5</v>
      </c>
      <c r="I187" s="30">
        <v>834.45001200000002</v>
      </c>
      <c r="J187" s="30">
        <v>1892.3000489999999</v>
      </c>
      <c r="K187" s="32">
        <v>14842.049805000001</v>
      </c>
      <c r="L187" s="10">
        <f t="shared" si="19"/>
        <v>1964.4744908346097</v>
      </c>
      <c r="M187" s="10">
        <f t="shared" si="20"/>
        <v>-1.5963618815672431E-2</v>
      </c>
      <c r="O187" s="28">
        <f t="shared" si="21"/>
        <v>-2.6221988229524262E-2</v>
      </c>
      <c r="P187" s="28">
        <f t="shared" si="21"/>
        <v>-1.8064589181722046E-2</v>
      </c>
      <c r="Q187" s="28">
        <f t="shared" si="22"/>
        <v>1.6826008155987893E-3</v>
      </c>
      <c r="R187" s="28">
        <f t="shared" si="23"/>
        <v>-5.185951433275382E-3</v>
      </c>
      <c r="S187" s="28">
        <f t="shared" si="24"/>
        <v>-1.4247762532981767E-3</v>
      </c>
      <c r="T187" s="28">
        <f t="shared" si="25"/>
        <v>-1.436453667286397E-3</v>
      </c>
    </row>
    <row r="188" spans="5:20">
      <c r="E188" s="29">
        <v>44561</v>
      </c>
      <c r="F188" s="30">
        <v>3031.1000979999999</v>
      </c>
      <c r="G188" s="30">
        <v>2185.8017580000001</v>
      </c>
      <c r="H188" s="30">
        <v>1461.5</v>
      </c>
      <c r="I188" s="30">
        <v>845.70001200000002</v>
      </c>
      <c r="J188" s="30">
        <v>1887.349976</v>
      </c>
      <c r="K188" s="32">
        <v>14996.200194999999</v>
      </c>
      <c r="L188" s="10">
        <f t="shared" si="19"/>
        <v>1981.1483242670911</v>
      </c>
      <c r="M188" s="10">
        <f t="shared" si="20"/>
        <v>8.4876813164407316E-3</v>
      </c>
      <c r="O188" s="28">
        <f t="shared" si="21"/>
        <v>1.7728250388246769E-2</v>
      </c>
      <c r="P188" s="28">
        <f t="shared" si="21"/>
        <v>3.8362661866437886E-3</v>
      </c>
      <c r="Q188" s="28">
        <f t="shared" si="22"/>
        <v>2.056907781967876E-3</v>
      </c>
      <c r="R188" s="28">
        <f t="shared" si="23"/>
        <v>1.3481934014281105E-2</v>
      </c>
      <c r="S188" s="28">
        <f t="shared" si="24"/>
        <v>-2.6159028017865849E-3</v>
      </c>
      <c r="T188" s="28">
        <f t="shared" si="25"/>
        <v>1.038605799234471E-2</v>
      </c>
    </row>
    <row r="189" spans="5:20">
      <c r="E189" s="29">
        <v>44564</v>
      </c>
      <c r="F189" s="30">
        <v>3002.8000489999999</v>
      </c>
      <c r="G189" s="30">
        <v>2218.7526859999998</v>
      </c>
      <c r="H189" s="30">
        <v>1485</v>
      </c>
      <c r="I189" s="30">
        <v>848.95001200000002</v>
      </c>
      <c r="J189" s="30">
        <v>1895</v>
      </c>
      <c r="K189" s="32">
        <v>15204.599609000001</v>
      </c>
      <c r="L189" s="10">
        <f t="shared" si="19"/>
        <v>1990.7579834183771</v>
      </c>
      <c r="M189" s="10">
        <f t="shared" si="20"/>
        <v>4.8505500742055396E-3</v>
      </c>
      <c r="O189" s="28">
        <f t="shared" si="21"/>
        <v>-9.3365603526828211E-3</v>
      </c>
      <c r="P189" s="28">
        <f t="shared" si="21"/>
        <v>1.5074984672969416E-2</v>
      </c>
      <c r="Q189" s="28">
        <f t="shared" si="22"/>
        <v>1.6079370509750168E-2</v>
      </c>
      <c r="R189" s="28">
        <f t="shared" si="23"/>
        <v>3.8429702659150689E-3</v>
      </c>
      <c r="S189" s="28">
        <f t="shared" si="24"/>
        <v>4.0533150169705934E-3</v>
      </c>
      <c r="T189" s="28">
        <f t="shared" si="25"/>
        <v>1.3896814612376573E-2</v>
      </c>
    </row>
    <row r="190" spans="5:20">
      <c r="E190" s="29">
        <v>44565</v>
      </c>
      <c r="F190" s="30">
        <v>2980.75</v>
      </c>
      <c r="G190" s="30">
        <v>2268.8254390000002</v>
      </c>
      <c r="H190" s="30">
        <v>1520</v>
      </c>
      <c r="I190" s="30">
        <v>837.70001200000002</v>
      </c>
      <c r="J190" s="30">
        <v>1922.849976</v>
      </c>
      <c r="K190" s="32">
        <v>15318.75</v>
      </c>
      <c r="L190" s="10">
        <f t="shared" si="19"/>
        <v>2008.5976026547419</v>
      </c>
      <c r="M190" s="10">
        <f t="shared" si="20"/>
        <v>8.961219487730876E-3</v>
      </c>
      <c r="O190" s="28">
        <f t="shared" si="21"/>
        <v>-7.3431625949730295E-3</v>
      </c>
      <c r="P190" s="28">
        <f t="shared" si="21"/>
        <v>2.2567974031514115E-2</v>
      </c>
      <c r="Q190" s="28">
        <f t="shared" si="22"/>
        <v>2.3569023569023573E-2</v>
      </c>
      <c r="R190" s="28">
        <f t="shared" si="23"/>
        <v>-1.3251663632699251E-2</v>
      </c>
      <c r="S190" s="28">
        <f t="shared" si="24"/>
        <v>1.4696557255936549E-2</v>
      </c>
      <c r="T190" s="28">
        <f t="shared" si="25"/>
        <v>7.5076222942713766E-3</v>
      </c>
    </row>
    <row r="191" spans="5:20">
      <c r="E191" s="29">
        <v>44566</v>
      </c>
      <c r="F191" s="30">
        <v>2945.25</v>
      </c>
      <c r="G191" s="30">
        <v>2279.4399410000001</v>
      </c>
      <c r="H191" s="30">
        <v>1536.8000489999999</v>
      </c>
      <c r="I191" s="30">
        <v>835.09997599999997</v>
      </c>
      <c r="J191" s="30">
        <v>1940.6999510000001</v>
      </c>
      <c r="K191" s="32">
        <v>15396.400390999999</v>
      </c>
      <c r="L191" s="10">
        <f t="shared" si="19"/>
        <v>2008.1247420442269</v>
      </c>
      <c r="M191" s="10">
        <f t="shared" si="20"/>
        <v>-2.3541828880513371E-4</v>
      </c>
      <c r="O191" s="28">
        <f t="shared" si="21"/>
        <v>-1.190975425647911E-2</v>
      </c>
      <c r="P191" s="28">
        <f t="shared" si="21"/>
        <v>4.678412811114363E-3</v>
      </c>
      <c r="Q191" s="28">
        <f t="shared" si="22"/>
        <v>1.105266381578951E-2</v>
      </c>
      <c r="R191" s="28">
        <f t="shared" si="23"/>
        <v>-3.1037793515037437E-3</v>
      </c>
      <c r="S191" s="28">
        <f t="shared" si="24"/>
        <v>9.2830825195902023E-3</v>
      </c>
      <c r="T191" s="28">
        <f t="shared" si="25"/>
        <v>5.0689769726641742E-3</v>
      </c>
    </row>
    <row r="192" spans="5:20">
      <c r="E192" s="29">
        <v>44567</v>
      </c>
      <c r="F192" s="30">
        <v>2944.1999510000001</v>
      </c>
      <c r="G192" s="30">
        <v>2230.428711</v>
      </c>
      <c r="H192" s="30">
        <v>1543</v>
      </c>
      <c r="I192" s="30">
        <v>829.59997599999997</v>
      </c>
      <c r="J192" s="30">
        <v>1944.5</v>
      </c>
      <c r="K192" s="32">
        <v>15290.099609000001</v>
      </c>
      <c r="L192" s="10">
        <f t="shared" si="19"/>
        <v>1992.1461069028676</v>
      </c>
      <c r="M192" s="10">
        <f t="shared" si="20"/>
        <v>-7.9569933116273583E-3</v>
      </c>
      <c r="O192" s="28">
        <f t="shared" si="21"/>
        <v>-3.5652287581700026E-4</v>
      </c>
      <c r="P192" s="28">
        <f t="shared" si="21"/>
        <v>-2.1501435119408607E-2</v>
      </c>
      <c r="Q192" s="28">
        <f t="shared" si="22"/>
        <v>4.0343250926067054E-3</v>
      </c>
      <c r="R192" s="28">
        <f t="shared" si="23"/>
        <v>-6.5860377895640143E-3</v>
      </c>
      <c r="S192" s="28">
        <f t="shared" si="24"/>
        <v>1.9580816694728664E-3</v>
      </c>
      <c r="T192" s="28">
        <f t="shared" si="25"/>
        <v>-6.9042619898438407E-3</v>
      </c>
    </row>
    <row r="193" spans="5:20">
      <c r="E193" s="29">
        <v>44568</v>
      </c>
      <c r="F193" s="30">
        <v>2939.3500979999999</v>
      </c>
      <c r="G193" s="30">
        <v>2248.4272460000002</v>
      </c>
      <c r="H193" s="30">
        <v>1544</v>
      </c>
      <c r="I193" s="30">
        <v>828.95001200000002</v>
      </c>
      <c r="J193" s="30">
        <v>1929.0500489999999</v>
      </c>
      <c r="K193" s="32">
        <v>15348.549805000001</v>
      </c>
      <c r="L193" s="10">
        <f t="shared" si="19"/>
        <v>1995.4465509807253</v>
      </c>
      <c r="M193" s="10">
        <f t="shared" si="20"/>
        <v>1.6567279209198649E-3</v>
      </c>
      <c r="O193" s="28">
        <f t="shared" si="21"/>
        <v>-1.6472566675890254E-3</v>
      </c>
      <c r="P193" s="28">
        <f t="shared" si="21"/>
        <v>8.069540582595236E-3</v>
      </c>
      <c r="Q193" s="28">
        <f t="shared" si="22"/>
        <v>6.480881399870686E-4</v>
      </c>
      <c r="R193" s="28">
        <f t="shared" si="23"/>
        <v>-7.8346675361995466E-4</v>
      </c>
      <c r="S193" s="28">
        <f t="shared" si="24"/>
        <v>-7.9454620725122327E-3</v>
      </c>
      <c r="T193" s="28">
        <f t="shared" si="25"/>
        <v>3.8227478888099853E-3</v>
      </c>
    </row>
    <row r="194" spans="5:20">
      <c r="E194" s="29">
        <v>44571</v>
      </c>
      <c r="F194" s="30">
        <v>2960.75</v>
      </c>
      <c r="G194" s="30">
        <v>2250.273193</v>
      </c>
      <c r="H194" s="30">
        <v>1558</v>
      </c>
      <c r="I194" s="30">
        <v>826.70001200000002</v>
      </c>
      <c r="J194" s="30">
        <v>1910</v>
      </c>
      <c r="K194" s="32">
        <v>15495.549805000001</v>
      </c>
      <c r="L194" s="10">
        <f t="shared" si="19"/>
        <v>2000.7624442045073</v>
      </c>
      <c r="M194" s="10">
        <f t="shared" si="20"/>
        <v>2.6640118329250839E-3</v>
      </c>
      <c r="O194" s="28">
        <f t="shared" si="21"/>
        <v>7.2804876202263724E-3</v>
      </c>
      <c r="P194" s="28">
        <f t="shared" si="21"/>
        <v>8.2099476568964214E-4</v>
      </c>
      <c r="Q194" s="28">
        <f t="shared" si="22"/>
        <v>9.0673575129534001E-3</v>
      </c>
      <c r="R194" s="28">
        <f t="shared" si="23"/>
        <v>-2.7142770582407882E-3</v>
      </c>
      <c r="S194" s="28">
        <f t="shared" si="24"/>
        <v>-9.8753523838717161E-3</v>
      </c>
      <c r="T194" s="28">
        <f t="shared" si="25"/>
        <v>9.5774520633937765E-3</v>
      </c>
    </row>
    <row r="195" spans="5:20">
      <c r="E195" s="29">
        <v>44572</v>
      </c>
      <c r="F195" s="30">
        <v>3178.6999510000001</v>
      </c>
      <c r="G195" s="30">
        <v>2266.4719239999999</v>
      </c>
      <c r="H195" s="30">
        <v>1561.5500489999999</v>
      </c>
      <c r="I195" s="30">
        <v>832.40002400000003</v>
      </c>
      <c r="J195" s="30">
        <v>1949</v>
      </c>
      <c r="K195" s="32">
        <v>15530.549805000001</v>
      </c>
      <c r="L195" s="10">
        <f t="shared" ref="L195:L258" si="26">($B$22*$F195)+($B$23*$G195)+($B$24*$H195)+($B$25*$I195)+($B$26*$J195)</f>
        <v>2060.6305815046853</v>
      </c>
      <c r="M195" s="10">
        <f t="shared" si="20"/>
        <v>2.9922661470178413E-2</v>
      </c>
      <c r="O195" s="28">
        <f t="shared" si="21"/>
        <v>7.361308823777768E-2</v>
      </c>
      <c r="P195" s="28">
        <f t="shared" si="21"/>
        <v>7.1985619570058557E-3</v>
      </c>
      <c r="Q195" s="28">
        <f t="shared" si="22"/>
        <v>2.2785937098843689E-3</v>
      </c>
      <c r="R195" s="28">
        <f t="shared" si="23"/>
        <v>6.894897686296364E-3</v>
      </c>
      <c r="S195" s="28">
        <f t="shared" si="24"/>
        <v>2.0418848167539361E-2</v>
      </c>
      <c r="T195" s="28">
        <f t="shared" si="25"/>
        <v>2.2587130137652345E-3</v>
      </c>
    </row>
    <row r="196" spans="5:20">
      <c r="E196" s="29">
        <v>44573</v>
      </c>
      <c r="F196" s="30">
        <v>3210.8500979999999</v>
      </c>
      <c r="G196" s="30">
        <v>2326.974365</v>
      </c>
      <c r="H196" s="30">
        <v>1568</v>
      </c>
      <c r="I196" s="30">
        <v>836.20001200000002</v>
      </c>
      <c r="J196" s="30">
        <v>1978.5</v>
      </c>
      <c r="K196" s="32">
        <v>15667.900390999999</v>
      </c>
      <c r="L196" s="10">
        <f t="shared" si="26"/>
        <v>2092.4544893724624</v>
      </c>
      <c r="M196" s="10">
        <f t="shared" ref="M196:M259" si="27">(L196/L195)-1</f>
        <v>1.5443771510242676E-2</v>
      </c>
      <c r="O196" s="28">
        <f t="shared" ref="O196:P259" si="28">(F196/F195)-1</f>
        <v>1.0114244029193697E-2</v>
      </c>
      <c r="P196" s="28">
        <f t="shared" si="28"/>
        <v>2.6694546867901181E-2</v>
      </c>
      <c r="Q196" s="28">
        <f t="shared" si="22"/>
        <v>4.1304798422121536E-3</v>
      </c>
      <c r="R196" s="28">
        <f t="shared" si="23"/>
        <v>4.5650983787093313E-3</v>
      </c>
      <c r="S196" s="28">
        <f t="shared" si="24"/>
        <v>1.5135967162647423E-2</v>
      </c>
      <c r="T196" s="28">
        <f t="shared" si="25"/>
        <v>8.843897204191542E-3</v>
      </c>
    </row>
    <row r="197" spans="5:20">
      <c r="E197" s="29">
        <v>44574</v>
      </c>
      <c r="F197" s="30">
        <v>3139.5500489999999</v>
      </c>
      <c r="G197" s="30">
        <v>2340.0810550000001</v>
      </c>
      <c r="H197" s="30">
        <v>1555</v>
      </c>
      <c r="I197" s="30">
        <v>865.5</v>
      </c>
      <c r="J197" s="30">
        <v>1975.5500489999999</v>
      </c>
      <c r="K197" s="32">
        <v>15721.049805000001</v>
      </c>
      <c r="L197" s="10">
        <f t="shared" si="26"/>
        <v>2083.784698471673</v>
      </c>
      <c r="M197" s="10">
        <f t="shared" si="27"/>
        <v>-4.1433593632851373E-3</v>
      </c>
      <c r="O197" s="28">
        <f t="shared" si="28"/>
        <v>-2.2205972506910809E-2</v>
      </c>
      <c r="P197" s="28">
        <f t="shared" si="28"/>
        <v>5.6325029605559518E-3</v>
      </c>
      <c r="Q197" s="28">
        <f t="shared" si="22"/>
        <v>-8.2908163265306145E-3</v>
      </c>
      <c r="R197" s="28">
        <f t="shared" si="23"/>
        <v>3.5039449389531852E-2</v>
      </c>
      <c r="S197" s="28">
        <f t="shared" si="24"/>
        <v>-1.4910037907506224E-3</v>
      </c>
      <c r="T197" s="28">
        <f t="shared" si="25"/>
        <v>3.3922486532103058E-3</v>
      </c>
    </row>
    <row r="198" spans="5:20">
      <c r="E198" s="29">
        <v>44575</v>
      </c>
      <c r="F198" s="30">
        <v>3144.9499510000001</v>
      </c>
      <c r="G198" s="30">
        <v>2343.4960940000001</v>
      </c>
      <c r="H198" s="30">
        <v>1530</v>
      </c>
      <c r="I198" s="30">
        <v>859.75</v>
      </c>
      <c r="J198" s="30">
        <v>2014</v>
      </c>
      <c r="K198" s="32">
        <v>15730.400390999999</v>
      </c>
      <c r="L198" s="10">
        <f t="shared" si="26"/>
        <v>2084.936090373154</v>
      </c>
      <c r="M198" s="10">
        <f t="shared" si="27"/>
        <v>5.5254840019003382E-4</v>
      </c>
      <c r="O198" s="28">
        <f t="shared" si="28"/>
        <v>1.7199604770499199E-3</v>
      </c>
      <c r="P198" s="28">
        <f t="shared" si="28"/>
        <v>1.4593678251884068E-3</v>
      </c>
      <c r="Q198" s="28">
        <f t="shared" si="22"/>
        <v>-1.6077170418006381E-2</v>
      </c>
      <c r="R198" s="28">
        <f t="shared" si="23"/>
        <v>-6.6435586366262456E-3</v>
      </c>
      <c r="S198" s="28">
        <f t="shared" si="24"/>
        <v>1.9462909086744196E-2</v>
      </c>
      <c r="T198" s="28">
        <f t="shared" si="25"/>
        <v>5.9478127198753228E-4</v>
      </c>
    </row>
    <row r="199" spans="5:20">
      <c r="E199" s="29">
        <v>44578</v>
      </c>
      <c r="F199" s="30">
        <v>3195.5500489999999</v>
      </c>
      <c r="G199" s="30">
        <v>2355.7258299999999</v>
      </c>
      <c r="H199" s="30">
        <v>1530</v>
      </c>
      <c r="I199" s="30">
        <v>853.20001200000002</v>
      </c>
      <c r="J199" s="30">
        <v>2044.75</v>
      </c>
      <c r="K199" s="32">
        <v>15781.25</v>
      </c>
      <c r="L199" s="10">
        <f t="shared" si="26"/>
        <v>2102.2213339480581</v>
      </c>
      <c r="M199" s="10">
        <f t="shared" si="27"/>
        <v>8.2905388106215838E-3</v>
      </c>
      <c r="O199" s="28">
        <f t="shared" si="28"/>
        <v>1.6089317409935466E-2</v>
      </c>
      <c r="P199" s="28">
        <f t="shared" si="28"/>
        <v>5.2185860395974615E-3</v>
      </c>
      <c r="Q199" s="28">
        <f t="shared" si="22"/>
        <v>0</v>
      </c>
      <c r="R199" s="28">
        <f t="shared" si="23"/>
        <v>-7.6184797906367896E-3</v>
      </c>
      <c r="S199" s="28">
        <f t="shared" si="24"/>
        <v>1.5268123138033829E-2</v>
      </c>
      <c r="T199" s="28">
        <f t="shared" si="25"/>
        <v>3.2325692758012892E-3</v>
      </c>
    </row>
    <row r="200" spans="5:20">
      <c r="E200" s="29">
        <v>44579</v>
      </c>
      <c r="F200" s="30">
        <v>3213.25</v>
      </c>
      <c r="G200" s="30">
        <v>2327.6206050000001</v>
      </c>
      <c r="H200" s="30">
        <v>1533</v>
      </c>
      <c r="I200" s="30">
        <v>846.70001200000002</v>
      </c>
      <c r="J200" s="30">
        <v>2075.6499020000001</v>
      </c>
      <c r="K200" s="32">
        <v>15573.099609000001</v>
      </c>
      <c r="L200" s="10">
        <f t="shared" si="26"/>
        <v>2099.3673735601628</v>
      </c>
      <c r="M200" s="10">
        <f t="shared" si="27"/>
        <v>-1.3575927243281161E-3</v>
      </c>
      <c r="O200" s="28">
        <f t="shared" si="28"/>
        <v>5.5389371872109905E-3</v>
      </c>
      <c r="P200" s="28">
        <f t="shared" si="28"/>
        <v>-1.1930601024143672E-2</v>
      </c>
      <c r="Q200" s="28">
        <f t="shared" si="22"/>
        <v>1.9607843137254832E-3</v>
      </c>
      <c r="R200" s="28">
        <f t="shared" si="23"/>
        <v>-7.6183777643922257E-3</v>
      </c>
      <c r="S200" s="28">
        <f t="shared" si="24"/>
        <v>1.5111823939356839E-2</v>
      </c>
      <c r="T200" s="28">
        <f t="shared" si="25"/>
        <v>-1.3189727746534596E-2</v>
      </c>
    </row>
    <row r="201" spans="5:20">
      <c r="E201" s="29">
        <v>44580</v>
      </c>
      <c r="F201" s="30">
        <v>3172.9499510000001</v>
      </c>
      <c r="G201" s="30">
        <v>2327.4360350000002</v>
      </c>
      <c r="H201" s="30">
        <v>1534</v>
      </c>
      <c r="I201" s="30">
        <v>838.5</v>
      </c>
      <c r="J201" s="30">
        <v>2019.900024</v>
      </c>
      <c r="K201" s="32">
        <v>15472.5</v>
      </c>
      <c r="L201" s="10">
        <f t="shared" si="26"/>
        <v>2083.2525840025246</v>
      </c>
      <c r="M201" s="10">
        <f t="shared" si="27"/>
        <v>-7.6760217199671743E-3</v>
      </c>
      <c r="O201" s="28">
        <f t="shared" si="28"/>
        <v>-1.2541834279934605E-2</v>
      </c>
      <c r="P201" s="28">
        <f t="shared" si="28"/>
        <v>-7.9295568875537015E-5</v>
      </c>
      <c r="Q201" s="28">
        <f t="shared" si="22"/>
        <v>6.5231572080892697E-4</v>
      </c>
      <c r="R201" s="28">
        <f t="shared" si="23"/>
        <v>-9.684672119740112E-3</v>
      </c>
      <c r="S201" s="28">
        <f t="shared" si="24"/>
        <v>-2.6858998690618363E-2</v>
      </c>
      <c r="T201" s="28">
        <f t="shared" si="25"/>
        <v>-6.4598321160074246E-3</v>
      </c>
    </row>
    <row r="202" spans="5:20">
      <c r="E202" s="29">
        <v>44581</v>
      </c>
      <c r="F202" s="30">
        <v>3190.3500979999999</v>
      </c>
      <c r="G202" s="30">
        <v>2286.685547</v>
      </c>
      <c r="H202" s="30">
        <v>1528.4499510000001</v>
      </c>
      <c r="I202" s="30">
        <v>820</v>
      </c>
      <c r="J202" s="30">
        <v>2020</v>
      </c>
      <c r="K202" s="32">
        <v>15361.099609000001</v>
      </c>
      <c r="L202" s="10">
        <f t="shared" si="26"/>
        <v>2069.4672395946304</v>
      </c>
      <c r="M202" s="10">
        <f t="shared" si="27"/>
        <v>-6.6172217971804947E-3</v>
      </c>
      <c r="O202" s="28">
        <f t="shared" si="28"/>
        <v>5.4839021316790415E-3</v>
      </c>
      <c r="P202" s="28">
        <f t="shared" si="28"/>
        <v>-1.7508746701174194E-2</v>
      </c>
      <c r="Q202" s="28">
        <f t="shared" si="22"/>
        <v>-3.6180241199478269E-3</v>
      </c>
      <c r="R202" s="28">
        <f t="shared" si="23"/>
        <v>-2.2063208109719734E-2</v>
      </c>
      <c r="S202" s="28">
        <f t="shared" si="24"/>
        <v>4.9495518992026533E-5</v>
      </c>
      <c r="T202" s="28">
        <f t="shared" si="25"/>
        <v>-7.1998960090482456E-3</v>
      </c>
    </row>
    <row r="203" spans="5:20">
      <c r="E203" s="29">
        <v>44582</v>
      </c>
      <c r="F203" s="30">
        <v>3225.6999510000001</v>
      </c>
      <c r="G203" s="30">
        <v>2287.0546880000002</v>
      </c>
      <c r="H203" s="30">
        <v>1500</v>
      </c>
      <c r="I203" s="30">
        <v>808.75</v>
      </c>
      <c r="J203" s="30">
        <v>1982.150024</v>
      </c>
      <c r="K203" s="32">
        <v>15180.799805000001</v>
      </c>
      <c r="L203" s="10">
        <f t="shared" si="26"/>
        <v>2067.0580072460252</v>
      </c>
      <c r="M203" s="10">
        <f t="shared" si="27"/>
        <v>-1.1641799891827231E-3</v>
      </c>
      <c r="O203" s="28">
        <f t="shared" si="28"/>
        <v>1.1080242579696975E-2</v>
      </c>
      <c r="P203" s="28">
        <f t="shared" si="28"/>
        <v>1.6143059131334958E-4</v>
      </c>
      <c r="Q203" s="28">
        <f t="shared" si="22"/>
        <v>-1.8613596723521364E-2</v>
      </c>
      <c r="R203" s="28">
        <f t="shared" si="23"/>
        <v>-1.3719512195121908E-2</v>
      </c>
      <c r="S203" s="28">
        <f t="shared" si="24"/>
        <v>-1.8737611881188054E-2</v>
      </c>
      <c r="T203" s="28">
        <f t="shared" si="25"/>
        <v>-1.173742821733692E-2</v>
      </c>
    </row>
    <row r="204" spans="5:20">
      <c r="E204" s="29">
        <v>44585</v>
      </c>
      <c r="F204" s="30">
        <v>3017.1499020000001</v>
      </c>
      <c r="G204" s="30">
        <v>2194.8010250000002</v>
      </c>
      <c r="H204" s="30">
        <v>1509.9499510000001</v>
      </c>
      <c r="I204" s="30">
        <v>800.84997599999997</v>
      </c>
      <c r="J204" s="30">
        <v>1955</v>
      </c>
      <c r="K204" s="32">
        <v>14712.049805000001</v>
      </c>
      <c r="L204" s="10">
        <f t="shared" si="26"/>
        <v>1987.2706473938877</v>
      </c>
      <c r="M204" s="10">
        <f t="shared" si="27"/>
        <v>-3.8599477891982148E-2</v>
      </c>
      <c r="O204" s="28">
        <f t="shared" si="28"/>
        <v>-6.4652649709514121E-2</v>
      </c>
      <c r="P204" s="28">
        <f t="shared" si="28"/>
        <v>-4.0337322707693746E-2</v>
      </c>
      <c r="Q204" s="28">
        <f t="shared" si="22"/>
        <v>6.633300666666786E-3</v>
      </c>
      <c r="R204" s="28">
        <f t="shared" si="23"/>
        <v>-9.7681904173106959E-3</v>
      </c>
      <c r="S204" s="28">
        <f t="shared" si="24"/>
        <v>-1.3697259880062429E-2</v>
      </c>
      <c r="T204" s="28">
        <f t="shared" si="25"/>
        <v>-3.087781974738979E-2</v>
      </c>
    </row>
    <row r="205" spans="5:20">
      <c r="E205" s="29">
        <v>44586</v>
      </c>
      <c r="F205" s="30">
        <v>3033.1000979999999</v>
      </c>
      <c r="G205" s="30">
        <v>2190.5090329999998</v>
      </c>
      <c r="H205" s="30">
        <v>1458.650024</v>
      </c>
      <c r="I205" s="30">
        <v>808.04998799999998</v>
      </c>
      <c r="J205" s="30">
        <v>1895</v>
      </c>
      <c r="K205" s="32">
        <v>14832.200194999999</v>
      </c>
      <c r="L205" s="10">
        <f t="shared" si="26"/>
        <v>1976.485358170597</v>
      </c>
      <c r="M205" s="10">
        <f t="shared" si="27"/>
        <v>-5.4271868994968386E-3</v>
      </c>
      <c r="O205" s="28">
        <f t="shared" si="28"/>
        <v>5.2865109517516995E-3</v>
      </c>
      <c r="P205" s="28">
        <f t="shared" si="28"/>
        <v>-1.9555266974601304E-3</v>
      </c>
      <c r="Q205" s="28">
        <f t="shared" si="22"/>
        <v>-3.3974587678237578E-2</v>
      </c>
      <c r="R205" s="28">
        <f t="shared" si="23"/>
        <v>8.9904629028796368E-3</v>
      </c>
      <c r="S205" s="28">
        <f t="shared" si="24"/>
        <v>-3.069053708439895E-2</v>
      </c>
      <c r="T205" s="28">
        <f t="shared" si="25"/>
        <v>8.1668014717544146E-3</v>
      </c>
    </row>
    <row r="206" spans="5:20">
      <c r="E206" s="29">
        <v>44588</v>
      </c>
      <c r="F206" s="30">
        <v>3109.4499510000001</v>
      </c>
      <c r="G206" s="30">
        <v>2158.0654300000001</v>
      </c>
      <c r="H206" s="30">
        <v>1450</v>
      </c>
      <c r="I206" s="30">
        <v>812.09997599999997</v>
      </c>
      <c r="J206" s="30">
        <v>1914.5500489999999</v>
      </c>
      <c r="K206" s="32">
        <v>14679.700194999999</v>
      </c>
      <c r="L206" s="10">
        <f t="shared" si="26"/>
        <v>1984.3243831645998</v>
      </c>
      <c r="M206" s="10">
        <f t="shared" si="27"/>
        <v>3.9661437215292583E-3</v>
      </c>
      <c r="O206" s="28">
        <f t="shared" si="28"/>
        <v>2.5172216719898E-2</v>
      </c>
      <c r="P206" s="28">
        <f t="shared" si="28"/>
        <v>-1.4810987999244518E-2</v>
      </c>
      <c r="Q206" s="28">
        <f t="shared" si="22"/>
        <v>-5.9301572396917024E-3</v>
      </c>
      <c r="R206" s="28">
        <f t="shared" si="23"/>
        <v>5.012051308885157E-3</v>
      </c>
      <c r="S206" s="28">
        <f t="shared" si="24"/>
        <v>1.0316648548812646E-2</v>
      </c>
      <c r="T206" s="28">
        <f t="shared" si="25"/>
        <v>-1.02816843081317E-2</v>
      </c>
    </row>
    <row r="207" spans="5:20">
      <c r="E207" s="29">
        <v>44589</v>
      </c>
      <c r="F207" s="30">
        <v>3111.4499510000001</v>
      </c>
      <c r="G207" s="30">
        <v>2155.9887699999999</v>
      </c>
      <c r="H207" s="30">
        <v>1477.5</v>
      </c>
      <c r="I207" s="30">
        <v>827.34997599999997</v>
      </c>
      <c r="J207" s="30">
        <v>1916.099976</v>
      </c>
      <c r="K207" s="32">
        <v>14723.25</v>
      </c>
      <c r="L207" s="10">
        <f t="shared" si="26"/>
        <v>1991.4825978170784</v>
      </c>
      <c r="M207" s="10">
        <f t="shared" si="27"/>
        <v>3.6073812896773028E-3</v>
      </c>
      <c r="O207" s="28">
        <f t="shared" si="28"/>
        <v>6.4320057615230297E-4</v>
      </c>
      <c r="P207" s="28">
        <f t="shared" si="28"/>
        <v>-9.6227851627284089E-4</v>
      </c>
      <c r="Q207" s="28">
        <f t="shared" si="22"/>
        <v>1.8965517241379404E-2</v>
      </c>
      <c r="R207" s="28">
        <f t="shared" si="23"/>
        <v>1.8778476112157882E-2</v>
      </c>
      <c r="S207" s="28">
        <f t="shared" si="24"/>
        <v>8.0955157103868025E-4</v>
      </c>
      <c r="T207" s="28">
        <f t="shared" si="25"/>
        <v>2.9666685573614959E-3</v>
      </c>
    </row>
    <row r="208" spans="5:20">
      <c r="E208" s="29">
        <v>44592</v>
      </c>
      <c r="F208" s="30">
        <v>3075.6499020000001</v>
      </c>
      <c r="G208" s="30">
        <v>2202.8310550000001</v>
      </c>
      <c r="H208" s="30">
        <v>1472.75</v>
      </c>
      <c r="I208" s="30">
        <v>834.5</v>
      </c>
      <c r="J208" s="30">
        <v>1890.1999510000001</v>
      </c>
      <c r="K208" s="32">
        <v>14921.450194999999</v>
      </c>
      <c r="L208" s="10">
        <f t="shared" si="26"/>
        <v>1996.7706798987811</v>
      </c>
      <c r="M208" s="10">
        <f t="shared" si="27"/>
        <v>2.6553493801548811E-3</v>
      </c>
      <c r="O208" s="28">
        <f t="shared" si="28"/>
        <v>-1.150590546651542E-2</v>
      </c>
      <c r="P208" s="28">
        <f t="shared" si="28"/>
        <v>2.1726590440450222E-2</v>
      </c>
      <c r="Q208" s="28">
        <f t="shared" si="22"/>
        <v>-3.2148900169204353E-3</v>
      </c>
      <c r="R208" s="28">
        <f t="shared" si="23"/>
        <v>8.6420791773855754E-3</v>
      </c>
      <c r="S208" s="28">
        <f t="shared" si="24"/>
        <v>-1.3517053037111371E-2</v>
      </c>
      <c r="T208" s="28">
        <f t="shared" si="25"/>
        <v>1.3461714974615013E-2</v>
      </c>
    </row>
    <row r="209" spans="5:20">
      <c r="E209" s="29">
        <v>44593</v>
      </c>
      <c r="F209" s="30">
        <v>3082.4499510000001</v>
      </c>
      <c r="G209" s="30">
        <v>2195.539307</v>
      </c>
      <c r="H209" s="30">
        <v>1508.5</v>
      </c>
      <c r="I209" s="30">
        <v>891.75</v>
      </c>
      <c r="J209" s="30">
        <v>1928.650024</v>
      </c>
      <c r="K209" s="32">
        <v>15116.200194999999</v>
      </c>
      <c r="L209" s="10">
        <f t="shared" si="26"/>
        <v>2016.1311305767831</v>
      </c>
      <c r="M209" s="10">
        <f t="shared" si="27"/>
        <v>9.6958808905305283E-3</v>
      </c>
      <c r="O209" s="28">
        <f t="shared" si="28"/>
        <v>2.210930768023367E-3</v>
      </c>
      <c r="P209" s="28">
        <f t="shared" si="28"/>
        <v>-3.3101712378029724E-3</v>
      </c>
      <c r="Q209" s="28">
        <f t="shared" si="22"/>
        <v>2.4274316754371084E-2</v>
      </c>
      <c r="R209" s="28">
        <f t="shared" si="23"/>
        <v>6.8603954463750672E-2</v>
      </c>
      <c r="S209" s="28">
        <f t="shared" si="24"/>
        <v>2.0341801924001812E-2</v>
      </c>
      <c r="T209" s="28">
        <f t="shared" si="25"/>
        <v>1.3051680463689763E-2</v>
      </c>
    </row>
    <row r="210" spans="5:20">
      <c r="E210" s="29">
        <v>44594</v>
      </c>
      <c r="F210" s="30">
        <v>3186.3000489999999</v>
      </c>
      <c r="G210" s="30">
        <v>2200.0158689999998</v>
      </c>
      <c r="H210" s="30">
        <v>1511.9499510000001</v>
      </c>
      <c r="I210" s="30">
        <v>890.65002400000003</v>
      </c>
      <c r="J210" s="30">
        <v>1995.099976</v>
      </c>
      <c r="K210" s="32">
        <v>15293.349609000001</v>
      </c>
      <c r="L210" s="10">
        <f t="shared" si="26"/>
        <v>2048.0091241902169</v>
      </c>
      <c r="M210" s="10">
        <f t="shared" si="27"/>
        <v>1.5811468376223159E-2</v>
      </c>
      <c r="O210" s="28">
        <f t="shared" si="28"/>
        <v>3.3690765349266849E-2</v>
      </c>
      <c r="P210" s="28">
        <f t="shared" si="28"/>
        <v>2.0389350287317587E-3</v>
      </c>
      <c r="Q210" s="28">
        <f t="shared" si="22"/>
        <v>2.2870076234671188E-3</v>
      </c>
      <c r="R210" s="28">
        <f t="shared" si="23"/>
        <v>-1.2335026633024659E-3</v>
      </c>
      <c r="S210" s="28">
        <f t="shared" si="24"/>
        <v>3.4454126551267006E-2</v>
      </c>
      <c r="T210" s="28">
        <f t="shared" si="25"/>
        <v>1.1719176229129102E-2</v>
      </c>
    </row>
    <row r="211" spans="5:20">
      <c r="E211" s="29">
        <v>44595</v>
      </c>
      <c r="F211" s="30">
        <v>3131.6999510000001</v>
      </c>
      <c r="G211" s="30">
        <v>2171.5874020000001</v>
      </c>
      <c r="H211" s="30">
        <v>1528.75</v>
      </c>
      <c r="I211" s="30">
        <v>883.54998799999998</v>
      </c>
      <c r="J211" s="30">
        <v>1981.5</v>
      </c>
      <c r="K211" s="32">
        <v>15135.900390999999</v>
      </c>
      <c r="L211" s="10">
        <f t="shared" si="26"/>
        <v>2026.4021860609075</v>
      </c>
      <c r="M211" s="10">
        <f t="shared" si="27"/>
        <v>-1.0550215755436465E-2</v>
      </c>
      <c r="O211" s="28">
        <f t="shared" si="28"/>
        <v>-1.7135893406252101E-2</v>
      </c>
      <c r="P211" s="28">
        <f t="shared" si="28"/>
        <v>-1.292193724626256E-2</v>
      </c>
      <c r="Q211" s="28">
        <f t="shared" ref="Q211:Q274" si="29">(H211/H210)-1</f>
        <v>1.1111511322771328E-2</v>
      </c>
      <c r="R211" s="28">
        <f t="shared" ref="R211:R274" si="30">(I211/I210)-1</f>
        <v>-7.971746262480317E-3</v>
      </c>
      <c r="S211" s="28">
        <f t="shared" ref="S211:S274" si="31">(J211/J210)-1</f>
        <v>-6.8166889697761635E-3</v>
      </c>
      <c r="T211" s="28">
        <f t="shared" ref="T211:T274" si="32">(K211/K210)-1</f>
        <v>-1.0295273568279861E-2</v>
      </c>
    </row>
    <row r="212" spans="5:20">
      <c r="E212" s="29">
        <v>44596</v>
      </c>
      <c r="F212" s="30">
        <v>3159.6499020000001</v>
      </c>
      <c r="G212" s="30">
        <v>2151.7890630000002</v>
      </c>
      <c r="H212" s="30">
        <v>1528.400024</v>
      </c>
      <c r="I212" s="30">
        <v>893.95001200000002</v>
      </c>
      <c r="J212" s="30">
        <v>1948</v>
      </c>
      <c r="K212" s="32">
        <v>15085.450194999999</v>
      </c>
      <c r="L212" s="10">
        <f t="shared" si="26"/>
        <v>2024.6606169510733</v>
      </c>
      <c r="M212" s="10">
        <f t="shared" si="27"/>
        <v>-8.5943902045415577E-4</v>
      </c>
      <c r="O212" s="28">
        <f t="shared" si="28"/>
        <v>8.924849582437E-3</v>
      </c>
      <c r="P212" s="28">
        <f t="shared" si="28"/>
        <v>-9.1169892502442895E-3</v>
      </c>
      <c r="Q212" s="28">
        <f t="shared" si="29"/>
        <v>-2.2892951757969016E-4</v>
      </c>
      <c r="R212" s="28">
        <f t="shared" si="30"/>
        <v>1.1770725076394983E-2</v>
      </c>
      <c r="S212" s="28">
        <f t="shared" si="31"/>
        <v>-1.6906384052485457E-2</v>
      </c>
      <c r="T212" s="28">
        <f t="shared" si="32"/>
        <v>-3.3331479923056628E-3</v>
      </c>
    </row>
    <row r="213" spans="5:20">
      <c r="E213" s="29">
        <v>44599</v>
      </c>
      <c r="F213" s="30">
        <v>3103.3500979999999</v>
      </c>
      <c r="G213" s="30">
        <v>2138.6826169999999</v>
      </c>
      <c r="H213" s="30">
        <v>1512.099976</v>
      </c>
      <c r="I213" s="30">
        <v>887.04998799999998</v>
      </c>
      <c r="J213" s="30">
        <v>1932.5</v>
      </c>
      <c r="K213" s="32">
        <v>14870.599609000001</v>
      </c>
      <c r="L213" s="10">
        <f t="shared" si="26"/>
        <v>2002.2439085576682</v>
      </c>
      <c r="M213" s="10">
        <f t="shared" si="27"/>
        <v>-1.1071835055083135E-2</v>
      </c>
      <c r="O213" s="28">
        <f t="shared" si="28"/>
        <v>-1.7818367776874067E-2</v>
      </c>
      <c r="P213" s="28">
        <f t="shared" si="28"/>
        <v>-6.0909529773923721E-3</v>
      </c>
      <c r="Q213" s="28">
        <f t="shared" si="29"/>
        <v>-1.0664778686237497E-2</v>
      </c>
      <c r="R213" s="28">
        <f t="shared" si="30"/>
        <v>-7.7185792352783E-3</v>
      </c>
      <c r="S213" s="28">
        <f t="shared" si="31"/>
        <v>-7.9568788501026555E-3</v>
      </c>
      <c r="T213" s="28">
        <f t="shared" si="32"/>
        <v>-1.4242238927096085E-2</v>
      </c>
    </row>
    <row r="214" spans="5:20">
      <c r="E214" s="29">
        <v>44600</v>
      </c>
      <c r="F214" s="30">
        <v>3151.4499510000001</v>
      </c>
      <c r="G214" s="30">
        <v>2174.6333009999998</v>
      </c>
      <c r="H214" s="30">
        <v>1476.400024</v>
      </c>
      <c r="I214" s="30">
        <v>894.09997599999997</v>
      </c>
      <c r="J214" s="30">
        <v>1890</v>
      </c>
      <c r="K214" s="32">
        <v>14857.049805000001</v>
      </c>
      <c r="L214" s="10">
        <f t="shared" si="26"/>
        <v>2016.1475646618742</v>
      </c>
      <c r="M214" s="10">
        <f t="shared" si="27"/>
        <v>6.9440371598989969E-3</v>
      </c>
      <c r="O214" s="28">
        <f t="shared" si="28"/>
        <v>1.5499331844962994E-2</v>
      </c>
      <c r="P214" s="28">
        <f t="shared" si="28"/>
        <v>1.6809733110576763E-2</v>
      </c>
      <c r="Q214" s="28">
        <f t="shared" si="29"/>
        <v>-2.36095182637579E-2</v>
      </c>
      <c r="R214" s="28">
        <f t="shared" si="30"/>
        <v>7.947678366915234E-3</v>
      </c>
      <c r="S214" s="28">
        <f t="shared" si="31"/>
        <v>-2.1992238033635148E-2</v>
      </c>
      <c r="T214" s="28">
        <f t="shared" si="32"/>
        <v>-9.1118074296070439E-4</v>
      </c>
    </row>
    <row r="215" spans="5:20">
      <c r="E215" s="29">
        <v>44601</v>
      </c>
      <c r="F215" s="30">
        <v>2958.1499020000001</v>
      </c>
      <c r="G215" s="30">
        <v>2199.9697270000001</v>
      </c>
      <c r="H215" s="30">
        <v>1474</v>
      </c>
      <c r="I215" s="30">
        <v>886.45001200000002</v>
      </c>
      <c r="J215" s="30">
        <v>1884.5</v>
      </c>
      <c r="K215" s="32">
        <v>15016.349609000001</v>
      </c>
      <c r="L215" s="10">
        <f t="shared" si="26"/>
        <v>1978.6760758910855</v>
      </c>
      <c r="M215" s="10">
        <f t="shared" si="27"/>
        <v>-1.8585687589327327E-2</v>
      </c>
      <c r="O215" s="28">
        <f t="shared" si="28"/>
        <v>-6.1336861446478985E-2</v>
      </c>
      <c r="P215" s="28">
        <f t="shared" si="28"/>
        <v>1.1650895803144934E-2</v>
      </c>
      <c r="Q215" s="28">
        <f t="shared" si="29"/>
        <v>-1.6255919540678621E-3</v>
      </c>
      <c r="R215" s="28">
        <f t="shared" si="30"/>
        <v>-8.5560498885417502E-3</v>
      </c>
      <c r="S215" s="28">
        <f t="shared" si="31"/>
        <v>-2.9100529100528627E-3</v>
      </c>
      <c r="T215" s="28">
        <f t="shared" si="32"/>
        <v>1.0722169346594645E-2</v>
      </c>
    </row>
    <row r="216" spans="5:20">
      <c r="E216" s="29">
        <v>44602</v>
      </c>
      <c r="F216" s="30">
        <v>2858.25</v>
      </c>
      <c r="G216" s="30">
        <v>2197.7084960000002</v>
      </c>
      <c r="H216" s="30">
        <v>1514</v>
      </c>
      <c r="I216" s="30">
        <v>894.29998799999998</v>
      </c>
      <c r="J216" s="30">
        <v>1892</v>
      </c>
      <c r="K216" s="32">
        <v>15112.200194999999</v>
      </c>
      <c r="L216" s="10">
        <f t="shared" si="26"/>
        <v>1964.1102282880136</v>
      </c>
      <c r="M216" s="10">
        <f t="shared" si="27"/>
        <v>-7.3614108850597049E-3</v>
      </c>
      <c r="O216" s="28">
        <f t="shared" si="28"/>
        <v>-3.3771074931820744E-2</v>
      </c>
      <c r="P216" s="28">
        <f t="shared" si="28"/>
        <v>-1.0278464163611112E-3</v>
      </c>
      <c r="Q216" s="28">
        <f t="shared" si="29"/>
        <v>2.7137042062415295E-2</v>
      </c>
      <c r="R216" s="28">
        <f t="shared" si="30"/>
        <v>8.8555202140376821E-3</v>
      </c>
      <c r="S216" s="28">
        <f t="shared" si="31"/>
        <v>3.9798355001325891E-3</v>
      </c>
      <c r="T216" s="28">
        <f t="shared" si="32"/>
        <v>6.3830816740275687E-3</v>
      </c>
    </row>
    <row r="217" spans="5:20">
      <c r="E217" s="29">
        <v>44603</v>
      </c>
      <c r="F217" s="30">
        <v>2817.0500489999999</v>
      </c>
      <c r="G217" s="30">
        <v>2193.4165039999998</v>
      </c>
      <c r="H217" s="30">
        <v>1500.25</v>
      </c>
      <c r="I217" s="30">
        <v>880.09997599999997</v>
      </c>
      <c r="J217" s="30">
        <v>1889</v>
      </c>
      <c r="K217" s="32">
        <v>14891.299805000001</v>
      </c>
      <c r="L217" s="10">
        <f t="shared" si="26"/>
        <v>1948.3031940096157</v>
      </c>
      <c r="M217" s="10">
        <f t="shared" si="27"/>
        <v>-8.0479364399907993E-3</v>
      </c>
      <c r="O217" s="28">
        <f t="shared" si="28"/>
        <v>-1.4414397271057533E-2</v>
      </c>
      <c r="P217" s="28">
        <f t="shared" si="28"/>
        <v>-1.9529396222529583E-3</v>
      </c>
      <c r="Q217" s="28">
        <f t="shared" si="29"/>
        <v>-9.0819022457067078E-3</v>
      </c>
      <c r="R217" s="28">
        <f t="shared" si="30"/>
        <v>-1.5878354232964575E-2</v>
      </c>
      <c r="S217" s="28">
        <f t="shared" si="31"/>
        <v>-1.5856236786468969E-3</v>
      </c>
      <c r="T217" s="28">
        <f t="shared" si="32"/>
        <v>-1.4617354663756132E-2</v>
      </c>
    </row>
    <row r="218" spans="5:20">
      <c r="E218" s="29">
        <v>44606</v>
      </c>
      <c r="F218" s="30">
        <v>2711.5500489999999</v>
      </c>
      <c r="G218" s="30">
        <v>2158.4809570000002</v>
      </c>
      <c r="H218" s="30">
        <v>1490</v>
      </c>
      <c r="I218" s="30">
        <v>864.84997599999997</v>
      </c>
      <c r="J218" s="30">
        <v>1843.25</v>
      </c>
      <c r="K218" s="32">
        <v>14400.400390999999</v>
      </c>
      <c r="L218" s="10">
        <f t="shared" si="26"/>
        <v>1904.0219072833054</v>
      </c>
      <c r="M218" s="10">
        <f t="shared" si="27"/>
        <v>-2.2728129206203929E-2</v>
      </c>
      <c r="O218" s="28">
        <f t="shared" si="28"/>
        <v>-3.7450523833415961E-2</v>
      </c>
      <c r="P218" s="28">
        <f t="shared" si="28"/>
        <v>-1.5927456976953414E-2</v>
      </c>
      <c r="Q218" s="28">
        <f t="shared" si="29"/>
        <v>-6.832194634227684E-3</v>
      </c>
      <c r="R218" s="28">
        <f t="shared" si="30"/>
        <v>-1.7327576884287987E-2</v>
      </c>
      <c r="S218" s="28">
        <f t="shared" si="31"/>
        <v>-2.4219163578612979E-2</v>
      </c>
      <c r="T218" s="28">
        <f t="shared" si="32"/>
        <v>-3.296551815007942E-2</v>
      </c>
    </row>
    <row r="219" spans="5:20">
      <c r="E219" s="29">
        <v>44607</v>
      </c>
      <c r="F219" s="30">
        <v>2711.6999510000001</v>
      </c>
      <c r="G219" s="30">
        <v>2231.7670899999998</v>
      </c>
      <c r="H219" s="30">
        <v>1476</v>
      </c>
      <c r="I219" s="30">
        <v>876.79998799999998</v>
      </c>
      <c r="J219" s="30">
        <v>1810</v>
      </c>
      <c r="K219" s="32">
        <v>14805.549805000001</v>
      </c>
      <c r="L219" s="10">
        <f t="shared" si="26"/>
        <v>1924.7390989236603</v>
      </c>
      <c r="M219" s="10">
        <f t="shared" si="27"/>
        <v>1.0880752769234059E-2</v>
      </c>
      <c r="O219" s="28">
        <f t="shared" si="28"/>
        <v>5.5282770847320251E-5</v>
      </c>
      <c r="P219" s="28">
        <f t="shared" si="28"/>
        <v>3.3952642835384239E-2</v>
      </c>
      <c r="Q219" s="28">
        <f t="shared" si="29"/>
        <v>-9.3959731543624692E-3</v>
      </c>
      <c r="R219" s="28">
        <f t="shared" si="30"/>
        <v>1.3817439245670915E-2</v>
      </c>
      <c r="S219" s="28">
        <f t="shared" si="31"/>
        <v>-1.8038790180387898E-2</v>
      </c>
      <c r="T219" s="28">
        <f t="shared" si="32"/>
        <v>2.8134593691798493E-2</v>
      </c>
    </row>
    <row r="220" spans="5:20">
      <c r="E220" s="29">
        <v>44608</v>
      </c>
      <c r="F220" s="30">
        <v>2825.1499020000001</v>
      </c>
      <c r="G220" s="30">
        <v>2227.1520999999998</v>
      </c>
      <c r="H220" s="30">
        <v>1534.349976</v>
      </c>
      <c r="I220" s="30">
        <v>868.84997599999997</v>
      </c>
      <c r="J220" s="30">
        <v>1876.0500489999999</v>
      </c>
      <c r="K220" s="32">
        <v>14789.900390999999</v>
      </c>
      <c r="L220" s="10">
        <f t="shared" si="26"/>
        <v>1963.2792136465298</v>
      </c>
      <c r="M220" s="10">
        <f t="shared" si="27"/>
        <v>2.0023552669773181E-2</v>
      </c>
      <c r="O220" s="28">
        <f t="shared" si="28"/>
        <v>4.1837206567844287E-2</v>
      </c>
      <c r="P220" s="28">
        <f t="shared" si="28"/>
        <v>-2.067863631773581E-3</v>
      </c>
      <c r="Q220" s="28">
        <f t="shared" si="29"/>
        <v>3.9532504065040719E-2</v>
      </c>
      <c r="R220" s="28">
        <f t="shared" si="30"/>
        <v>-9.0670758540202234E-3</v>
      </c>
      <c r="S220" s="28">
        <f t="shared" si="31"/>
        <v>3.6491739779005439E-2</v>
      </c>
      <c r="T220" s="28">
        <f t="shared" si="32"/>
        <v>-1.0569964780853258E-3</v>
      </c>
    </row>
    <row r="221" spans="5:20">
      <c r="E221" s="29">
        <v>44609</v>
      </c>
      <c r="F221" s="30">
        <v>2799.3500979999999</v>
      </c>
      <c r="G221" s="30">
        <v>2255.3496089999999</v>
      </c>
      <c r="H221" s="30">
        <v>1513.099976</v>
      </c>
      <c r="I221" s="30">
        <v>862.54998799999998</v>
      </c>
      <c r="J221" s="30">
        <v>1869</v>
      </c>
      <c r="K221" s="32">
        <v>14772.049805000001</v>
      </c>
      <c r="L221" s="10">
        <f t="shared" si="26"/>
        <v>1961.4584379516186</v>
      </c>
      <c r="M221" s="10">
        <f t="shared" si="27"/>
        <v>-9.2741556180864215E-4</v>
      </c>
      <c r="O221" s="28">
        <f t="shared" si="28"/>
        <v>-9.1321894040864438E-3</v>
      </c>
      <c r="P221" s="28">
        <f t="shared" si="28"/>
        <v>1.2660791779780078E-2</v>
      </c>
      <c r="Q221" s="28">
        <f t="shared" si="29"/>
        <v>-1.3849513039650874E-2</v>
      </c>
      <c r="R221" s="28">
        <f t="shared" si="30"/>
        <v>-7.2509503067534897E-3</v>
      </c>
      <c r="S221" s="28">
        <f t="shared" si="31"/>
        <v>-3.7579215990308779E-3</v>
      </c>
      <c r="T221" s="28">
        <f t="shared" si="32"/>
        <v>-1.2069443017250769E-3</v>
      </c>
    </row>
    <row r="222" spans="5:20">
      <c r="E222" s="29">
        <v>44610</v>
      </c>
      <c r="F222" s="30">
        <v>2751.8000489999999</v>
      </c>
      <c r="G222" s="30">
        <v>2237.7204590000001</v>
      </c>
      <c r="H222" s="30">
        <v>1498.3000489999999</v>
      </c>
      <c r="I222" s="30">
        <v>862.90002400000003</v>
      </c>
      <c r="J222" s="30">
        <v>1870</v>
      </c>
      <c r="K222" s="32">
        <v>14710.700194999999</v>
      </c>
      <c r="L222" s="10">
        <f t="shared" si="26"/>
        <v>1942.7748439844727</v>
      </c>
      <c r="M222" s="10">
        <f t="shared" si="27"/>
        <v>-9.525358073178225E-3</v>
      </c>
      <c r="O222" s="28">
        <f t="shared" si="28"/>
        <v>-1.6986102965103278E-2</v>
      </c>
      <c r="P222" s="28">
        <f t="shared" si="28"/>
        <v>-7.8165930149589613E-3</v>
      </c>
      <c r="Q222" s="28">
        <f t="shared" si="29"/>
        <v>-9.7811957139307681E-3</v>
      </c>
      <c r="R222" s="28">
        <f t="shared" si="30"/>
        <v>4.0581532070005366E-4</v>
      </c>
      <c r="S222" s="28">
        <f t="shared" si="31"/>
        <v>5.3504547886573661E-4</v>
      </c>
      <c r="T222" s="28">
        <f t="shared" si="32"/>
        <v>-4.1530871348156584E-3</v>
      </c>
    </row>
    <row r="223" spans="5:20">
      <c r="E223" s="29">
        <v>44613</v>
      </c>
      <c r="F223" s="30">
        <v>2742.8999020000001</v>
      </c>
      <c r="G223" s="30">
        <v>2215.1069339999999</v>
      </c>
      <c r="H223" s="30">
        <v>1504</v>
      </c>
      <c r="I223" s="30">
        <v>843.84997599999997</v>
      </c>
      <c r="J223" s="30">
        <v>1874.9499510000001</v>
      </c>
      <c r="K223" s="32">
        <v>14597.099609000001</v>
      </c>
      <c r="L223" s="10">
        <f t="shared" si="26"/>
        <v>1931.2303994397564</v>
      </c>
      <c r="M223" s="10">
        <f t="shared" si="27"/>
        <v>-5.942245227470444E-3</v>
      </c>
      <c r="O223" s="28">
        <f t="shared" si="28"/>
        <v>-3.2343000368918462E-3</v>
      </c>
      <c r="P223" s="28">
        <f t="shared" si="28"/>
        <v>-1.0105607654901538E-2</v>
      </c>
      <c r="Q223" s="28">
        <f t="shared" si="29"/>
        <v>3.8042787249485954E-3</v>
      </c>
      <c r="R223" s="28">
        <f t="shared" si="30"/>
        <v>-2.2076773056156518E-2</v>
      </c>
      <c r="S223" s="28">
        <f t="shared" si="31"/>
        <v>2.6470326203209549E-3</v>
      </c>
      <c r="T223" s="28">
        <f t="shared" si="32"/>
        <v>-7.7223099168732823E-3</v>
      </c>
    </row>
    <row r="224" spans="5:20">
      <c r="E224" s="29">
        <v>44614</v>
      </c>
      <c r="F224" s="30">
        <v>2748</v>
      </c>
      <c r="G224" s="30">
        <v>2205.046143</v>
      </c>
      <c r="H224" s="30">
        <v>1489.8000489999999</v>
      </c>
      <c r="I224" s="30">
        <v>845.79998799999998</v>
      </c>
      <c r="J224" s="30">
        <v>1813</v>
      </c>
      <c r="K224" s="32">
        <v>14489.049805000001</v>
      </c>
      <c r="L224" s="10">
        <f t="shared" si="26"/>
        <v>1920.889517361192</v>
      </c>
      <c r="M224" s="10">
        <f t="shared" si="27"/>
        <v>-5.3545563913887095E-3</v>
      </c>
      <c r="O224" s="28">
        <f t="shared" si="28"/>
        <v>1.8593817427610126E-3</v>
      </c>
      <c r="P224" s="28">
        <f t="shared" si="28"/>
        <v>-4.5418985628076225E-3</v>
      </c>
      <c r="Q224" s="28">
        <f t="shared" si="29"/>
        <v>-9.4414567819148809E-3</v>
      </c>
      <c r="R224" s="28">
        <f t="shared" si="30"/>
        <v>2.3108515203655866E-3</v>
      </c>
      <c r="S224" s="28">
        <f t="shared" si="31"/>
        <v>-3.3040855819622905E-2</v>
      </c>
      <c r="T224" s="28">
        <f t="shared" si="32"/>
        <v>-7.4021419935629273E-3</v>
      </c>
    </row>
    <row r="225" spans="5:20">
      <c r="E225" s="29">
        <v>44615</v>
      </c>
      <c r="F225" s="30">
        <v>2785.6999510000001</v>
      </c>
      <c r="G225" s="30">
        <v>2191.2473140000002</v>
      </c>
      <c r="H225" s="30">
        <v>1525.099976</v>
      </c>
      <c r="I225" s="30">
        <v>840.25</v>
      </c>
      <c r="J225" s="30">
        <v>1849</v>
      </c>
      <c r="K225" s="32">
        <v>14506.950194999999</v>
      </c>
      <c r="L225" s="10">
        <f t="shared" si="26"/>
        <v>1933.1001405465167</v>
      </c>
      <c r="M225" s="10">
        <f t="shared" si="27"/>
        <v>6.3567545530149872E-3</v>
      </c>
      <c r="O225" s="28">
        <f t="shared" si="28"/>
        <v>1.3719050582241543E-2</v>
      </c>
      <c r="P225" s="28">
        <f t="shared" si="28"/>
        <v>-6.2578413806916311E-3</v>
      </c>
      <c r="Q225" s="28">
        <f t="shared" si="29"/>
        <v>2.3694405852445977E-2</v>
      </c>
      <c r="R225" s="28">
        <f t="shared" si="30"/>
        <v>-6.5618208545067391E-3</v>
      </c>
      <c r="S225" s="28">
        <f t="shared" si="31"/>
        <v>1.9856591285162706E-2</v>
      </c>
      <c r="T225" s="28">
        <f t="shared" si="32"/>
        <v>1.2354426439904476E-3</v>
      </c>
    </row>
    <row r="226" spans="5:20">
      <c r="E226" s="29">
        <v>44616</v>
      </c>
      <c r="F226" s="30">
        <v>2660.8999020000001</v>
      </c>
      <c r="G226" s="30">
        <v>2082.0563959999999</v>
      </c>
      <c r="H226" s="30">
        <v>1449.900024</v>
      </c>
      <c r="I226" s="30">
        <v>818.25</v>
      </c>
      <c r="J226" s="30">
        <v>1783.25</v>
      </c>
      <c r="K226" s="32">
        <v>13775.700194999999</v>
      </c>
      <c r="L226" s="10">
        <f t="shared" si="26"/>
        <v>1846.3999607556234</v>
      </c>
      <c r="M226" s="10">
        <f t="shared" si="27"/>
        <v>-4.4850330291932972E-2</v>
      </c>
      <c r="O226" s="28">
        <f t="shared" si="28"/>
        <v>-4.4800248122630615E-2</v>
      </c>
      <c r="P226" s="28">
        <f t="shared" si="28"/>
        <v>-4.983048572489901E-2</v>
      </c>
      <c r="Q226" s="28">
        <f t="shared" si="29"/>
        <v>-4.9308211385087564E-2</v>
      </c>
      <c r="R226" s="28">
        <f t="shared" si="30"/>
        <v>-2.6182683725081812E-2</v>
      </c>
      <c r="S226" s="28">
        <f t="shared" si="31"/>
        <v>-3.5559762033531617E-2</v>
      </c>
      <c r="T226" s="28">
        <f t="shared" si="32"/>
        <v>-5.0406873269064789E-2</v>
      </c>
    </row>
    <row r="227" spans="5:20">
      <c r="E227" s="29">
        <v>44617</v>
      </c>
      <c r="F227" s="30">
        <v>2780.6499020000001</v>
      </c>
      <c r="G227" s="30">
        <v>2108.0852049999999</v>
      </c>
      <c r="H227" s="30">
        <v>1439.9499510000001</v>
      </c>
      <c r="I227" s="30">
        <v>831.54998799999998</v>
      </c>
      <c r="J227" s="30">
        <v>1782</v>
      </c>
      <c r="K227" s="32">
        <v>14187.400390999999</v>
      </c>
      <c r="L227" s="10">
        <f t="shared" si="26"/>
        <v>1882.6033114047545</v>
      </c>
      <c r="M227" s="10">
        <f t="shared" si="27"/>
        <v>1.9607534347171107E-2</v>
      </c>
      <c r="O227" s="28">
        <f t="shared" si="28"/>
        <v>4.5003571878067694E-2</v>
      </c>
      <c r="P227" s="28">
        <f t="shared" si="28"/>
        <v>1.2501490857791397E-2</v>
      </c>
      <c r="Q227" s="28">
        <f t="shared" si="29"/>
        <v>-6.8625924789970094E-3</v>
      </c>
      <c r="R227" s="28">
        <f t="shared" si="30"/>
        <v>1.6254186373357848E-2</v>
      </c>
      <c r="S227" s="28">
        <f t="shared" si="31"/>
        <v>-7.0096733492219787E-4</v>
      </c>
      <c r="T227" s="28">
        <f t="shared" si="32"/>
        <v>2.9885972413179474E-2</v>
      </c>
    </row>
    <row r="228" spans="5:20">
      <c r="E228" s="29">
        <v>44620</v>
      </c>
      <c r="F228" s="30">
        <v>2749.8000489999999</v>
      </c>
      <c r="G228" s="30">
        <v>2177.8637699999999</v>
      </c>
      <c r="H228" s="30">
        <v>1426</v>
      </c>
      <c r="I228" s="30">
        <v>843.90002400000003</v>
      </c>
      <c r="J228" s="30">
        <v>1764.900024</v>
      </c>
      <c r="K228" s="32">
        <v>14307.950194999999</v>
      </c>
      <c r="L228" s="10">
        <f t="shared" si="26"/>
        <v>1896.9178631692439</v>
      </c>
      <c r="M228" s="10">
        <f t="shared" si="27"/>
        <v>7.6035942770165121E-3</v>
      </c>
      <c r="O228" s="28">
        <f t="shared" si="28"/>
        <v>-1.1094475783453128E-2</v>
      </c>
      <c r="P228" s="28">
        <f t="shared" si="28"/>
        <v>3.310044813867008E-2</v>
      </c>
      <c r="Q228" s="28">
        <f t="shared" si="29"/>
        <v>-9.6878026839143372E-3</v>
      </c>
      <c r="R228" s="28">
        <f t="shared" si="30"/>
        <v>1.4851826322195949E-2</v>
      </c>
      <c r="S228" s="28">
        <f t="shared" si="31"/>
        <v>-9.59594612794612E-3</v>
      </c>
      <c r="T228" s="28">
        <f t="shared" si="32"/>
        <v>8.496962140891684E-3</v>
      </c>
    </row>
    <row r="229" spans="5:20">
      <c r="E229" s="29">
        <v>44622</v>
      </c>
      <c r="F229" s="30">
        <v>2736.3000489999999</v>
      </c>
      <c r="G229" s="30">
        <v>2213.8608399999998</v>
      </c>
      <c r="H229" s="30">
        <v>1386.5</v>
      </c>
      <c r="I229" s="30">
        <v>820.90002400000003</v>
      </c>
      <c r="J229" s="30">
        <v>1800</v>
      </c>
      <c r="K229" s="32">
        <v>14199.799805000001</v>
      </c>
      <c r="L229" s="10">
        <f t="shared" si="26"/>
        <v>1898.6670410637439</v>
      </c>
      <c r="M229" s="10">
        <f t="shared" si="27"/>
        <v>9.2211577974055103E-4</v>
      </c>
      <c r="O229" s="28">
        <f t="shared" si="28"/>
        <v>-4.9094478723678003E-3</v>
      </c>
      <c r="P229" s="28">
        <f t="shared" si="28"/>
        <v>1.6528614184164514E-2</v>
      </c>
      <c r="Q229" s="28">
        <f t="shared" si="29"/>
        <v>-2.769985974754563E-2</v>
      </c>
      <c r="R229" s="28">
        <f t="shared" si="30"/>
        <v>-2.7254413254999554E-2</v>
      </c>
      <c r="S229" s="28">
        <f t="shared" si="31"/>
        <v>1.9887798471694085E-2</v>
      </c>
      <c r="T229" s="28">
        <f t="shared" si="32"/>
        <v>-7.5587619837950148E-3</v>
      </c>
    </row>
    <row r="230" spans="5:20">
      <c r="E230" s="29">
        <v>44623</v>
      </c>
      <c r="F230" s="30">
        <v>2782.0500489999999</v>
      </c>
      <c r="G230" s="30">
        <v>2195.1701659999999</v>
      </c>
      <c r="H230" s="30">
        <v>1381</v>
      </c>
      <c r="I230" s="30">
        <v>820.90002400000003</v>
      </c>
      <c r="J230" s="30">
        <v>1810</v>
      </c>
      <c r="K230" s="32">
        <v>14135.950194999999</v>
      </c>
      <c r="L230" s="10">
        <f t="shared" si="26"/>
        <v>1902.9368455188473</v>
      </c>
      <c r="M230" s="10">
        <f t="shared" si="27"/>
        <v>2.248843195124639E-3</v>
      </c>
      <c r="O230" s="28">
        <f t="shared" si="28"/>
        <v>1.671965763283878E-2</v>
      </c>
      <c r="P230" s="28">
        <f t="shared" si="28"/>
        <v>-8.4425694977287025E-3</v>
      </c>
      <c r="Q230" s="28">
        <f t="shared" si="29"/>
        <v>-3.9668229354489215E-3</v>
      </c>
      <c r="R230" s="28">
        <f t="shared" si="30"/>
        <v>0</v>
      </c>
      <c r="S230" s="28">
        <f t="shared" si="31"/>
        <v>5.5555555555555358E-3</v>
      </c>
      <c r="T230" s="28">
        <f t="shared" si="32"/>
        <v>-4.4965148013931255E-3</v>
      </c>
    </row>
    <row r="231" spans="5:20">
      <c r="E231" s="29">
        <v>44624</v>
      </c>
      <c r="F231" s="30">
        <v>2690.8000489999999</v>
      </c>
      <c r="G231" s="30">
        <v>2146.4819339999999</v>
      </c>
      <c r="H231" s="30">
        <v>1360</v>
      </c>
      <c r="I231" s="30">
        <v>829.65002400000003</v>
      </c>
      <c r="J231" s="30">
        <v>1740</v>
      </c>
      <c r="K231" s="32">
        <v>13893.150390999999</v>
      </c>
      <c r="L231" s="10">
        <f t="shared" si="26"/>
        <v>1857.6098220038307</v>
      </c>
      <c r="M231" s="10">
        <f t="shared" si="27"/>
        <v>-2.3819510154399204E-2</v>
      </c>
      <c r="O231" s="28">
        <f t="shared" si="28"/>
        <v>-3.2799553707813289E-2</v>
      </c>
      <c r="P231" s="28">
        <f t="shared" si="28"/>
        <v>-2.2179707411347893E-2</v>
      </c>
      <c r="Q231" s="28">
        <f t="shared" si="29"/>
        <v>-1.520637219406229E-2</v>
      </c>
      <c r="R231" s="28">
        <f t="shared" si="30"/>
        <v>1.0659032457282613E-2</v>
      </c>
      <c r="S231" s="28">
        <f t="shared" si="31"/>
        <v>-3.8674033149171283E-2</v>
      </c>
      <c r="T231" s="28">
        <f t="shared" si="32"/>
        <v>-1.7176051178072194E-2</v>
      </c>
    </row>
    <row r="232" spans="5:20">
      <c r="E232" s="29">
        <v>44627</v>
      </c>
      <c r="F232" s="30">
        <v>2629.3000489999999</v>
      </c>
      <c r="G232" s="30">
        <v>2067.1040039999998</v>
      </c>
      <c r="H232" s="30">
        <v>1318.5</v>
      </c>
      <c r="I232" s="30">
        <v>822.65002400000003</v>
      </c>
      <c r="J232" s="30">
        <v>1658.25</v>
      </c>
      <c r="K232" s="32">
        <v>13564.25</v>
      </c>
      <c r="L232" s="10">
        <f t="shared" si="26"/>
        <v>1801.4920805963511</v>
      </c>
      <c r="M232" s="10">
        <f t="shared" si="27"/>
        <v>-3.0209649379945969E-2</v>
      </c>
      <c r="O232" s="28">
        <f t="shared" si="28"/>
        <v>-2.2855655894184923E-2</v>
      </c>
      <c r="P232" s="28">
        <f t="shared" si="28"/>
        <v>-3.698047896078871E-2</v>
      </c>
      <c r="Q232" s="28">
        <f t="shared" si="29"/>
        <v>-3.0514705882352944E-2</v>
      </c>
      <c r="R232" s="28">
        <f t="shared" si="30"/>
        <v>-8.4372925902549412E-3</v>
      </c>
      <c r="S232" s="28">
        <f t="shared" si="31"/>
        <v>-4.698275862068968E-2</v>
      </c>
      <c r="T232" s="28">
        <f t="shared" si="32"/>
        <v>-2.3673564435972794E-2</v>
      </c>
    </row>
    <row r="233" spans="5:20">
      <c r="E233" s="29">
        <v>44628</v>
      </c>
      <c r="F233" s="30">
        <v>2642.3500979999999</v>
      </c>
      <c r="G233" s="30">
        <v>2063.3657229999999</v>
      </c>
      <c r="H233" s="30">
        <v>1302.1999510000001</v>
      </c>
      <c r="I233" s="30">
        <v>855</v>
      </c>
      <c r="J233" s="30">
        <v>1627.900024</v>
      </c>
      <c r="K233" s="32">
        <v>13706.75</v>
      </c>
      <c r="L233" s="10">
        <f t="shared" si="26"/>
        <v>1803.5070865417335</v>
      </c>
      <c r="M233" s="10">
        <f t="shared" si="27"/>
        <v>1.1185205680812604E-3</v>
      </c>
      <c r="O233" s="28">
        <f t="shared" si="28"/>
        <v>4.9633167598970296E-3</v>
      </c>
      <c r="P233" s="28">
        <f t="shared" si="28"/>
        <v>-1.8084629475663139E-3</v>
      </c>
      <c r="Q233" s="28">
        <f t="shared" si="29"/>
        <v>-1.236257034508903E-2</v>
      </c>
      <c r="R233" s="28">
        <f t="shared" si="30"/>
        <v>3.9324105094780792E-2</v>
      </c>
      <c r="S233" s="28">
        <f t="shared" si="31"/>
        <v>-1.8302412784562017E-2</v>
      </c>
      <c r="T233" s="28">
        <f t="shared" si="32"/>
        <v>1.0505556886668987E-2</v>
      </c>
    </row>
    <row r="234" spans="5:20">
      <c r="E234" s="29">
        <v>44629</v>
      </c>
      <c r="F234" s="30">
        <v>2779.75</v>
      </c>
      <c r="G234" s="30">
        <v>2172.8334960000002</v>
      </c>
      <c r="H234" s="30">
        <v>1330</v>
      </c>
      <c r="I234" s="30">
        <v>868.25</v>
      </c>
      <c r="J234" s="30">
        <v>1676.5</v>
      </c>
      <c r="K234" s="32">
        <v>13979.599609000001</v>
      </c>
      <c r="L234" s="10">
        <f t="shared" si="26"/>
        <v>1882.1745451888687</v>
      </c>
      <c r="M234" s="10">
        <f t="shared" si="27"/>
        <v>4.3619156938264014E-2</v>
      </c>
      <c r="O234" s="28">
        <f t="shared" si="28"/>
        <v>5.1999128391047922E-2</v>
      </c>
      <c r="P234" s="28">
        <f t="shared" si="28"/>
        <v>5.305301516826666E-2</v>
      </c>
      <c r="Q234" s="28">
        <f t="shared" si="29"/>
        <v>2.1348525607493229E-2</v>
      </c>
      <c r="R234" s="28">
        <f t="shared" si="30"/>
        <v>1.5497076023391898E-2</v>
      </c>
      <c r="S234" s="28">
        <f t="shared" si="31"/>
        <v>2.9854398478711408E-2</v>
      </c>
      <c r="T234" s="28">
        <f t="shared" si="32"/>
        <v>1.9906222043883481E-2</v>
      </c>
    </row>
    <row r="235" spans="5:20">
      <c r="E235" s="29">
        <v>44630</v>
      </c>
      <c r="F235" s="30">
        <v>2845.5500489999999</v>
      </c>
      <c r="G235" s="30">
        <v>2208.0458979999999</v>
      </c>
      <c r="H235" s="30">
        <v>1427</v>
      </c>
      <c r="I235" s="30">
        <v>869.54998799999998</v>
      </c>
      <c r="J235" s="30">
        <v>1740</v>
      </c>
      <c r="K235" s="32">
        <v>14189</v>
      </c>
      <c r="L235" s="10">
        <f t="shared" si="26"/>
        <v>1930.7440742475592</v>
      </c>
      <c r="M235" s="10">
        <f t="shared" si="27"/>
        <v>2.5805007927049983E-2</v>
      </c>
      <c r="O235" s="28">
        <f t="shared" si="28"/>
        <v>2.3671211080133148E-2</v>
      </c>
      <c r="P235" s="28">
        <f t="shared" si="28"/>
        <v>1.6205752564484532E-2</v>
      </c>
      <c r="Q235" s="28">
        <f t="shared" si="29"/>
        <v>7.2932330827067737E-2</v>
      </c>
      <c r="R235" s="28">
        <f t="shared" si="30"/>
        <v>1.497250791822724E-3</v>
      </c>
      <c r="S235" s="28">
        <f t="shared" si="31"/>
        <v>3.787652848195644E-2</v>
      </c>
      <c r="T235" s="28">
        <f t="shared" si="32"/>
        <v>1.4978997743625433E-2</v>
      </c>
    </row>
    <row r="236" spans="5:20">
      <c r="E236" s="29">
        <v>44631</v>
      </c>
      <c r="F236" s="30">
        <v>2897.25</v>
      </c>
      <c r="G236" s="30">
        <v>2214.4145509999998</v>
      </c>
      <c r="H236" s="30">
        <v>1388</v>
      </c>
      <c r="I236" s="30">
        <v>902</v>
      </c>
      <c r="J236" s="30">
        <v>1720</v>
      </c>
      <c r="K236" s="32">
        <v>14237.150390999999</v>
      </c>
      <c r="L236" s="10">
        <f t="shared" si="26"/>
        <v>1942.1909476240526</v>
      </c>
      <c r="M236" s="10">
        <f t="shared" si="27"/>
        <v>5.9287367648426237E-3</v>
      </c>
      <c r="O236" s="28">
        <f t="shared" si="28"/>
        <v>1.8168702046962304E-2</v>
      </c>
      <c r="P236" s="28">
        <f t="shared" si="28"/>
        <v>2.8842937575566108E-3</v>
      </c>
      <c r="Q236" s="28">
        <f t="shared" si="29"/>
        <v>-2.7330063069376354E-2</v>
      </c>
      <c r="R236" s="28">
        <f t="shared" si="30"/>
        <v>3.7318167382919931E-2</v>
      </c>
      <c r="S236" s="28">
        <f t="shared" si="31"/>
        <v>-1.1494252873563204E-2</v>
      </c>
      <c r="T236" s="28">
        <f t="shared" si="32"/>
        <v>3.3935013743040532E-3</v>
      </c>
    </row>
    <row r="237" spans="5:20">
      <c r="E237" s="29">
        <v>44634</v>
      </c>
      <c r="F237" s="30">
        <v>2991.6499020000001</v>
      </c>
      <c r="G237" s="30">
        <v>2232.5976559999999</v>
      </c>
      <c r="H237" s="30">
        <v>1415</v>
      </c>
      <c r="I237" s="30">
        <v>892.25</v>
      </c>
      <c r="J237" s="30">
        <v>1735</v>
      </c>
      <c r="K237" s="32">
        <v>14374.599609000001</v>
      </c>
      <c r="L237" s="10">
        <f t="shared" si="26"/>
        <v>1973.4169812586879</v>
      </c>
      <c r="M237" s="10">
        <f t="shared" si="27"/>
        <v>1.6077736163292888E-2</v>
      </c>
      <c r="O237" s="28">
        <f t="shared" si="28"/>
        <v>3.2582587626197368E-2</v>
      </c>
      <c r="P237" s="28">
        <f t="shared" si="28"/>
        <v>8.2112470728612497E-3</v>
      </c>
      <c r="Q237" s="28">
        <f t="shared" si="29"/>
        <v>1.9452449567723296E-2</v>
      </c>
      <c r="R237" s="28">
        <f t="shared" si="30"/>
        <v>-1.0809312638580981E-2</v>
      </c>
      <c r="S237" s="28">
        <f t="shared" si="31"/>
        <v>8.720930232558155E-3</v>
      </c>
      <c r="T237" s="28">
        <f t="shared" si="32"/>
        <v>9.6542646685033873E-3</v>
      </c>
    </row>
    <row r="238" spans="5:20">
      <c r="E238" s="29">
        <v>44635</v>
      </c>
      <c r="F238" s="30">
        <v>2860.75</v>
      </c>
      <c r="G238" s="30">
        <v>2181.4636230000001</v>
      </c>
      <c r="H238" s="30">
        <v>1443.5</v>
      </c>
      <c r="I238" s="30">
        <v>891.65002400000003</v>
      </c>
      <c r="J238" s="30">
        <v>1748</v>
      </c>
      <c r="K238" s="32">
        <v>14215.849609000001</v>
      </c>
      <c r="L238" s="10">
        <f t="shared" si="26"/>
        <v>1932.9756173061485</v>
      </c>
      <c r="M238" s="10">
        <f t="shared" si="27"/>
        <v>-2.0493065751742479E-2</v>
      </c>
      <c r="O238" s="28">
        <f t="shared" si="28"/>
        <v>-4.3755087088395594E-2</v>
      </c>
      <c r="P238" s="28">
        <f t="shared" si="28"/>
        <v>-2.290338022284466E-2</v>
      </c>
      <c r="Q238" s="28">
        <f t="shared" si="29"/>
        <v>2.0141342756183844E-2</v>
      </c>
      <c r="R238" s="28">
        <f t="shared" si="30"/>
        <v>-6.7243037265340977E-4</v>
      </c>
      <c r="S238" s="28">
        <f t="shared" si="31"/>
        <v>7.4927953890489007E-3</v>
      </c>
      <c r="T238" s="28">
        <f t="shared" si="32"/>
        <v>-1.104378586660637E-2</v>
      </c>
    </row>
    <row r="239" spans="5:20">
      <c r="E239" s="29">
        <v>44636</v>
      </c>
      <c r="F239" s="30">
        <v>2850</v>
      </c>
      <c r="G239" s="30">
        <v>2218.29126</v>
      </c>
      <c r="H239" s="30">
        <v>1447</v>
      </c>
      <c r="I239" s="30">
        <v>889.20001200000002</v>
      </c>
      <c r="J239" s="30">
        <v>1761</v>
      </c>
      <c r="K239" s="32">
        <v>14481.799805000001</v>
      </c>
      <c r="L239" s="10">
        <f t="shared" si="26"/>
        <v>1944.0813378701221</v>
      </c>
      <c r="M239" s="10">
        <f t="shared" si="27"/>
        <v>5.7454012686672939E-3</v>
      </c>
      <c r="O239" s="28">
        <f t="shared" si="28"/>
        <v>-3.7577558332605454E-3</v>
      </c>
      <c r="P239" s="28">
        <f t="shared" si="28"/>
        <v>1.6882077065925927E-2</v>
      </c>
      <c r="Q239" s="28">
        <f t="shared" si="29"/>
        <v>2.4246622791825878E-3</v>
      </c>
      <c r="R239" s="28">
        <f t="shared" si="30"/>
        <v>-2.7477282947956372E-3</v>
      </c>
      <c r="S239" s="28">
        <f t="shared" si="31"/>
        <v>7.4370709382149958E-3</v>
      </c>
      <c r="T239" s="28">
        <f t="shared" si="32"/>
        <v>1.8708005734080713E-2</v>
      </c>
    </row>
    <row r="240" spans="5:20">
      <c r="E240" s="29">
        <v>44637</v>
      </c>
      <c r="F240" s="30">
        <v>2874.4499510000001</v>
      </c>
      <c r="G240" s="30">
        <v>2290.6083979999999</v>
      </c>
      <c r="H240" s="30">
        <v>1472</v>
      </c>
      <c r="I240" s="30">
        <v>911.59997599999997</v>
      </c>
      <c r="J240" s="30">
        <v>1781.150024</v>
      </c>
      <c r="K240" s="32">
        <v>14721.700194999999</v>
      </c>
      <c r="L240" s="10">
        <f t="shared" si="26"/>
        <v>1983.5308198357584</v>
      </c>
      <c r="M240" s="10">
        <f t="shared" si="27"/>
        <v>2.0292094367232671E-2</v>
      </c>
      <c r="O240" s="28">
        <f t="shared" si="28"/>
        <v>8.5789301754386482E-3</v>
      </c>
      <c r="P240" s="28">
        <f t="shared" si="28"/>
        <v>3.2600379987973271E-2</v>
      </c>
      <c r="Q240" s="28">
        <f t="shared" si="29"/>
        <v>1.7277125086385681E-2</v>
      </c>
      <c r="R240" s="28">
        <f t="shared" si="30"/>
        <v>2.519114226012853E-2</v>
      </c>
      <c r="S240" s="28">
        <f t="shared" si="31"/>
        <v>1.1442375922771086E-2</v>
      </c>
      <c r="T240" s="28">
        <f t="shared" si="32"/>
        <v>1.6565647449232834E-2</v>
      </c>
    </row>
    <row r="241" spans="5:20">
      <c r="E241" s="29">
        <v>44641</v>
      </c>
      <c r="F241" s="30">
        <v>2891.3500979999999</v>
      </c>
      <c r="G241" s="30">
        <v>2277.4094239999999</v>
      </c>
      <c r="H241" s="30">
        <v>1487</v>
      </c>
      <c r="I241" s="30">
        <v>913.79998799999998</v>
      </c>
      <c r="J241" s="30">
        <v>1805</v>
      </c>
      <c r="K241" s="32">
        <v>14602.349609000001</v>
      </c>
      <c r="L241" s="10">
        <f t="shared" si="26"/>
        <v>1988.217021036035</v>
      </c>
      <c r="M241" s="10">
        <f t="shared" si="27"/>
        <v>2.3625552743691269E-3</v>
      </c>
      <c r="O241" s="28">
        <f t="shared" si="28"/>
        <v>5.8794368620405102E-3</v>
      </c>
      <c r="P241" s="28">
        <f t="shared" si="28"/>
        <v>-5.7622132231438528E-3</v>
      </c>
      <c r="Q241" s="28">
        <f t="shared" si="29"/>
        <v>1.0190217391304435E-2</v>
      </c>
      <c r="R241" s="28">
        <f t="shared" si="30"/>
        <v>2.4133524110578897E-3</v>
      </c>
      <c r="S241" s="28">
        <f t="shared" si="31"/>
        <v>1.3390211761297399E-2</v>
      </c>
      <c r="T241" s="28">
        <f t="shared" si="32"/>
        <v>-8.1071197225259795E-3</v>
      </c>
    </row>
    <row r="242" spans="5:20">
      <c r="E242" s="29">
        <v>44642</v>
      </c>
      <c r="F242" s="30">
        <v>2919.8000489999999</v>
      </c>
      <c r="G242" s="30">
        <v>2336.250732</v>
      </c>
      <c r="H242" s="30">
        <v>1481.3000489999999</v>
      </c>
      <c r="I242" s="30">
        <v>914.09997599999997</v>
      </c>
      <c r="J242" s="30">
        <v>1756.3000489999999</v>
      </c>
      <c r="K242" s="32">
        <v>14724.049805000001</v>
      </c>
      <c r="L242" s="10">
        <f t="shared" si="26"/>
        <v>2008.1572543186148</v>
      </c>
      <c r="M242" s="10">
        <f t="shared" si="27"/>
        <v>1.0029203588745705E-2</v>
      </c>
      <c r="O242" s="28">
        <f t="shared" si="28"/>
        <v>9.8396769798576589E-3</v>
      </c>
      <c r="P242" s="28">
        <f t="shared" si="28"/>
        <v>2.5836947621237227E-2</v>
      </c>
      <c r="Q242" s="28">
        <f t="shared" si="29"/>
        <v>-3.8331882985878085E-3</v>
      </c>
      <c r="R242" s="28">
        <f t="shared" si="30"/>
        <v>3.2828628139580651E-4</v>
      </c>
      <c r="S242" s="28">
        <f t="shared" si="31"/>
        <v>-2.6980582271468156E-2</v>
      </c>
      <c r="T242" s="28">
        <f t="shared" si="32"/>
        <v>8.3342886082518053E-3</v>
      </c>
    </row>
    <row r="243" spans="5:20">
      <c r="E243" s="29">
        <v>44643</v>
      </c>
      <c r="F243" s="30">
        <v>2951.8000489999999</v>
      </c>
      <c r="G243" s="30">
        <v>2343.680664</v>
      </c>
      <c r="H243" s="30">
        <v>1507</v>
      </c>
      <c r="I243" s="30">
        <v>900.79998799999998</v>
      </c>
      <c r="J243" s="30">
        <v>1780</v>
      </c>
      <c r="K243" s="32">
        <v>14695.150390999999</v>
      </c>
      <c r="L243" s="10">
        <f t="shared" si="26"/>
        <v>2021.8422977306768</v>
      </c>
      <c r="M243" s="10">
        <f t="shared" si="27"/>
        <v>6.8147269755054474E-3</v>
      </c>
      <c r="O243" s="28">
        <f t="shared" si="28"/>
        <v>1.095965458695014E-2</v>
      </c>
      <c r="P243" s="28">
        <f t="shared" si="28"/>
        <v>3.1802802234499605E-3</v>
      </c>
      <c r="Q243" s="28">
        <f t="shared" si="29"/>
        <v>1.7349591676142584E-2</v>
      </c>
      <c r="R243" s="28">
        <f t="shared" si="30"/>
        <v>-1.4549817688650712E-2</v>
      </c>
      <c r="S243" s="28">
        <f t="shared" si="31"/>
        <v>1.3494249466937225E-2</v>
      </c>
      <c r="T243" s="28">
        <f t="shared" si="32"/>
        <v>-1.9627354146946052E-3</v>
      </c>
    </row>
    <row r="244" spans="5:20">
      <c r="E244" s="29">
        <v>44644</v>
      </c>
      <c r="F244" s="30">
        <v>2931.4499510000001</v>
      </c>
      <c r="G244" s="30">
        <v>2380.093018</v>
      </c>
      <c r="H244" s="30">
        <v>1466</v>
      </c>
      <c r="I244" s="30">
        <v>908.84997599999997</v>
      </c>
      <c r="J244" s="30">
        <v>1755</v>
      </c>
      <c r="K244" s="32">
        <v>14699.349609000001</v>
      </c>
      <c r="L244" s="10">
        <f t="shared" si="26"/>
        <v>2021.6218286250128</v>
      </c>
      <c r="M244" s="10">
        <f t="shared" si="27"/>
        <v>-1.0904367067177123E-4</v>
      </c>
      <c r="O244" s="28">
        <f t="shared" si="28"/>
        <v>-6.8941316017980814E-3</v>
      </c>
      <c r="P244" s="28">
        <f t="shared" si="28"/>
        <v>1.5536397325501827E-2</v>
      </c>
      <c r="Q244" s="28">
        <f t="shared" si="29"/>
        <v>-2.720637027206374E-2</v>
      </c>
      <c r="R244" s="28">
        <f t="shared" si="30"/>
        <v>8.9364876856548037E-3</v>
      </c>
      <c r="S244" s="28">
        <f t="shared" si="31"/>
        <v>-1.4044943820224698E-2</v>
      </c>
      <c r="T244" s="28">
        <f t="shared" si="32"/>
        <v>2.8575536066455243E-4</v>
      </c>
    </row>
    <row r="245" spans="5:20">
      <c r="E245" s="29">
        <v>44645</v>
      </c>
      <c r="F245" s="30">
        <v>2918.6000979999999</v>
      </c>
      <c r="G245" s="30">
        <v>2395.96875</v>
      </c>
      <c r="H245" s="30">
        <v>1451</v>
      </c>
      <c r="I245" s="30">
        <v>902.34997599999997</v>
      </c>
      <c r="J245" s="30">
        <v>1775.599976</v>
      </c>
      <c r="K245" s="32">
        <v>14651.700194999999</v>
      </c>
      <c r="L245" s="10">
        <f t="shared" si="26"/>
        <v>2022.4247128732736</v>
      </c>
      <c r="M245" s="10">
        <f t="shared" si="27"/>
        <v>3.9714858481065818E-4</v>
      </c>
      <c r="O245" s="28">
        <f t="shared" si="28"/>
        <v>-4.3834461494445254E-3</v>
      </c>
      <c r="P245" s="28">
        <f t="shared" si="28"/>
        <v>6.6702149369524122E-3</v>
      </c>
      <c r="Q245" s="28">
        <f t="shared" si="29"/>
        <v>-1.0231923601637161E-2</v>
      </c>
      <c r="R245" s="28">
        <f t="shared" si="30"/>
        <v>-7.151895441101952E-3</v>
      </c>
      <c r="S245" s="28">
        <f t="shared" si="31"/>
        <v>1.1737878062678009E-2</v>
      </c>
      <c r="T245" s="28">
        <f t="shared" si="32"/>
        <v>-3.2416001569774977E-3</v>
      </c>
    </row>
    <row r="246" spans="5:20">
      <c r="E246" s="29">
        <v>44648</v>
      </c>
      <c r="F246" s="30">
        <v>2955.0500489999999</v>
      </c>
      <c r="G246" s="30">
        <v>2420.0590820000002</v>
      </c>
      <c r="H246" s="30">
        <v>1430.900024</v>
      </c>
      <c r="I246" s="30">
        <v>905.90002400000003</v>
      </c>
      <c r="J246" s="30">
        <v>1752</v>
      </c>
      <c r="K246" s="32">
        <v>14675.849609000001</v>
      </c>
      <c r="L246" s="10">
        <f t="shared" si="26"/>
        <v>2033.5781998079894</v>
      </c>
      <c r="M246" s="10">
        <f t="shared" si="27"/>
        <v>5.5149083492309625E-3</v>
      </c>
      <c r="O246" s="28">
        <f t="shared" si="28"/>
        <v>1.248884731586819E-2</v>
      </c>
      <c r="P246" s="28">
        <f t="shared" si="28"/>
        <v>1.0054526796311691E-2</v>
      </c>
      <c r="Q246" s="28">
        <f t="shared" si="29"/>
        <v>-1.3852498966230198E-2</v>
      </c>
      <c r="R246" s="28">
        <f t="shared" si="30"/>
        <v>3.934225183600093E-3</v>
      </c>
      <c r="S246" s="28">
        <f t="shared" si="31"/>
        <v>-1.3291268483324181E-2</v>
      </c>
      <c r="T246" s="28">
        <f t="shared" si="32"/>
        <v>1.648232879365219E-3</v>
      </c>
    </row>
    <row r="247" spans="5:20">
      <c r="E247" s="29">
        <v>44649</v>
      </c>
      <c r="F247" s="30">
        <v>2983.8000489999999</v>
      </c>
      <c r="G247" s="30">
        <v>2420.6127929999998</v>
      </c>
      <c r="H247" s="30">
        <v>1441</v>
      </c>
      <c r="I247" s="30">
        <v>919.34997599999997</v>
      </c>
      <c r="J247" s="30">
        <v>1748.6999510000001</v>
      </c>
      <c r="K247" s="32">
        <v>14761.900390999999</v>
      </c>
      <c r="L247" s="10">
        <f t="shared" si="26"/>
        <v>2043.9980113731231</v>
      </c>
      <c r="M247" s="10">
        <f t="shared" si="27"/>
        <v>5.1238804419311279E-3</v>
      </c>
      <c r="O247" s="28">
        <f t="shared" si="28"/>
        <v>9.7291076371883722E-3</v>
      </c>
      <c r="P247" s="28">
        <f t="shared" si="28"/>
        <v>2.2880061239738403E-4</v>
      </c>
      <c r="Q247" s="28">
        <f t="shared" si="29"/>
        <v>7.058477762664328E-3</v>
      </c>
      <c r="R247" s="28">
        <f t="shared" si="30"/>
        <v>1.4847059988597477E-2</v>
      </c>
      <c r="S247" s="28">
        <f t="shared" si="31"/>
        <v>-1.8835896118720719E-3</v>
      </c>
      <c r="T247" s="28">
        <f t="shared" si="32"/>
        <v>5.8634276237901073E-3</v>
      </c>
    </row>
    <row r="248" spans="5:20">
      <c r="E248" s="29">
        <v>44650</v>
      </c>
      <c r="F248" s="30">
        <v>3091.3999020000001</v>
      </c>
      <c r="G248" s="30">
        <v>2467.1320799999999</v>
      </c>
      <c r="H248" s="30">
        <v>1472</v>
      </c>
      <c r="I248" s="30">
        <v>920.59997599999997</v>
      </c>
      <c r="J248" s="30">
        <v>1766.900024</v>
      </c>
      <c r="K248" s="32">
        <v>14896.900390999999</v>
      </c>
      <c r="L248" s="10">
        <f t="shared" si="26"/>
        <v>2090.5027635712918</v>
      </c>
      <c r="M248" s="10">
        <f t="shared" si="27"/>
        <v>2.2751857848886781E-2</v>
      </c>
      <c r="O248" s="28">
        <f t="shared" si="28"/>
        <v>3.6061348358802148E-2</v>
      </c>
      <c r="P248" s="28">
        <f t="shared" si="28"/>
        <v>1.9217979486238379E-2</v>
      </c>
      <c r="Q248" s="28">
        <f t="shared" si="29"/>
        <v>2.1512838306731341E-2</v>
      </c>
      <c r="R248" s="28">
        <f t="shared" si="30"/>
        <v>1.3596563143871698E-3</v>
      </c>
      <c r="S248" s="28">
        <f t="shared" si="31"/>
        <v>1.0407773494585104E-2</v>
      </c>
      <c r="T248" s="28">
        <f t="shared" si="32"/>
        <v>9.1451639981465771E-3</v>
      </c>
    </row>
    <row r="249" spans="5:20">
      <c r="E249" s="29">
        <v>44651</v>
      </c>
      <c r="F249" s="30">
        <v>3092.8999020000001</v>
      </c>
      <c r="G249" s="30">
        <v>2431.8732909999999</v>
      </c>
      <c r="H249" s="30">
        <v>1471</v>
      </c>
      <c r="I249" s="30">
        <v>914.75</v>
      </c>
      <c r="J249" s="30">
        <v>1779.9499510000001</v>
      </c>
      <c r="K249" s="32">
        <v>14894.5</v>
      </c>
      <c r="L249" s="10">
        <f t="shared" si="26"/>
        <v>2079.3318601272917</v>
      </c>
      <c r="M249" s="10">
        <f t="shared" si="27"/>
        <v>-5.343644427867833E-3</v>
      </c>
      <c r="O249" s="28">
        <f t="shared" si="28"/>
        <v>4.8521706914383955E-4</v>
      </c>
      <c r="P249" s="28">
        <f t="shared" si="28"/>
        <v>-1.4291407130501033E-2</v>
      </c>
      <c r="Q249" s="28">
        <f t="shared" si="29"/>
        <v>-6.7934782608691791E-4</v>
      </c>
      <c r="R249" s="28">
        <f t="shared" si="30"/>
        <v>-6.3545254752428448E-3</v>
      </c>
      <c r="S249" s="28">
        <f t="shared" si="31"/>
        <v>7.3857755519506352E-3</v>
      </c>
      <c r="T249" s="28">
        <f t="shared" si="32"/>
        <v>-1.6113358732328109E-4</v>
      </c>
    </row>
    <row r="250" spans="5:20">
      <c r="E250" s="29">
        <v>44652</v>
      </c>
      <c r="F250" s="30">
        <v>3031</v>
      </c>
      <c r="G250" s="30">
        <v>2451.3486330000001</v>
      </c>
      <c r="H250" s="30">
        <v>1476.400024</v>
      </c>
      <c r="I250" s="30">
        <v>908.70001200000002</v>
      </c>
      <c r="J250" s="30">
        <v>1759</v>
      </c>
      <c r="K250" s="32">
        <v>15087.299805000001</v>
      </c>
      <c r="L250" s="10">
        <f t="shared" si="26"/>
        <v>2069.4461742439503</v>
      </c>
      <c r="M250" s="10">
        <f t="shared" si="27"/>
        <v>-4.7542607665984615E-3</v>
      </c>
      <c r="O250" s="28">
        <f t="shared" si="28"/>
        <v>-2.0013548437171513E-2</v>
      </c>
      <c r="P250" s="28">
        <f t="shared" si="28"/>
        <v>8.0083703670235096E-3</v>
      </c>
      <c r="Q250" s="28">
        <f t="shared" si="29"/>
        <v>3.6709884432359896E-3</v>
      </c>
      <c r="R250" s="28">
        <f t="shared" si="30"/>
        <v>-6.6138157966657563E-3</v>
      </c>
      <c r="S250" s="28">
        <f t="shared" si="31"/>
        <v>-1.1769966334295057E-2</v>
      </c>
      <c r="T250" s="28">
        <f t="shared" si="32"/>
        <v>1.2944362348517924E-2</v>
      </c>
    </row>
    <row r="251" spans="5:20">
      <c r="E251" s="29">
        <v>44655</v>
      </c>
      <c r="F251" s="30">
        <v>2997.8000489999999</v>
      </c>
      <c r="G251" s="30">
        <v>2458.5942380000001</v>
      </c>
      <c r="H251" s="30">
        <v>1580</v>
      </c>
      <c r="I251" s="30">
        <v>926.04998799999998</v>
      </c>
      <c r="J251" s="30">
        <v>1784</v>
      </c>
      <c r="K251" s="32">
        <v>15384.200194999999</v>
      </c>
      <c r="L251" s="10">
        <f t="shared" si="26"/>
        <v>2086.7185254302121</v>
      </c>
      <c r="M251" s="10">
        <f t="shared" si="27"/>
        <v>8.3463640664982464E-3</v>
      </c>
      <c r="O251" s="28">
        <f t="shared" si="28"/>
        <v>-1.0953464533157375E-2</v>
      </c>
      <c r="P251" s="28">
        <f t="shared" si="28"/>
        <v>2.9557627595111491E-3</v>
      </c>
      <c r="Q251" s="28">
        <f t="shared" si="29"/>
        <v>7.0170668054662544E-2</v>
      </c>
      <c r="R251" s="28">
        <f t="shared" si="30"/>
        <v>1.9093183416839077E-2</v>
      </c>
      <c r="S251" s="28">
        <f t="shared" si="31"/>
        <v>1.421262080727681E-2</v>
      </c>
      <c r="T251" s="28">
        <f t="shared" si="32"/>
        <v>1.9678828805509863E-2</v>
      </c>
    </row>
    <row r="252" spans="5:20">
      <c r="E252" s="29">
        <v>44656</v>
      </c>
      <c r="F252" s="30">
        <v>2997.6499020000001</v>
      </c>
      <c r="G252" s="30">
        <v>2423.8432619999999</v>
      </c>
      <c r="H252" s="30">
        <v>1666.6999510000001</v>
      </c>
      <c r="I252" s="30">
        <v>929.09997599999997</v>
      </c>
      <c r="J252" s="30">
        <v>1840</v>
      </c>
      <c r="K252" s="32">
        <v>15390.5</v>
      </c>
      <c r="L252" s="10">
        <f t="shared" si="26"/>
        <v>2095.3970120181152</v>
      </c>
      <c r="M252" s="10">
        <f t="shared" si="27"/>
        <v>4.1589157723673775E-3</v>
      </c>
      <c r="O252" s="28">
        <f t="shared" si="28"/>
        <v>-5.0085728716231515E-5</v>
      </c>
      <c r="P252" s="28">
        <f t="shared" si="28"/>
        <v>-1.4134490133788535E-2</v>
      </c>
      <c r="Q252" s="28">
        <f t="shared" si="29"/>
        <v>5.4873386708860883E-2</v>
      </c>
      <c r="R252" s="28">
        <f t="shared" si="30"/>
        <v>3.2935457475542496E-3</v>
      </c>
      <c r="S252" s="28">
        <f t="shared" si="31"/>
        <v>3.1390134529148073E-2</v>
      </c>
      <c r="T252" s="28">
        <f t="shared" si="32"/>
        <v>4.0949837626569341E-4</v>
      </c>
    </row>
    <row r="253" spans="5:20">
      <c r="E253" s="29">
        <v>44657</v>
      </c>
      <c r="F253" s="30">
        <v>2992.8999020000001</v>
      </c>
      <c r="G253" s="30">
        <v>2417.3823240000002</v>
      </c>
      <c r="H253" s="30">
        <v>1587.6999510000001</v>
      </c>
      <c r="I253" s="30">
        <v>928.09997599999997</v>
      </c>
      <c r="J253" s="30">
        <v>1833</v>
      </c>
      <c r="K253" s="32">
        <v>15327.900390999999</v>
      </c>
      <c r="L253" s="10">
        <f t="shared" si="26"/>
        <v>2078.6485185468305</v>
      </c>
      <c r="M253" s="10">
        <f t="shared" si="27"/>
        <v>-7.9929929150533985E-3</v>
      </c>
      <c r="O253" s="28">
        <f t="shared" si="28"/>
        <v>-1.5845746352269874E-3</v>
      </c>
      <c r="P253" s="28">
        <f t="shared" si="28"/>
        <v>-2.6655758238544047E-3</v>
      </c>
      <c r="Q253" s="28">
        <f t="shared" si="29"/>
        <v>-4.7399053412463865E-2</v>
      </c>
      <c r="R253" s="28">
        <f t="shared" si="30"/>
        <v>-1.0763104357243147E-3</v>
      </c>
      <c r="S253" s="28">
        <f t="shared" si="31"/>
        <v>-3.8043478260869623E-3</v>
      </c>
      <c r="T253" s="28">
        <f t="shared" si="32"/>
        <v>-4.0674187973100961E-3</v>
      </c>
    </row>
    <row r="254" spans="5:20">
      <c r="E254" s="29">
        <v>44658</v>
      </c>
      <c r="F254" s="30">
        <v>2918.9499510000001</v>
      </c>
      <c r="G254" s="30">
        <v>2374.7397460000002</v>
      </c>
      <c r="H254" s="30">
        <v>1541.3000489999999</v>
      </c>
      <c r="I254" s="30">
        <v>930.95001200000002</v>
      </c>
      <c r="J254" s="30">
        <v>1849.900024</v>
      </c>
      <c r="K254" s="32">
        <v>15201.25</v>
      </c>
      <c r="L254" s="10">
        <f t="shared" si="26"/>
        <v>2042.8202027736072</v>
      </c>
      <c r="M254" s="10">
        <f t="shared" si="27"/>
        <v>-1.7236351145248241E-2</v>
      </c>
      <c r="O254" s="28">
        <f t="shared" si="28"/>
        <v>-2.4708461165234175E-2</v>
      </c>
      <c r="P254" s="28">
        <f t="shared" si="28"/>
        <v>-1.7639980890337581E-2</v>
      </c>
      <c r="Q254" s="28">
        <f t="shared" si="29"/>
        <v>-2.9224603786613179E-2</v>
      </c>
      <c r="R254" s="28">
        <f t="shared" si="30"/>
        <v>3.0708286539165019E-3</v>
      </c>
      <c r="S254" s="28">
        <f t="shared" si="31"/>
        <v>9.2198712493181123E-3</v>
      </c>
      <c r="T254" s="28">
        <f t="shared" si="32"/>
        <v>-8.2627357804572199E-3</v>
      </c>
    </row>
    <row r="255" spans="5:20">
      <c r="E255" s="29">
        <v>44659</v>
      </c>
      <c r="F255" s="30">
        <v>2887.0500489999999</v>
      </c>
      <c r="G255" s="30">
        <v>2414.2441410000001</v>
      </c>
      <c r="H255" s="30">
        <v>1512.099976</v>
      </c>
      <c r="I255" s="30">
        <v>924.59997599999997</v>
      </c>
      <c r="J255" s="30">
        <v>1835.400024</v>
      </c>
      <c r="K255" s="32">
        <v>15342.400390999999</v>
      </c>
      <c r="L255" s="10">
        <f t="shared" si="26"/>
        <v>2041.3059913972781</v>
      </c>
      <c r="M255" s="10">
        <f t="shared" si="27"/>
        <v>-7.4123575548801224E-4</v>
      </c>
      <c r="O255" s="28">
        <f t="shared" si="28"/>
        <v>-1.0928553944226316E-2</v>
      </c>
      <c r="P255" s="28">
        <f t="shared" si="28"/>
        <v>1.6635252375145848E-2</v>
      </c>
      <c r="Q255" s="28">
        <f t="shared" si="29"/>
        <v>-1.8945093149737469E-2</v>
      </c>
      <c r="R255" s="28">
        <f t="shared" si="30"/>
        <v>-6.821027894245324E-3</v>
      </c>
      <c r="S255" s="28">
        <f t="shared" si="31"/>
        <v>-7.8382614259591143E-3</v>
      </c>
      <c r="T255" s="28">
        <f t="shared" si="32"/>
        <v>9.2854463284268718E-3</v>
      </c>
    </row>
    <row r="256" spans="5:20">
      <c r="E256" s="29">
        <v>44662</v>
      </c>
      <c r="F256" s="30">
        <v>2875.6999510000001</v>
      </c>
      <c r="G256" s="30">
        <v>2409.2138669999999</v>
      </c>
      <c r="H256" s="30">
        <v>1506</v>
      </c>
      <c r="I256" s="30">
        <v>925.40002400000003</v>
      </c>
      <c r="J256" s="30">
        <v>1820.25</v>
      </c>
      <c r="K256" s="32">
        <v>15325.5</v>
      </c>
      <c r="L256" s="10">
        <f t="shared" si="26"/>
        <v>2034.7406891062742</v>
      </c>
      <c r="M256" s="10">
        <f t="shared" si="27"/>
        <v>-3.2162264347785907E-3</v>
      </c>
      <c r="O256" s="28">
        <f t="shared" si="28"/>
        <v>-3.9313824864003477E-3</v>
      </c>
      <c r="P256" s="28">
        <f t="shared" si="28"/>
        <v>-2.0835813224410193E-3</v>
      </c>
      <c r="Q256" s="28">
        <f t="shared" si="29"/>
        <v>-4.0341089192637014E-3</v>
      </c>
      <c r="R256" s="28">
        <f t="shared" si="30"/>
        <v>8.6529095908183251E-4</v>
      </c>
      <c r="S256" s="28">
        <f t="shared" si="31"/>
        <v>-8.2543444491095519E-3</v>
      </c>
      <c r="T256" s="28">
        <f t="shared" si="32"/>
        <v>-1.1015480348116613E-3</v>
      </c>
    </row>
    <row r="257" spans="5:20">
      <c r="E257" s="29">
        <v>44663</v>
      </c>
      <c r="F257" s="30">
        <v>2803</v>
      </c>
      <c r="G257" s="30">
        <v>2363.8483890000002</v>
      </c>
      <c r="H257" s="30">
        <v>1484</v>
      </c>
      <c r="I257" s="30">
        <v>921.29998799999998</v>
      </c>
      <c r="J257" s="30">
        <v>1780</v>
      </c>
      <c r="K257" s="32">
        <v>15164.700194999999</v>
      </c>
      <c r="L257" s="10">
        <f t="shared" si="26"/>
        <v>1995.1418467269414</v>
      </c>
      <c r="M257" s="10">
        <f t="shared" si="27"/>
        <v>-1.9461370478970452E-2</v>
      </c>
      <c r="O257" s="28">
        <f t="shared" si="28"/>
        <v>-2.5280784587668581E-2</v>
      </c>
      <c r="P257" s="28">
        <f t="shared" si="28"/>
        <v>-1.8829992065623302E-2</v>
      </c>
      <c r="Q257" s="28">
        <f t="shared" si="29"/>
        <v>-1.4608233731739695E-2</v>
      </c>
      <c r="R257" s="28">
        <f t="shared" si="30"/>
        <v>-4.4305553205821191E-3</v>
      </c>
      <c r="S257" s="28">
        <f t="shared" si="31"/>
        <v>-2.2112347205054284E-2</v>
      </c>
      <c r="T257" s="28">
        <f t="shared" si="32"/>
        <v>-1.0492304003132058E-2</v>
      </c>
    </row>
    <row r="258" spans="5:20">
      <c r="E258" s="29">
        <v>44664</v>
      </c>
      <c r="F258" s="30">
        <v>2799.8500979999999</v>
      </c>
      <c r="G258" s="30">
        <v>2355.1721189999998</v>
      </c>
      <c r="H258" s="30">
        <v>1490</v>
      </c>
      <c r="I258" s="30">
        <v>936.75</v>
      </c>
      <c r="J258" s="30">
        <v>1754.1999510000001</v>
      </c>
      <c r="K258" s="32">
        <v>15138.549805000001</v>
      </c>
      <c r="L258" s="10">
        <f t="shared" si="26"/>
        <v>1992.7983071209201</v>
      </c>
      <c r="M258" s="10">
        <f t="shared" si="27"/>
        <v>-1.1746230524239953E-3</v>
      </c>
      <c r="O258" s="28">
        <f t="shared" si="28"/>
        <v>-1.1237609703889095E-3</v>
      </c>
      <c r="P258" s="28">
        <f t="shared" si="28"/>
        <v>-3.6704003693193155E-3</v>
      </c>
      <c r="Q258" s="28">
        <f t="shared" si="29"/>
        <v>4.0431266846361336E-3</v>
      </c>
      <c r="R258" s="28">
        <f t="shared" si="30"/>
        <v>1.6769795073523941E-2</v>
      </c>
      <c r="S258" s="28">
        <f t="shared" si="31"/>
        <v>-1.4494409550561804E-2</v>
      </c>
      <c r="T258" s="28">
        <f t="shared" si="32"/>
        <v>-1.7244251230644769E-3</v>
      </c>
    </row>
    <row r="259" spans="5:20">
      <c r="E259" s="29">
        <v>44669</v>
      </c>
      <c r="F259" s="30">
        <v>2715.1499020000001</v>
      </c>
      <c r="G259" s="30">
        <v>2347.9726559999999</v>
      </c>
      <c r="H259" s="30">
        <v>1418.849976</v>
      </c>
      <c r="I259" s="30">
        <v>927.5</v>
      </c>
      <c r="J259" s="30">
        <v>1746.3000489999999</v>
      </c>
      <c r="K259" s="32">
        <v>14926.049805000001</v>
      </c>
      <c r="L259" s="10">
        <f t="shared" ref="L259:L322" si="33">($B$22*$F259)+($B$23*$G259)+($B$24*$H259)+($B$25*$I259)+($B$26*$J259)</f>
        <v>1957.4802721802951</v>
      </c>
      <c r="M259" s="10">
        <f t="shared" si="27"/>
        <v>-1.7722834676455745E-2</v>
      </c>
      <c r="O259" s="28">
        <f t="shared" si="28"/>
        <v>-3.0251689567417639E-2</v>
      </c>
      <c r="P259" s="28">
        <f t="shared" si="28"/>
        <v>-3.0568733987292873E-3</v>
      </c>
      <c r="Q259" s="28">
        <f t="shared" si="29"/>
        <v>-4.7751693959731556E-2</v>
      </c>
      <c r="R259" s="28">
        <f t="shared" si="30"/>
        <v>-9.8745663197224998E-3</v>
      </c>
      <c r="S259" s="28">
        <f t="shared" si="31"/>
        <v>-4.5034216284732809E-3</v>
      </c>
      <c r="T259" s="28">
        <f t="shared" si="32"/>
        <v>-1.4037011651526599E-2</v>
      </c>
    </row>
    <row r="260" spans="5:20">
      <c r="E260" s="29">
        <v>44670</v>
      </c>
      <c r="F260" s="30">
        <v>2706.3500979999999</v>
      </c>
      <c r="G260" s="30">
        <v>2437.4575199999999</v>
      </c>
      <c r="H260" s="30">
        <v>1380.900024</v>
      </c>
      <c r="I260" s="30">
        <v>922</v>
      </c>
      <c r="J260" s="30">
        <v>1748.3000489999999</v>
      </c>
      <c r="K260" s="32">
        <v>14726.650390999999</v>
      </c>
      <c r="L260" s="10">
        <f t="shared" si="33"/>
        <v>1978.0011020707466</v>
      </c>
      <c r="M260" s="10">
        <f t="shared" ref="M260:M323" si="34">(L260/L259)-1</f>
        <v>1.0483288226243559E-2</v>
      </c>
      <c r="O260" s="28">
        <f t="shared" ref="O260:P323" si="35">(F260/F259)-1</f>
        <v>-3.2410011666458294E-3</v>
      </c>
      <c r="P260" s="28">
        <f t="shared" si="35"/>
        <v>3.8111544345003745E-2</v>
      </c>
      <c r="Q260" s="28">
        <f t="shared" si="29"/>
        <v>-2.6746980048579783E-2</v>
      </c>
      <c r="R260" s="28">
        <f t="shared" si="30"/>
        <v>-5.9299191374663218E-3</v>
      </c>
      <c r="S260" s="28">
        <f t="shared" si="31"/>
        <v>1.1452785568810686E-3</v>
      </c>
      <c r="T260" s="28">
        <f t="shared" si="32"/>
        <v>-1.3359155074854856E-2</v>
      </c>
    </row>
    <row r="261" spans="5:20">
      <c r="E261" s="29">
        <v>44671</v>
      </c>
      <c r="F261" s="30">
        <v>2674.1999510000001</v>
      </c>
      <c r="G261" s="30">
        <v>2509.1284179999998</v>
      </c>
      <c r="H261" s="30">
        <v>1354.4499510000001</v>
      </c>
      <c r="I261" s="30">
        <v>923.5</v>
      </c>
      <c r="J261" s="30">
        <v>1709.9499510000001</v>
      </c>
      <c r="K261" s="32">
        <v>14850.299805000001</v>
      </c>
      <c r="L261" s="10">
        <f t="shared" si="33"/>
        <v>1986.4813645868085</v>
      </c>
      <c r="M261" s="10">
        <f t="shared" si="34"/>
        <v>4.287289075412648E-3</v>
      </c>
      <c r="O261" s="28">
        <f t="shared" si="35"/>
        <v>-1.1879522543575938E-2</v>
      </c>
      <c r="P261" s="28">
        <f t="shared" si="35"/>
        <v>2.9403957776461986E-2</v>
      </c>
      <c r="Q261" s="28">
        <f t="shared" si="29"/>
        <v>-1.9154227344701624E-2</v>
      </c>
      <c r="R261" s="28">
        <f t="shared" si="30"/>
        <v>1.6268980477223138E-3</v>
      </c>
      <c r="S261" s="28">
        <f t="shared" si="31"/>
        <v>-2.1935650017247066E-2</v>
      </c>
      <c r="T261" s="28">
        <f t="shared" si="32"/>
        <v>8.3963026701283638E-3</v>
      </c>
    </row>
    <row r="262" spans="5:20">
      <c r="E262" s="29">
        <v>44672</v>
      </c>
      <c r="F262" s="30">
        <v>2671</v>
      </c>
      <c r="G262" s="30">
        <v>2567.8774410000001</v>
      </c>
      <c r="H262" s="30">
        <v>1365</v>
      </c>
      <c r="I262" s="30">
        <v>944.09997599999997</v>
      </c>
      <c r="J262" s="30">
        <v>1702.9499510000001</v>
      </c>
      <c r="K262" s="32">
        <v>15053.950194999999</v>
      </c>
      <c r="L262" s="10">
        <f t="shared" si="33"/>
        <v>2009.8635656253589</v>
      </c>
      <c r="M262" s="10">
        <f t="shared" si="34"/>
        <v>1.1770662164461765E-2</v>
      </c>
      <c r="O262" s="28">
        <f t="shared" si="35"/>
        <v>-1.1966012484606603E-3</v>
      </c>
      <c r="P262" s="28">
        <f t="shared" si="35"/>
        <v>2.3414115666040125E-2</v>
      </c>
      <c r="Q262" s="28">
        <f t="shared" si="29"/>
        <v>7.7891759619546086E-3</v>
      </c>
      <c r="R262" s="28">
        <f t="shared" si="30"/>
        <v>2.2306416892257763E-2</v>
      </c>
      <c r="S262" s="28">
        <f t="shared" si="31"/>
        <v>-4.0936870672186876E-3</v>
      </c>
      <c r="T262" s="28">
        <f t="shared" si="32"/>
        <v>1.3713554115010629E-2</v>
      </c>
    </row>
    <row r="263" spans="5:20">
      <c r="E263" s="29">
        <v>44673</v>
      </c>
      <c r="F263" s="30">
        <v>2687.3500979999999</v>
      </c>
      <c r="G263" s="30">
        <v>2546.3715820000002</v>
      </c>
      <c r="H263" s="30">
        <v>1360</v>
      </c>
      <c r="I263" s="30">
        <v>924.79998799999998</v>
      </c>
      <c r="J263" s="30">
        <v>1701</v>
      </c>
      <c r="K263" s="32">
        <v>14894.849609000001</v>
      </c>
      <c r="L263" s="10">
        <f t="shared" si="33"/>
        <v>2001.8974308621287</v>
      </c>
      <c r="M263" s="10">
        <f t="shared" si="34"/>
        <v>-3.9635201610073167E-3</v>
      </c>
      <c r="O263" s="28">
        <f t="shared" si="35"/>
        <v>6.1213395731936071E-3</v>
      </c>
      <c r="P263" s="28">
        <f t="shared" si="35"/>
        <v>-8.3749553840174462E-3</v>
      </c>
      <c r="Q263" s="28">
        <f t="shared" si="29"/>
        <v>-3.66300366300365E-3</v>
      </c>
      <c r="R263" s="28">
        <f t="shared" si="30"/>
        <v>-2.0442737517874843E-2</v>
      </c>
      <c r="S263" s="28">
        <f t="shared" si="31"/>
        <v>-1.145043046541061E-3</v>
      </c>
      <c r="T263" s="28">
        <f t="shared" si="32"/>
        <v>-1.0568693528217099E-2</v>
      </c>
    </row>
    <row r="264" spans="5:20">
      <c r="E264" s="29">
        <v>44676</v>
      </c>
      <c r="F264" s="30">
        <v>2688.0500489999999</v>
      </c>
      <c r="G264" s="30">
        <v>2487.4841310000002</v>
      </c>
      <c r="H264" s="30">
        <v>1350</v>
      </c>
      <c r="I264" s="30">
        <v>900</v>
      </c>
      <c r="J264" s="30">
        <v>1675</v>
      </c>
      <c r="K264" s="32">
        <v>14673</v>
      </c>
      <c r="L264" s="10">
        <f t="shared" si="33"/>
        <v>1973.8799379105326</v>
      </c>
      <c r="M264" s="10">
        <f t="shared" si="34"/>
        <v>-1.3995468758621787E-2</v>
      </c>
      <c r="O264" s="28">
        <f t="shared" si="35"/>
        <v>2.6046141160440683E-4</v>
      </c>
      <c r="P264" s="28">
        <f t="shared" si="35"/>
        <v>-2.3126024267733913E-2</v>
      </c>
      <c r="Q264" s="28">
        <f t="shared" si="29"/>
        <v>-7.3529411764705621E-3</v>
      </c>
      <c r="R264" s="28">
        <f t="shared" si="30"/>
        <v>-2.6816596368727463E-2</v>
      </c>
      <c r="S264" s="28">
        <f t="shared" si="31"/>
        <v>-1.5285126396237469E-2</v>
      </c>
      <c r="T264" s="28">
        <f t="shared" si="32"/>
        <v>-1.4894383953091506E-2</v>
      </c>
    </row>
    <row r="265" spans="5:20">
      <c r="E265" s="29">
        <v>44677</v>
      </c>
      <c r="F265" s="30">
        <v>2710.5</v>
      </c>
      <c r="G265" s="30">
        <v>2561.9240719999998</v>
      </c>
      <c r="H265" s="30">
        <v>1372</v>
      </c>
      <c r="I265" s="30">
        <v>918.04998799999998</v>
      </c>
      <c r="J265" s="30">
        <v>1680</v>
      </c>
      <c r="K265" s="32">
        <v>14898.349609000001</v>
      </c>
      <c r="L265" s="10">
        <f t="shared" si="33"/>
        <v>2010.7580301168616</v>
      </c>
      <c r="M265" s="10">
        <f t="shared" si="34"/>
        <v>1.8683047280660059E-2</v>
      </c>
      <c r="O265" s="28">
        <f t="shared" si="35"/>
        <v>8.3517607897038992E-3</v>
      </c>
      <c r="P265" s="28">
        <f t="shared" si="35"/>
        <v>2.9925795333646477E-2</v>
      </c>
      <c r="Q265" s="28">
        <f t="shared" si="29"/>
        <v>1.6296296296296253E-2</v>
      </c>
      <c r="R265" s="28">
        <f t="shared" si="30"/>
        <v>2.0055542222222167E-2</v>
      </c>
      <c r="S265" s="28">
        <f t="shared" si="31"/>
        <v>2.9850746268655914E-3</v>
      </c>
      <c r="T265" s="28">
        <f t="shared" si="32"/>
        <v>1.5358114155251235E-2</v>
      </c>
    </row>
    <row r="266" spans="5:20">
      <c r="E266" s="29">
        <v>44678</v>
      </c>
      <c r="F266" s="30">
        <v>2670</v>
      </c>
      <c r="G266" s="30">
        <v>2564.41626</v>
      </c>
      <c r="H266" s="30">
        <v>1360</v>
      </c>
      <c r="I266" s="30">
        <v>906.09997599999997</v>
      </c>
      <c r="J266" s="30">
        <v>1675</v>
      </c>
      <c r="K266" s="32">
        <v>14756</v>
      </c>
      <c r="L266" s="10">
        <f t="shared" si="33"/>
        <v>1997.8322670639052</v>
      </c>
      <c r="M266" s="10">
        <f t="shared" si="34"/>
        <v>-6.4283035846959269E-3</v>
      </c>
      <c r="O266" s="28">
        <f t="shared" si="35"/>
        <v>-1.4941892639734333E-2</v>
      </c>
      <c r="P266" s="28">
        <f t="shared" si="35"/>
        <v>9.7277980531829122E-4</v>
      </c>
      <c r="Q266" s="28">
        <f t="shared" si="29"/>
        <v>-8.7463556851311575E-3</v>
      </c>
      <c r="R266" s="28">
        <f t="shared" si="30"/>
        <v>-1.3016733463537711E-2</v>
      </c>
      <c r="S266" s="28">
        <f t="shared" si="31"/>
        <v>-2.9761904761904656E-3</v>
      </c>
      <c r="T266" s="28">
        <f t="shared" si="32"/>
        <v>-9.5547233576803725E-3</v>
      </c>
    </row>
    <row r="267" spans="5:20">
      <c r="E267" s="29">
        <v>44679</v>
      </c>
      <c r="F267" s="30">
        <v>2667.8000489999999</v>
      </c>
      <c r="G267" s="30">
        <v>2602.720703</v>
      </c>
      <c r="H267" s="30">
        <v>1372</v>
      </c>
      <c r="I267" s="30">
        <v>921</v>
      </c>
      <c r="J267" s="30">
        <v>1690</v>
      </c>
      <c r="K267" s="32">
        <v>14913.900390999999</v>
      </c>
      <c r="L267" s="10">
        <f t="shared" si="33"/>
        <v>2016.1241072248142</v>
      </c>
      <c r="M267" s="10">
        <f t="shared" si="34"/>
        <v>9.1558437925278735E-3</v>
      </c>
      <c r="O267" s="28">
        <f t="shared" si="35"/>
        <v>-8.2395168539328711E-4</v>
      </c>
      <c r="P267" s="28">
        <f t="shared" si="35"/>
        <v>1.4936905368085673E-2</v>
      </c>
      <c r="Q267" s="28">
        <f t="shared" si="29"/>
        <v>8.8235294117646745E-3</v>
      </c>
      <c r="R267" s="28">
        <f t="shared" si="30"/>
        <v>1.6444128015295378E-2</v>
      </c>
      <c r="S267" s="28">
        <f t="shared" si="31"/>
        <v>8.9552238805969964E-3</v>
      </c>
      <c r="T267" s="28">
        <f t="shared" si="32"/>
        <v>1.0700758403361377E-2</v>
      </c>
    </row>
    <row r="268" spans="5:20">
      <c r="E268" s="29">
        <v>44680</v>
      </c>
      <c r="F268" s="30">
        <v>2694.5</v>
      </c>
      <c r="G268" s="30">
        <v>2575.3999020000001</v>
      </c>
      <c r="H268" s="30">
        <v>1380.349976</v>
      </c>
      <c r="I268" s="30">
        <v>928.65002400000003</v>
      </c>
      <c r="J268" s="30">
        <v>1731</v>
      </c>
      <c r="K268" s="32">
        <v>14783.349609000001</v>
      </c>
      <c r="L268" s="10">
        <f t="shared" si="33"/>
        <v>2020.0513435541427</v>
      </c>
      <c r="M268" s="10">
        <f t="shared" si="34"/>
        <v>1.9479139777434096E-3</v>
      </c>
      <c r="O268" s="28">
        <f t="shared" si="35"/>
        <v>1.0008227944222625E-2</v>
      </c>
      <c r="P268" s="28">
        <f t="shared" si="35"/>
        <v>-1.0497016052667063E-2</v>
      </c>
      <c r="Q268" s="28">
        <f t="shared" si="29"/>
        <v>6.0859883381922941E-3</v>
      </c>
      <c r="R268" s="28">
        <f t="shared" si="30"/>
        <v>8.3062149837134225E-3</v>
      </c>
      <c r="S268" s="28">
        <f t="shared" si="31"/>
        <v>2.4260355029585901E-2</v>
      </c>
      <c r="T268" s="28">
        <f t="shared" si="32"/>
        <v>-8.7536310808928874E-3</v>
      </c>
    </row>
    <row r="269" spans="5:20">
      <c r="E269" s="29">
        <v>44683</v>
      </c>
      <c r="F269" s="30">
        <v>2653</v>
      </c>
      <c r="G269" s="30">
        <v>2566.3544919999999</v>
      </c>
      <c r="H269" s="30">
        <v>1362.0500489999999</v>
      </c>
      <c r="I269" s="30">
        <v>923.40002400000003</v>
      </c>
      <c r="J269" s="30">
        <v>1668.599976</v>
      </c>
      <c r="K269" s="32">
        <v>14736.299805000001</v>
      </c>
      <c r="L269" s="10">
        <f t="shared" si="33"/>
        <v>1997.5355793688111</v>
      </c>
      <c r="M269" s="10">
        <f t="shared" si="34"/>
        <v>-1.1146134605527713E-2</v>
      </c>
      <c r="O269" s="28">
        <f t="shared" si="35"/>
        <v>-1.540174429393204E-2</v>
      </c>
      <c r="P269" s="28">
        <f t="shared" si="35"/>
        <v>-3.5122351262713014E-3</v>
      </c>
      <c r="Q269" s="28">
        <f t="shared" si="29"/>
        <v>-1.3257454499350896E-2</v>
      </c>
      <c r="R269" s="28">
        <f t="shared" si="30"/>
        <v>-5.653367645850671E-3</v>
      </c>
      <c r="S269" s="28">
        <f t="shared" si="31"/>
        <v>-3.6048540727902978E-2</v>
      </c>
      <c r="T269" s="28">
        <f t="shared" si="32"/>
        <v>-3.182621343904124E-3</v>
      </c>
    </row>
    <row r="270" spans="5:20">
      <c r="E270" s="29">
        <v>44685</v>
      </c>
      <c r="F270" s="30">
        <v>2622.1999510000001</v>
      </c>
      <c r="G270" s="30">
        <v>2486.2380370000001</v>
      </c>
      <c r="H270" s="30">
        <v>1400</v>
      </c>
      <c r="I270" s="30">
        <v>900.90002400000003</v>
      </c>
      <c r="J270" s="30">
        <v>1679.5</v>
      </c>
      <c r="K270" s="32">
        <v>14393.349609000001</v>
      </c>
      <c r="L270" s="10">
        <f t="shared" si="33"/>
        <v>1967.3110449300159</v>
      </c>
      <c r="M270" s="10">
        <f t="shared" si="34"/>
        <v>-1.5130911684860027E-2</v>
      </c>
      <c r="O270" s="28">
        <f t="shared" si="35"/>
        <v>-1.160951715039571E-2</v>
      </c>
      <c r="P270" s="28">
        <f t="shared" si="35"/>
        <v>-3.1218000182649641E-2</v>
      </c>
      <c r="Q270" s="28">
        <f t="shared" si="29"/>
        <v>2.7862376296570401E-2</v>
      </c>
      <c r="R270" s="28">
        <f t="shared" si="30"/>
        <v>-2.4366471101586185E-2</v>
      </c>
      <c r="S270" s="28">
        <f t="shared" si="31"/>
        <v>6.5324368673009836E-3</v>
      </c>
      <c r="T270" s="28">
        <f t="shared" si="32"/>
        <v>-2.3272476845485834E-2</v>
      </c>
    </row>
    <row r="271" spans="5:20">
      <c r="E271" s="29">
        <v>44686</v>
      </c>
      <c r="F271" s="30">
        <v>2642.3500979999999</v>
      </c>
      <c r="G271" s="30">
        <v>2437.5498050000001</v>
      </c>
      <c r="H271" s="30">
        <v>1375</v>
      </c>
      <c r="I271" s="30">
        <v>878.15002400000003</v>
      </c>
      <c r="J271" s="30">
        <v>1650.6999510000001</v>
      </c>
      <c r="K271" s="32">
        <v>14395.5</v>
      </c>
      <c r="L271" s="10">
        <f t="shared" si="33"/>
        <v>1944.7068938919608</v>
      </c>
      <c r="M271" s="10">
        <f t="shared" si="34"/>
        <v>-1.1489871465068302E-2</v>
      </c>
      <c r="O271" s="28">
        <f t="shared" si="35"/>
        <v>7.6844433592164751E-3</v>
      </c>
      <c r="P271" s="28">
        <f t="shared" si="35"/>
        <v>-1.9583093523397821E-2</v>
      </c>
      <c r="Q271" s="28">
        <f t="shared" si="29"/>
        <v>-1.7857142857142905E-2</v>
      </c>
      <c r="R271" s="28">
        <f t="shared" si="30"/>
        <v>-2.525252457979732E-2</v>
      </c>
      <c r="S271" s="28">
        <f t="shared" si="31"/>
        <v>-1.7147989877939862E-2</v>
      </c>
      <c r="T271" s="28">
        <f t="shared" si="32"/>
        <v>1.494017069281206E-4</v>
      </c>
    </row>
    <row r="272" spans="5:20">
      <c r="E272" s="29">
        <v>44687</v>
      </c>
      <c r="F272" s="30">
        <v>2590.8000489999999</v>
      </c>
      <c r="G272" s="30">
        <v>2418.8591310000002</v>
      </c>
      <c r="H272" s="30">
        <v>1330</v>
      </c>
      <c r="I272" s="30">
        <v>883.29998799999998</v>
      </c>
      <c r="J272" s="30">
        <v>1616</v>
      </c>
      <c r="K272" s="32">
        <v>14145.75</v>
      </c>
      <c r="L272" s="10">
        <f t="shared" si="33"/>
        <v>1917.212284164726</v>
      </c>
      <c r="M272" s="10">
        <f t="shared" si="34"/>
        <v>-1.4138176716291473E-2</v>
      </c>
      <c r="O272" s="28">
        <f t="shared" si="35"/>
        <v>-1.9509166873465489E-2</v>
      </c>
      <c r="P272" s="28">
        <f t="shared" si="35"/>
        <v>-7.6678121454835102E-3</v>
      </c>
      <c r="Q272" s="28">
        <f t="shared" si="29"/>
        <v>-3.2727272727272716E-2</v>
      </c>
      <c r="R272" s="28">
        <f t="shared" si="30"/>
        <v>5.8645605639702225E-3</v>
      </c>
      <c r="S272" s="28">
        <f t="shared" si="31"/>
        <v>-2.1021355806655651E-2</v>
      </c>
      <c r="T272" s="28">
        <f t="shared" si="32"/>
        <v>-1.7349171616130032E-2</v>
      </c>
    </row>
    <row r="273" spans="5:20">
      <c r="E273" s="29">
        <v>44690</v>
      </c>
      <c r="F273" s="30">
        <v>2808.5500489999999</v>
      </c>
      <c r="G273" s="30">
        <v>2324.3901369999999</v>
      </c>
      <c r="H273" s="30">
        <v>1300</v>
      </c>
      <c r="I273" s="30">
        <v>885.40002400000003</v>
      </c>
      <c r="J273" s="30">
        <v>1607.5500489999999</v>
      </c>
      <c r="K273" s="32">
        <v>13991.75</v>
      </c>
      <c r="L273" s="10">
        <f t="shared" si="33"/>
        <v>1929.8317400193787</v>
      </c>
      <c r="M273" s="10">
        <f t="shared" si="34"/>
        <v>6.5821901720970466E-3</v>
      </c>
      <c r="O273" s="28">
        <f t="shared" si="35"/>
        <v>8.4047396897358961E-2</v>
      </c>
      <c r="P273" s="28">
        <f t="shared" si="35"/>
        <v>-3.9055186302207279E-2</v>
      </c>
      <c r="Q273" s="28">
        <f t="shared" si="29"/>
        <v>-2.2556390977443663E-2</v>
      </c>
      <c r="R273" s="28">
        <f t="shared" si="30"/>
        <v>2.3774889941468036E-3</v>
      </c>
      <c r="S273" s="28">
        <f t="shared" si="31"/>
        <v>-5.2289300742575096E-3</v>
      </c>
      <c r="T273" s="28">
        <f t="shared" si="32"/>
        <v>-1.0886662071647013E-2</v>
      </c>
    </row>
    <row r="274" spans="5:20">
      <c r="E274" s="29">
        <v>44691</v>
      </c>
      <c r="F274" s="30">
        <v>2668.5</v>
      </c>
      <c r="G274" s="30">
        <v>2284.1010740000002</v>
      </c>
      <c r="H274" s="30">
        <v>1315.0500489999999</v>
      </c>
      <c r="I274" s="30">
        <v>861.84997599999997</v>
      </c>
      <c r="J274" s="30">
        <v>1611</v>
      </c>
      <c r="K274" s="32">
        <v>13855.950194999999</v>
      </c>
      <c r="L274" s="10">
        <f t="shared" si="33"/>
        <v>1883.522710414152</v>
      </c>
      <c r="M274" s="10">
        <f t="shared" si="34"/>
        <v>-2.399640789655666E-2</v>
      </c>
      <c r="O274" s="28">
        <f t="shared" si="35"/>
        <v>-4.986560558173625E-2</v>
      </c>
      <c r="P274" s="28">
        <f t="shared" si="35"/>
        <v>-1.7333175854892913E-2</v>
      </c>
      <c r="Q274" s="28">
        <f t="shared" si="29"/>
        <v>1.1576960769230649E-2</v>
      </c>
      <c r="R274" s="28">
        <f t="shared" si="30"/>
        <v>-2.659820122164358E-2</v>
      </c>
      <c r="S274" s="28">
        <f t="shared" si="31"/>
        <v>2.1460924355953814E-3</v>
      </c>
      <c r="T274" s="28">
        <f t="shared" si="32"/>
        <v>-9.7057055050298047E-3</v>
      </c>
    </row>
    <row r="275" spans="5:20">
      <c r="E275" s="29">
        <v>44692</v>
      </c>
      <c r="F275" s="30">
        <v>2542.0500489999999</v>
      </c>
      <c r="G275" s="30">
        <v>2260.703125</v>
      </c>
      <c r="H275" s="30">
        <v>1353</v>
      </c>
      <c r="I275" s="30">
        <v>854.79998799999998</v>
      </c>
      <c r="J275" s="30">
        <v>1600.5</v>
      </c>
      <c r="K275" s="32">
        <v>13771.799805000001</v>
      </c>
      <c r="L275" s="10">
        <f t="shared" si="33"/>
        <v>1851.1364713454159</v>
      </c>
      <c r="M275" s="10">
        <f t="shared" si="34"/>
        <v>-1.7194504154194656E-2</v>
      </c>
      <c r="O275" s="28">
        <f t="shared" si="35"/>
        <v>-4.7386153644369489E-2</v>
      </c>
      <c r="P275" s="28">
        <f t="shared" si="35"/>
        <v>-1.0243832580939527E-2</v>
      </c>
      <c r="Q275" s="28">
        <f t="shared" ref="Q275:Q338" si="36">(H275/H274)-1</f>
        <v>2.8858179982471643E-2</v>
      </c>
      <c r="R275" s="28">
        <f t="shared" ref="R275:R338" si="37">(I275/I274)-1</f>
        <v>-8.1800640440001793E-3</v>
      </c>
      <c r="S275" s="28">
        <f t="shared" ref="S275:S338" si="38">(J275/J274)-1</f>
        <v>-6.5176908752327956E-3</v>
      </c>
      <c r="T275" s="28">
        <f t="shared" ref="T275:T338" si="39">(K275/K274)-1</f>
        <v>-6.0732312700116919E-3</v>
      </c>
    </row>
    <row r="276" spans="5:20">
      <c r="E276" s="29">
        <v>44693</v>
      </c>
      <c r="F276" s="30">
        <v>2404</v>
      </c>
      <c r="G276" s="30">
        <v>2214.6455080000001</v>
      </c>
      <c r="H276" s="30">
        <v>1321.099976</v>
      </c>
      <c r="I276" s="30">
        <v>850</v>
      </c>
      <c r="J276" s="30">
        <v>1550</v>
      </c>
      <c r="K276" s="32">
        <v>13465.25</v>
      </c>
      <c r="L276" s="10">
        <f t="shared" si="33"/>
        <v>1793.8716018129253</v>
      </c>
      <c r="M276" s="10">
        <f t="shared" si="34"/>
        <v>-3.0934979899602033E-2</v>
      </c>
      <c r="O276" s="28">
        <f t="shared" si="35"/>
        <v>-5.4306581829223433E-2</v>
      </c>
      <c r="P276" s="28">
        <f t="shared" si="35"/>
        <v>-2.0373138113833456E-2</v>
      </c>
      <c r="Q276" s="28">
        <f t="shared" si="36"/>
        <v>-2.3577253510716933E-2</v>
      </c>
      <c r="R276" s="28">
        <f t="shared" si="37"/>
        <v>-5.6153346600187337E-3</v>
      </c>
      <c r="S276" s="28">
        <f t="shared" si="38"/>
        <v>-3.155263980006251E-2</v>
      </c>
      <c r="T276" s="28">
        <f t="shared" si="39"/>
        <v>-2.2259240574256989E-2</v>
      </c>
    </row>
    <row r="277" spans="5:20">
      <c r="E277" s="29">
        <v>44694</v>
      </c>
      <c r="F277" s="30">
        <v>2453.1499020000001</v>
      </c>
      <c r="G277" s="30">
        <v>2239.7509770000001</v>
      </c>
      <c r="H277" s="30">
        <v>1310.0500489999999</v>
      </c>
      <c r="I277" s="30">
        <v>882.5</v>
      </c>
      <c r="J277" s="30">
        <v>1530</v>
      </c>
      <c r="K277" s="32">
        <v>13471.5</v>
      </c>
      <c r="L277" s="10">
        <f t="shared" si="33"/>
        <v>1815.3913320909019</v>
      </c>
      <c r="M277" s="10">
        <f t="shared" si="34"/>
        <v>1.1996248926750441E-2</v>
      </c>
      <c r="O277" s="28">
        <f t="shared" si="35"/>
        <v>2.0445050748752136E-2</v>
      </c>
      <c r="P277" s="28">
        <f t="shared" si="35"/>
        <v>1.1336111765657853E-2</v>
      </c>
      <c r="Q277" s="28">
        <f t="shared" si="36"/>
        <v>-8.3641868145791776E-3</v>
      </c>
      <c r="R277" s="28">
        <f t="shared" si="37"/>
        <v>3.8235294117647145E-2</v>
      </c>
      <c r="S277" s="28">
        <f t="shared" si="38"/>
        <v>-1.2903225806451646E-2</v>
      </c>
      <c r="T277" s="28">
        <f t="shared" si="39"/>
        <v>4.6415773936625548E-4</v>
      </c>
    </row>
    <row r="278" spans="5:20">
      <c r="E278" s="29">
        <v>44697</v>
      </c>
      <c r="F278" s="30">
        <v>2413.6000979999999</v>
      </c>
      <c r="G278" s="30">
        <v>2240.304932</v>
      </c>
      <c r="H278" s="30">
        <v>1299</v>
      </c>
      <c r="I278" s="30">
        <v>885.59997599999997</v>
      </c>
      <c r="J278" s="30">
        <v>1550</v>
      </c>
      <c r="K278" s="32">
        <v>13571.200194999999</v>
      </c>
      <c r="L278" s="10">
        <f t="shared" si="33"/>
        <v>1807.5118884637272</v>
      </c>
      <c r="M278" s="10">
        <f t="shared" si="34"/>
        <v>-4.3403554307486214E-3</v>
      </c>
      <c r="O278" s="28">
        <f t="shared" si="35"/>
        <v>-1.6122049438461183E-2</v>
      </c>
      <c r="P278" s="28">
        <f t="shared" si="35"/>
        <v>2.4732883507505576E-4</v>
      </c>
      <c r="Q278" s="28">
        <f t="shared" si="36"/>
        <v>-8.4348296528325983E-3</v>
      </c>
      <c r="R278" s="28">
        <f t="shared" si="37"/>
        <v>3.5127206798866162E-3</v>
      </c>
      <c r="S278" s="28">
        <f t="shared" si="38"/>
        <v>1.3071895424836555E-2</v>
      </c>
      <c r="T278" s="28">
        <f t="shared" si="39"/>
        <v>7.4008235905429487E-3</v>
      </c>
    </row>
    <row r="279" spans="5:20">
      <c r="E279" s="29">
        <v>44698</v>
      </c>
      <c r="F279" s="30">
        <v>2456.5</v>
      </c>
      <c r="G279" s="30">
        <v>2334.4045409999999</v>
      </c>
      <c r="H279" s="30">
        <v>1312.599976</v>
      </c>
      <c r="I279" s="30">
        <v>891.75</v>
      </c>
      <c r="J279" s="30">
        <v>1545</v>
      </c>
      <c r="K279" s="32">
        <v>13926.049805000001</v>
      </c>
      <c r="L279" s="10">
        <f t="shared" si="33"/>
        <v>1850.8812275219818</v>
      </c>
      <c r="M279" s="10">
        <f t="shared" si="34"/>
        <v>2.3993944015004987E-2</v>
      </c>
      <c r="O279" s="28">
        <f t="shared" si="35"/>
        <v>1.7774237760243894E-2</v>
      </c>
      <c r="P279" s="28">
        <f t="shared" si="35"/>
        <v>4.2003036129547588E-2</v>
      </c>
      <c r="Q279" s="28">
        <f t="shared" si="36"/>
        <v>1.0469573518090858E-2</v>
      </c>
      <c r="R279" s="28">
        <f t="shared" si="37"/>
        <v>6.9444717329125716E-3</v>
      </c>
      <c r="S279" s="28">
        <f t="shared" si="38"/>
        <v>-3.225806451612856E-3</v>
      </c>
      <c r="T279" s="28">
        <f t="shared" si="39"/>
        <v>2.6147253367519996E-2</v>
      </c>
    </row>
    <row r="280" spans="5:20">
      <c r="E280" s="29">
        <v>44699</v>
      </c>
      <c r="F280" s="30">
        <v>2520.6000979999999</v>
      </c>
      <c r="G280" s="30">
        <v>2342.89624</v>
      </c>
      <c r="H280" s="30">
        <v>1324.0500489999999</v>
      </c>
      <c r="I280" s="30">
        <v>899.15002400000003</v>
      </c>
      <c r="J280" s="30">
        <v>1623</v>
      </c>
      <c r="K280" s="32">
        <v>13918.200194999999</v>
      </c>
      <c r="L280" s="10">
        <f t="shared" si="33"/>
        <v>1879.1717830725395</v>
      </c>
      <c r="M280" s="10">
        <f t="shared" si="34"/>
        <v>1.5284911387012157E-2</v>
      </c>
      <c r="O280" s="28">
        <f t="shared" si="35"/>
        <v>2.6094076124567378E-2</v>
      </c>
      <c r="P280" s="28">
        <f t="shared" si="35"/>
        <v>3.6376295757043486E-3</v>
      </c>
      <c r="Q280" s="28">
        <f t="shared" si="36"/>
        <v>8.7232006775534998E-3</v>
      </c>
      <c r="R280" s="28">
        <f t="shared" si="37"/>
        <v>8.2983167928232238E-3</v>
      </c>
      <c r="S280" s="28">
        <f t="shared" si="38"/>
        <v>5.048543689320395E-2</v>
      </c>
      <c r="T280" s="28">
        <f t="shared" si="39"/>
        <v>-5.6366378907990455E-4</v>
      </c>
    </row>
    <row r="281" spans="5:20">
      <c r="E281" s="29">
        <v>44700</v>
      </c>
      <c r="F281" s="30">
        <v>2458.3999020000001</v>
      </c>
      <c r="G281" s="30">
        <v>2288.900635</v>
      </c>
      <c r="H281" s="30">
        <v>1286.1999510000001</v>
      </c>
      <c r="I281" s="30">
        <v>884.59997599999997</v>
      </c>
      <c r="J281" s="30">
        <v>1550</v>
      </c>
      <c r="K281" s="32">
        <v>13550.900390999999</v>
      </c>
      <c r="L281" s="10">
        <f t="shared" si="33"/>
        <v>1831.3070712903423</v>
      </c>
      <c r="M281" s="10">
        <f t="shared" si="34"/>
        <v>-2.5471174170110245E-2</v>
      </c>
      <c r="O281" s="28">
        <f t="shared" si="35"/>
        <v>-2.4676741086122056E-2</v>
      </c>
      <c r="P281" s="28">
        <f t="shared" si="35"/>
        <v>-2.3046519977342306E-2</v>
      </c>
      <c r="Q281" s="28">
        <f t="shared" si="36"/>
        <v>-2.8586606698581041E-2</v>
      </c>
      <c r="R281" s="28">
        <f t="shared" si="37"/>
        <v>-1.6182002570908072E-2</v>
      </c>
      <c r="S281" s="28">
        <f t="shared" si="38"/>
        <v>-4.4978434996919336E-2</v>
      </c>
      <c r="T281" s="28">
        <f t="shared" si="39"/>
        <v>-2.6389892288799621E-2</v>
      </c>
    </row>
    <row r="282" spans="5:20">
      <c r="E282" s="29">
        <v>44701</v>
      </c>
      <c r="F282" s="30">
        <v>2473.1499020000001</v>
      </c>
      <c r="G282" s="30">
        <v>2422.3664549999999</v>
      </c>
      <c r="H282" s="30">
        <v>1303</v>
      </c>
      <c r="I282" s="30">
        <v>915.65002400000003</v>
      </c>
      <c r="J282" s="30">
        <v>1569.400024</v>
      </c>
      <c r="K282" s="32">
        <v>13895.049805000001</v>
      </c>
      <c r="L282" s="10">
        <f t="shared" si="33"/>
        <v>1888.8786597441915</v>
      </c>
      <c r="M282" s="10">
        <f t="shared" si="34"/>
        <v>3.1437430323077553E-2</v>
      </c>
      <c r="O282" s="28">
        <f t="shared" si="35"/>
        <v>5.999837531721397E-3</v>
      </c>
      <c r="P282" s="28">
        <f t="shared" si="35"/>
        <v>5.8310010473652474E-2</v>
      </c>
      <c r="Q282" s="28">
        <f t="shared" si="36"/>
        <v>1.3061770828818764E-2</v>
      </c>
      <c r="R282" s="28">
        <f t="shared" si="37"/>
        <v>3.5100665659525188E-2</v>
      </c>
      <c r="S282" s="28">
        <f t="shared" si="38"/>
        <v>1.2516144516129035E-2</v>
      </c>
      <c r="T282" s="28">
        <f t="shared" si="39"/>
        <v>2.5396793133286799E-2</v>
      </c>
    </row>
    <row r="283" spans="5:20">
      <c r="E283" s="29">
        <v>44704</v>
      </c>
      <c r="F283" s="30">
        <v>2436.3500979999999</v>
      </c>
      <c r="G283" s="30">
        <v>2406.1679690000001</v>
      </c>
      <c r="H283" s="30">
        <v>1314</v>
      </c>
      <c r="I283" s="30">
        <v>922.04998799999998</v>
      </c>
      <c r="J283" s="30">
        <v>1629</v>
      </c>
      <c r="K283" s="32">
        <v>13835.799805000001</v>
      </c>
      <c r="L283" s="10">
        <f t="shared" si="33"/>
        <v>1884.2654639923765</v>
      </c>
      <c r="M283" s="10">
        <f t="shared" si="34"/>
        <v>-2.4422933299695915E-3</v>
      </c>
      <c r="O283" s="28">
        <f t="shared" si="35"/>
        <v>-1.4879730488734477E-2</v>
      </c>
      <c r="P283" s="28">
        <f t="shared" si="35"/>
        <v>-6.6870501639273439E-3</v>
      </c>
      <c r="Q283" s="28">
        <f t="shared" si="36"/>
        <v>8.4420567920184819E-3</v>
      </c>
      <c r="R283" s="28">
        <f t="shared" si="37"/>
        <v>6.989530751107198E-3</v>
      </c>
      <c r="S283" s="28">
        <f t="shared" si="38"/>
        <v>3.7976280800668505E-2</v>
      </c>
      <c r="T283" s="28">
        <f t="shared" si="39"/>
        <v>-4.2641085013368496E-3</v>
      </c>
    </row>
    <row r="284" spans="5:20">
      <c r="E284" s="29">
        <v>44705</v>
      </c>
      <c r="F284" s="30">
        <v>2455.4499510000001</v>
      </c>
      <c r="G284" s="30">
        <v>2414.428711</v>
      </c>
      <c r="H284" s="30">
        <v>1300</v>
      </c>
      <c r="I284" s="30">
        <v>909.90002400000003</v>
      </c>
      <c r="J284" s="30">
        <v>1644.8000489999999</v>
      </c>
      <c r="K284" s="32">
        <v>13747.25</v>
      </c>
      <c r="L284" s="10">
        <f t="shared" si="33"/>
        <v>1888.3740077738053</v>
      </c>
      <c r="M284" s="10">
        <f t="shared" si="34"/>
        <v>2.1804484877219199E-3</v>
      </c>
      <c r="O284" s="28">
        <f t="shared" si="35"/>
        <v>7.8395354656455307E-3</v>
      </c>
      <c r="P284" s="28">
        <f t="shared" si="35"/>
        <v>3.433152675302642E-3</v>
      </c>
      <c r="Q284" s="28">
        <f t="shared" si="36"/>
        <v>-1.0654490106544956E-2</v>
      </c>
      <c r="R284" s="28">
        <f t="shared" si="37"/>
        <v>-1.3177120718101398E-2</v>
      </c>
      <c r="S284" s="28">
        <f t="shared" si="38"/>
        <v>9.6992320441988689E-3</v>
      </c>
      <c r="T284" s="28">
        <f t="shared" si="39"/>
        <v>-6.400049599445623E-3</v>
      </c>
    </row>
    <row r="285" spans="5:20">
      <c r="E285" s="29">
        <v>44706</v>
      </c>
      <c r="F285" s="30">
        <v>2386</v>
      </c>
      <c r="G285" s="30">
        <v>2410.8752439999998</v>
      </c>
      <c r="H285" s="30">
        <v>1330</v>
      </c>
      <c r="I285" s="30">
        <v>911.20001200000002</v>
      </c>
      <c r="J285" s="30">
        <v>1633</v>
      </c>
      <c r="K285" s="32">
        <v>13587.75</v>
      </c>
      <c r="L285" s="10">
        <f t="shared" si="33"/>
        <v>1875.4570846867771</v>
      </c>
      <c r="M285" s="10">
        <f t="shared" si="34"/>
        <v>-6.8402355856697072E-3</v>
      </c>
      <c r="O285" s="28">
        <f t="shared" si="35"/>
        <v>-2.8284001867647901E-2</v>
      </c>
      <c r="P285" s="28">
        <f t="shared" si="35"/>
        <v>-1.4717630650309399E-3</v>
      </c>
      <c r="Q285" s="28">
        <f t="shared" si="36"/>
        <v>2.3076923076922995E-2</v>
      </c>
      <c r="R285" s="28">
        <f t="shared" si="37"/>
        <v>1.4287152057488317E-3</v>
      </c>
      <c r="S285" s="28">
        <f t="shared" si="38"/>
        <v>-7.1741540907505064E-3</v>
      </c>
      <c r="T285" s="28">
        <f t="shared" si="39"/>
        <v>-1.1602320464092819E-2</v>
      </c>
    </row>
    <row r="286" spans="5:20">
      <c r="E286" s="29">
        <v>44707</v>
      </c>
      <c r="F286" s="30">
        <v>2423.3500979999999</v>
      </c>
      <c r="G286" s="30">
        <v>2387.892578</v>
      </c>
      <c r="H286" s="30">
        <v>1342.150024</v>
      </c>
      <c r="I286" s="30">
        <v>899.95001200000002</v>
      </c>
      <c r="J286" s="30">
        <v>1575</v>
      </c>
      <c r="K286" s="32">
        <v>13722.549805000001</v>
      </c>
      <c r="L286" s="10">
        <f t="shared" si="33"/>
        <v>1870.2960833782734</v>
      </c>
      <c r="M286" s="10">
        <f t="shared" si="34"/>
        <v>-2.7518631861233045E-3</v>
      </c>
      <c r="O286" s="28">
        <f t="shared" si="35"/>
        <v>1.5653854987426552E-2</v>
      </c>
      <c r="P286" s="28">
        <f t="shared" si="35"/>
        <v>-9.5329138482787013E-3</v>
      </c>
      <c r="Q286" s="28">
        <f t="shared" si="36"/>
        <v>9.1353563909775115E-3</v>
      </c>
      <c r="R286" s="28">
        <f t="shared" si="37"/>
        <v>-1.2346356290434235E-2</v>
      </c>
      <c r="S286" s="28">
        <f t="shared" si="38"/>
        <v>-3.5517452541334982E-2</v>
      </c>
      <c r="T286" s="28">
        <f t="shared" si="39"/>
        <v>9.9206862799212647E-3</v>
      </c>
    </row>
    <row r="287" spans="5:20">
      <c r="E287" s="29">
        <v>44708</v>
      </c>
      <c r="F287" s="30">
        <v>2429.1499020000001</v>
      </c>
      <c r="G287" s="30">
        <v>2376.8164059999999</v>
      </c>
      <c r="H287" s="30">
        <v>1371.8000489999999</v>
      </c>
      <c r="I287" s="30">
        <v>903.90002400000003</v>
      </c>
      <c r="J287" s="30">
        <v>1575.1999510000001</v>
      </c>
      <c r="K287" s="32">
        <v>13873.150390999999</v>
      </c>
      <c r="L287" s="10">
        <f t="shared" si="33"/>
        <v>1873.4659577869515</v>
      </c>
      <c r="M287" s="10">
        <f t="shared" si="34"/>
        <v>1.6948516530883584E-3</v>
      </c>
      <c r="O287" s="28">
        <f t="shared" si="35"/>
        <v>2.3933000868454624E-3</v>
      </c>
      <c r="P287" s="28">
        <f t="shared" si="35"/>
        <v>-4.6384716389867853E-3</v>
      </c>
      <c r="Q287" s="28">
        <f t="shared" si="36"/>
        <v>2.2091438713858658E-2</v>
      </c>
      <c r="R287" s="28">
        <f t="shared" si="37"/>
        <v>4.3891460051450615E-3</v>
      </c>
      <c r="S287" s="28">
        <f t="shared" si="38"/>
        <v>1.2695301587295482E-4</v>
      </c>
      <c r="T287" s="28">
        <f t="shared" si="39"/>
        <v>1.0974679497619766E-2</v>
      </c>
    </row>
    <row r="288" spans="5:20">
      <c r="E288" s="29">
        <v>44711</v>
      </c>
      <c r="F288" s="30">
        <v>2558.8000489999999</v>
      </c>
      <c r="G288" s="30">
        <v>2459.6096189999998</v>
      </c>
      <c r="H288" s="30">
        <v>1410.25</v>
      </c>
      <c r="I288" s="30">
        <v>888.29998799999998</v>
      </c>
      <c r="J288" s="30">
        <v>1620</v>
      </c>
      <c r="K288" s="32">
        <v>14154.799805000001</v>
      </c>
      <c r="L288" s="10">
        <f t="shared" si="33"/>
        <v>1937.6060258709563</v>
      </c>
      <c r="M288" s="10">
        <f t="shared" si="34"/>
        <v>3.4236046733280734E-2</v>
      </c>
      <c r="O288" s="28">
        <f t="shared" si="35"/>
        <v>5.3372641553843359E-2</v>
      </c>
      <c r="P288" s="28">
        <f t="shared" si="35"/>
        <v>3.4833659339862377E-2</v>
      </c>
      <c r="Q288" s="28">
        <f t="shared" si="36"/>
        <v>2.8028830461136689E-2</v>
      </c>
      <c r="R288" s="28">
        <f t="shared" si="37"/>
        <v>-1.7258585668540771E-2</v>
      </c>
      <c r="S288" s="28">
        <f t="shared" si="38"/>
        <v>2.8440864901982277E-2</v>
      </c>
      <c r="T288" s="28">
        <f t="shared" si="39"/>
        <v>2.030176319451682E-2</v>
      </c>
    </row>
    <row r="289" spans="5:20">
      <c r="E289" s="29">
        <v>44712</v>
      </c>
      <c r="F289" s="30">
        <v>2554.6999510000001</v>
      </c>
      <c r="G289" s="30">
        <v>2429.9350589999999</v>
      </c>
      <c r="H289" s="30">
        <v>1395.900024</v>
      </c>
      <c r="I289" s="30">
        <v>860.59997599999997</v>
      </c>
      <c r="J289" s="30">
        <v>1660.5</v>
      </c>
      <c r="K289" s="32">
        <v>14119.599609000001</v>
      </c>
      <c r="L289" s="10">
        <f t="shared" si="33"/>
        <v>1923.5993509331367</v>
      </c>
      <c r="M289" s="10">
        <f t="shared" si="34"/>
        <v>-7.2288559959052812E-3</v>
      </c>
      <c r="O289" s="28">
        <f t="shared" si="35"/>
        <v>-1.6023518530110525E-3</v>
      </c>
      <c r="P289" s="28">
        <f t="shared" si="35"/>
        <v>-1.2064743840148329E-2</v>
      </c>
      <c r="Q289" s="28">
        <f t="shared" si="36"/>
        <v>-1.017548377947175E-2</v>
      </c>
      <c r="R289" s="28">
        <f t="shared" si="37"/>
        <v>-3.118317277293492E-2</v>
      </c>
      <c r="S289" s="28">
        <f t="shared" si="38"/>
        <v>2.4999999999999911E-2</v>
      </c>
      <c r="T289" s="28">
        <f t="shared" si="39"/>
        <v>-2.4868028149409582E-3</v>
      </c>
    </row>
    <row r="290" spans="5:20">
      <c r="E290" s="29">
        <v>44713</v>
      </c>
      <c r="F290" s="30">
        <v>2585.9499510000001</v>
      </c>
      <c r="G290" s="30">
        <v>2430.7197270000001</v>
      </c>
      <c r="H290" s="30">
        <v>1380</v>
      </c>
      <c r="I290" s="30">
        <v>839.25</v>
      </c>
      <c r="J290" s="30">
        <v>1653.5500489999999</v>
      </c>
      <c r="K290" s="32">
        <v>14082.900390999999</v>
      </c>
      <c r="L290" s="10">
        <f t="shared" si="33"/>
        <v>1923.6716090012026</v>
      </c>
      <c r="M290" s="10">
        <f t="shared" si="34"/>
        <v>3.7563990667122127E-5</v>
      </c>
      <c r="O290" s="28">
        <f t="shared" si="35"/>
        <v>1.2232356284254786E-2</v>
      </c>
      <c r="P290" s="28">
        <f t="shared" si="35"/>
        <v>3.2291727183975105E-4</v>
      </c>
      <c r="Q290" s="28">
        <f t="shared" si="36"/>
        <v>-1.1390517749572004E-2</v>
      </c>
      <c r="R290" s="28">
        <f t="shared" si="37"/>
        <v>-2.4808246102019371E-2</v>
      </c>
      <c r="S290" s="28">
        <f t="shared" si="38"/>
        <v>-4.1854567901234985E-3</v>
      </c>
      <c r="T290" s="28">
        <f t="shared" si="39"/>
        <v>-2.5991684620156885E-3</v>
      </c>
    </row>
    <row r="291" spans="5:20">
      <c r="E291" s="29">
        <v>44714</v>
      </c>
      <c r="F291" s="30">
        <v>2676.75</v>
      </c>
      <c r="G291" s="30">
        <v>2514.5280760000001</v>
      </c>
      <c r="H291" s="30">
        <v>1387.25</v>
      </c>
      <c r="I291" s="30">
        <v>859.54998799999998</v>
      </c>
      <c r="J291" s="30">
        <v>1632</v>
      </c>
      <c r="K291" s="32">
        <v>14167.950194999999</v>
      </c>
      <c r="L291" s="10">
        <f t="shared" si="33"/>
        <v>1974.3532749100225</v>
      </c>
      <c r="M291" s="10">
        <f t="shared" si="34"/>
        <v>2.6346319024344478E-2</v>
      </c>
      <c r="O291" s="28">
        <f t="shared" si="35"/>
        <v>3.5112840820792801E-2</v>
      </c>
      <c r="P291" s="28">
        <f t="shared" si="35"/>
        <v>3.4478820437038316E-2</v>
      </c>
      <c r="Q291" s="28">
        <f t="shared" si="36"/>
        <v>5.2536231884057205E-3</v>
      </c>
      <c r="R291" s="28">
        <f t="shared" si="37"/>
        <v>2.4188249031873665E-2</v>
      </c>
      <c r="S291" s="28">
        <f t="shared" si="38"/>
        <v>-1.3032595543771119E-2</v>
      </c>
      <c r="T291" s="28">
        <f t="shared" si="39"/>
        <v>6.0392249919165586E-3</v>
      </c>
    </row>
    <row r="292" spans="5:20">
      <c r="E292" s="29">
        <v>44715</v>
      </c>
      <c r="F292" s="30">
        <v>2697.6999510000001</v>
      </c>
      <c r="G292" s="30">
        <v>2565.477539</v>
      </c>
      <c r="H292" s="30">
        <v>1398.3000489999999</v>
      </c>
      <c r="I292" s="30">
        <v>865.09997599999997</v>
      </c>
      <c r="J292" s="30">
        <v>1657.9499510000001</v>
      </c>
      <c r="K292" s="32">
        <v>14077.900390999999</v>
      </c>
      <c r="L292" s="10">
        <f t="shared" si="33"/>
        <v>2001.2244788492876</v>
      </c>
      <c r="M292" s="10">
        <f t="shared" si="34"/>
        <v>1.361012959572272E-2</v>
      </c>
      <c r="O292" s="28">
        <f t="shared" si="35"/>
        <v>7.8266371532642598E-3</v>
      </c>
      <c r="P292" s="28">
        <f t="shared" si="35"/>
        <v>2.0262037829797519E-2</v>
      </c>
      <c r="Q292" s="28">
        <f t="shared" si="36"/>
        <v>7.9654344927013732E-3</v>
      </c>
      <c r="R292" s="28">
        <f t="shared" si="37"/>
        <v>6.4568530946218505E-3</v>
      </c>
      <c r="S292" s="28">
        <f t="shared" si="38"/>
        <v>1.5900705269607851E-2</v>
      </c>
      <c r="T292" s="28">
        <f t="shared" si="39"/>
        <v>-6.3558808974201186E-3</v>
      </c>
    </row>
    <row r="293" spans="5:20">
      <c r="E293" s="29">
        <v>44718</v>
      </c>
      <c r="F293" s="30">
        <v>2712.5500489999999</v>
      </c>
      <c r="G293" s="30">
        <v>2554.4477539999998</v>
      </c>
      <c r="H293" s="30">
        <v>1376.3000489999999</v>
      </c>
      <c r="I293" s="30">
        <v>859.79998799999998</v>
      </c>
      <c r="J293" s="30">
        <v>1652.150024</v>
      </c>
      <c r="K293" s="32">
        <v>14054.099609000001</v>
      </c>
      <c r="L293" s="10">
        <f t="shared" si="33"/>
        <v>1995.8421397641334</v>
      </c>
      <c r="M293" s="10">
        <f t="shared" si="34"/>
        <v>-2.6895229106177476E-3</v>
      </c>
      <c r="O293" s="28">
        <f t="shared" si="35"/>
        <v>5.5047256068989636E-3</v>
      </c>
      <c r="P293" s="28">
        <f t="shared" si="35"/>
        <v>-4.2993106867345032E-3</v>
      </c>
      <c r="Q293" s="28">
        <f t="shared" si="36"/>
        <v>-1.5733389994324498E-2</v>
      </c>
      <c r="R293" s="28">
        <f t="shared" si="37"/>
        <v>-6.1264456675930168E-3</v>
      </c>
      <c r="S293" s="28">
        <f t="shared" si="38"/>
        <v>-3.498252161654114E-3</v>
      </c>
      <c r="T293" s="28">
        <f t="shared" si="39"/>
        <v>-1.690648558304475E-3</v>
      </c>
    </row>
    <row r="294" spans="5:20">
      <c r="E294" s="29">
        <v>44719</v>
      </c>
      <c r="F294" s="30">
        <v>2665</v>
      </c>
      <c r="G294" s="30">
        <v>2559.2473140000002</v>
      </c>
      <c r="H294" s="30">
        <v>1362</v>
      </c>
      <c r="I294" s="30">
        <v>848.25</v>
      </c>
      <c r="J294" s="30">
        <v>1630</v>
      </c>
      <c r="K294" s="32">
        <v>13935.599609000001</v>
      </c>
      <c r="L294" s="10">
        <f t="shared" si="33"/>
        <v>1980.0608080879597</v>
      </c>
      <c r="M294" s="10">
        <f t="shared" si="34"/>
        <v>-7.9071041550604626E-3</v>
      </c>
      <c r="O294" s="28">
        <f t="shared" si="35"/>
        <v>-1.7529648537740194E-2</v>
      </c>
      <c r="P294" s="28">
        <f t="shared" si="35"/>
        <v>1.8789031768158271E-3</v>
      </c>
      <c r="Q294" s="28">
        <f t="shared" si="36"/>
        <v>-1.0390211793126158E-2</v>
      </c>
      <c r="R294" s="28">
        <f t="shared" si="37"/>
        <v>-1.3433342825308281E-2</v>
      </c>
      <c r="S294" s="28">
        <f t="shared" si="38"/>
        <v>-1.3406787324539038E-2</v>
      </c>
      <c r="T294" s="28">
        <f t="shared" si="39"/>
        <v>-8.4317034386262035E-3</v>
      </c>
    </row>
    <row r="295" spans="5:20">
      <c r="E295" s="29">
        <v>44720</v>
      </c>
      <c r="F295" s="30">
        <v>2604.8000489999999</v>
      </c>
      <c r="G295" s="30">
        <v>2514.2973630000001</v>
      </c>
      <c r="H295" s="30">
        <v>1373.3000489999999</v>
      </c>
      <c r="I295" s="30">
        <v>847.25</v>
      </c>
      <c r="J295" s="30">
        <v>1595</v>
      </c>
      <c r="K295" s="32">
        <v>13886.900390999999</v>
      </c>
      <c r="L295" s="10">
        <f t="shared" si="33"/>
        <v>1949.8514058103485</v>
      </c>
      <c r="M295" s="10">
        <f t="shared" si="34"/>
        <v>-1.5256805323460187E-2</v>
      </c>
      <c r="O295" s="28">
        <f t="shared" si="35"/>
        <v>-2.2589099812382774E-2</v>
      </c>
      <c r="P295" s="28">
        <f t="shared" si="35"/>
        <v>-1.7563738664140738E-2</v>
      </c>
      <c r="Q295" s="28">
        <f t="shared" si="36"/>
        <v>8.2966585903083701E-3</v>
      </c>
      <c r="R295" s="28">
        <f t="shared" si="37"/>
        <v>-1.1788977306218529E-3</v>
      </c>
      <c r="S295" s="28">
        <f t="shared" si="38"/>
        <v>-2.1472392638036797E-2</v>
      </c>
      <c r="T295" s="28">
        <f t="shared" si="39"/>
        <v>-3.4945907866461567E-3</v>
      </c>
    </row>
    <row r="296" spans="5:20">
      <c r="E296" s="29">
        <v>44721</v>
      </c>
      <c r="F296" s="30">
        <v>2576.8000489999999</v>
      </c>
      <c r="G296" s="30">
        <v>2583.2453609999998</v>
      </c>
      <c r="H296" s="30">
        <v>1362.25</v>
      </c>
      <c r="I296" s="30">
        <v>858.84997599999997</v>
      </c>
      <c r="J296" s="30">
        <v>1556.1999510000001</v>
      </c>
      <c r="K296" s="32">
        <v>13977.099609000001</v>
      </c>
      <c r="L296" s="10">
        <f t="shared" si="33"/>
        <v>1962.6644003646591</v>
      </c>
      <c r="M296" s="10">
        <f t="shared" si="34"/>
        <v>6.5712671827860003E-3</v>
      </c>
      <c r="O296" s="28">
        <f t="shared" si="35"/>
        <v>-1.0749385547174528E-2</v>
      </c>
      <c r="P296" s="28">
        <f t="shared" si="35"/>
        <v>2.7422372156383545E-2</v>
      </c>
      <c r="Q296" s="28">
        <f t="shared" si="36"/>
        <v>-8.0463471970646516E-3</v>
      </c>
      <c r="R296" s="28">
        <f t="shared" si="37"/>
        <v>1.3691326054883435E-2</v>
      </c>
      <c r="S296" s="28">
        <f t="shared" si="38"/>
        <v>-2.4326049529780569E-2</v>
      </c>
      <c r="T296" s="28">
        <f t="shared" si="39"/>
        <v>6.4952736363299568E-3</v>
      </c>
    </row>
    <row r="297" spans="5:20">
      <c r="E297" s="29">
        <v>44722</v>
      </c>
      <c r="F297" s="30">
        <v>2520.6000979999999</v>
      </c>
      <c r="G297" s="30">
        <v>2505.251953</v>
      </c>
      <c r="H297" s="30">
        <v>1360.099976</v>
      </c>
      <c r="I297" s="30">
        <v>845.70001200000002</v>
      </c>
      <c r="J297" s="30">
        <v>1570</v>
      </c>
      <c r="K297" s="32">
        <v>13781.75</v>
      </c>
      <c r="L297" s="10">
        <f t="shared" si="33"/>
        <v>1923.0266748354286</v>
      </c>
      <c r="M297" s="10">
        <f t="shared" si="34"/>
        <v>-2.0195875322274071E-2</v>
      </c>
      <c r="O297" s="28">
        <f t="shared" si="35"/>
        <v>-2.1809977464805619E-2</v>
      </c>
      <c r="P297" s="28">
        <f t="shared" si="35"/>
        <v>-3.0192024798530115E-2</v>
      </c>
      <c r="Q297" s="28">
        <f t="shared" si="36"/>
        <v>-1.5782888603413925E-3</v>
      </c>
      <c r="R297" s="28">
        <f t="shared" si="37"/>
        <v>-1.5311130427277275E-2</v>
      </c>
      <c r="S297" s="28">
        <f t="shared" si="38"/>
        <v>8.8677865534774192E-3</v>
      </c>
      <c r="T297" s="28">
        <f t="shared" si="39"/>
        <v>-1.3976405296146965E-2</v>
      </c>
    </row>
    <row r="298" spans="5:20">
      <c r="E298" s="29">
        <v>44725</v>
      </c>
      <c r="F298" s="30">
        <v>2466.1499020000001</v>
      </c>
      <c r="G298" s="30">
        <v>2457.8557129999999</v>
      </c>
      <c r="H298" s="30">
        <v>1323.599976</v>
      </c>
      <c r="I298" s="30">
        <v>829.5</v>
      </c>
      <c r="J298" s="30">
        <v>1560.150024</v>
      </c>
      <c r="K298" s="32">
        <v>13416.900390999999</v>
      </c>
      <c r="L298" s="10">
        <f t="shared" si="33"/>
        <v>1885.37014099321</v>
      </c>
      <c r="M298" s="10">
        <f t="shared" si="34"/>
        <v>-1.9581909255336316E-2</v>
      </c>
      <c r="O298" s="28">
        <f t="shared" si="35"/>
        <v>-2.1602076443305696E-2</v>
      </c>
      <c r="P298" s="28">
        <f t="shared" si="35"/>
        <v>-1.891875184180325E-2</v>
      </c>
      <c r="Q298" s="28">
        <f t="shared" si="36"/>
        <v>-2.6836262513102227E-2</v>
      </c>
      <c r="R298" s="28">
        <f t="shared" si="37"/>
        <v>-1.9155742899528372E-2</v>
      </c>
      <c r="S298" s="28">
        <f t="shared" si="38"/>
        <v>-6.2738700636942868E-3</v>
      </c>
      <c r="T298" s="28">
        <f t="shared" si="39"/>
        <v>-2.6473387559635131E-2</v>
      </c>
    </row>
    <row r="299" spans="5:20">
      <c r="E299" s="29">
        <v>44726</v>
      </c>
      <c r="F299" s="30">
        <v>2470.75</v>
      </c>
      <c r="G299" s="30">
        <v>2425.7353520000001</v>
      </c>
      <c r="H299" s="30">
        <v>1311.25</v>
      </c>
      <c r="I299" s="30">
        <v>825.04998799999998</v>
      </c>
      <c r="J299" s="30">
        <v>1532.0500489999999</v>
      </c>
      <c r="K299" s="32">
        <v>13388.299805000001</v>
      </c>
      <c r="L299" s="10">
        <f t="shared" si="33"/>
        <v>1870.2043224383456</v>
      </c>
      <c r="M299" s="10">
        <f t="shared" si="34"/>
        <v>-8.043947565052223E-3</v>
      </c>
      <c r="O299" s="28">
        <f t="shared" si="35"/>
        <v>1.8652953724627164E-3</v>
      </c>
      <c r="P299" s="28">
        <f t="shared" si="35"/>
        <v>-1.3068448579023562E-2</v>
      </c>
      <c r="Q299" s="28">
        <f t="shared" si="36"/>
        <v>-9.3305955152117592E-3</v>
      </c>
      <c r="R299" s="28">
        <f t="shared" si="37"/>
        <v>-5.3646919831223938E-3</v>
      </c>
      <c r="S299" s="28">
        <f t="shared" si="38"/>
        <v>-1.8011072376203807E-2</v>
      </c>
      <c r="T299" s="28">
        <f t="shared" si="39"/>
        <v>-2.1316835607710916E-3</v>
      </c>
    </row>
    <row r="300" spans="5:20">
      <c r="E300" s="29">
        <v>44727</v>
      </c>
      <c r="F300" s="30">
        <v>2510.1499020000001</v>
      </c>
      <c r="G300" s="30">
        <v>2396.3840329999998</v>
      </c>
      <c r="H300" s="30">
        <v>1301.650024</v>
      </c>
      <c r="I300" s="30">
        <v>822.29998799999998</v>
      </c>
      <c r="J300" s="30">
        <v>1547.9499510000001</v>
      </c>
      <c r="K300" s="32">
        <v>13380.849609000001</v>
      </c>
      <c r="L300" s="10">
        <f t="shared" si="33"/>
        <v>1868.9747383887041</v>
      </c>
      <c r="M300" s="10">
        <f t="shared" si="34"/>
        <v>-6.5745974110376082E-4</v>
      </c>
      <c r="O300" s="28">
        <f t="shared" si="35"/>
        <v>1.5946535262572059E-2</v>
      </c>
      <c r="P300" s="28">
        <f t="shared" si="35"/>
        <v>-1.2099967531825073E-2</v>
      </c>
      <c r="Q300" s="28">
        <f t="shared" si="36"/>
        <v>-7.3212400381315046E-3</v>
      </c>
      <c r="R300" s="28">
        <f t="shared" si="37"/>
        <v>-3.3331313738531598E-3</v>
      </c>
      <c r="S300" s="28">
        <f t="shared" si="38"/>
        <v>1.0378187064044253E-2</v>
      </c>
      <c r="T300" s="28">
        <f t="shared" si="39"/>
        <v>-5.5647065785136007E-4</v>
      </c>
    </row>
    <row r="301" spans="5:20">
      <c r="E301" s="29">
        <v>44728</v>
      </c>
      <c r="F301" s="30">
        <v>2526.3999020000001</v>
      </c>
      <c r="G301" s="30">
        <v>2362.8791500000002</v>
      </c>
      <c r="H301" s="30">
        <v>1310</v>
      </c>
      <c r="I301" s="30">
        <v>814.59997599999997</v>
      </c>
      <c r="J301" s="30">
        <v>1568.400024</v>
      </c>
      <c r="K301" s="32">
        <v>13089.200194999999</v>
      </c>
      <c r="L301" s="10">
        <f t="shared" si="33"/>
        <v>1863.5993016607658</v>
      </c>
      <c r="M301" s="10">
        <f t="shared" si="34"/>
        <v>-2.876141992466219E-3</v>
      </c>
      <c r="O301" s="28">
        <f t="shared" si="35"/>
        <v>6.4737169629003333E-3</v>
      </c>
      <c r="P301" s="28">
        <f t="shared" si="35"/>
        <v>-1.3981433083601114E-2</v>
      </c>
      <c r="Q301" s="28">
        <f t="shared" si="36"/>
        <v>6.4149163339162207E-3</v>
      </c>
      <c r="R301" s="28">
        <f t="shared" si="37"/>
        <v>-9.3639938129246314E-3</v>
      </c>
      <c r="S301" s="28">
        <f t="shared" si="38"/>
        <v>1.3211068605150311E-2</v>
      </c>
      <c r="T301" s="28">
        <f t="shared" si="39"/>
        <v>-2.1796031083395229E-2</v>
      </c>
    </row>
    <row r="302" spans="5:20">
      <c r="E302" s="29">
        <v>44729</v>
      </c>
      <c r="F302" s="30">
        <v>2497.8999020000001</v>
      </c>
      <c r="G302" s="30">
        <v>2390.5690920000002</v>
      </c>
      <c r="H302" s="30">
        <v>1275</v>
      </c>
      <c r="I302" s="30">
        <v>793.40002400000003</v>
      </c>
      <c r="J302" s="30">
        <v>1522</v>
      </c>
      <c r="K302" s="32">
        <v>12994.75</v>
      </c>
      <c r="L302" s="10">
        <f t="shared" si="33"/>
        <v>1852.0596094071318</v>
      </c>
      <c r="M302" s="10">
        <f t="shared" si="34"/>
        <v>-6.1921531325700441E-3</v>
      </c>
      <c r="O302" s="28">
        <f t="shared" si="35"/>
        <v>-1.1280874408456931E-2</v>
      </c>
      <c r="P302" s="28">
        <f t="shared" si="35"/>
        <v>1.1718729669268013E-2</v>
      </c>
      <c r="Q302" s="28">
        <f t="shared" si="36"/>
        <v>-2.6717557251908386E-2</v>
      </c>
      <c r="R302" s="28">
        <f t="shared" si="37"/>
        <v>-2.6024984808003415E-2</v>
      </c>
      <c r="S302" s="28">
        <f t="shared" si="38"/>
        <v>-2.9584304571523057E-2</v>
      </c>
      <c r="T302" s="28">
        <f t="shared" si="39"/>
        <v>-7.21588741809287E-3</v>
      </c>
    </row>
    <row r="303" spans="5:20">
      <c r="E303" s="29">
        <v>44732</v>
      </c>
      <c r="F303" s="30">
        <v>2407.3999020000001</v>
      </c>
      <c r="G303" s="30">
        <v>2347.234375</v>
      </c>
      <c r="H303" s="30">
        <v>1304.6999510000001</v>
      </c>
      <c r="I303" s="30">
        <v>805.29998799999998</v>
      </c>
      <c r="J303" s="30">
        <v>1490</v>
      </c>
      <c r="K303" s="32">
        <v>12950.75</v>
      </c>
      <c r="L303" s="10">
        <f t="shared" si="33"/>
        <v>1821.2154741913289</v>
      </c>
      <c r="M303" s="10">
        <f t="shared" si="34"/>
        <v>-1.6653964623566608E-2</v>
      </c>
      <c r="O303" s="28">
        <f t="shared" si="35"/>
        <v>-3.6230434985620952E-2</v>
      </c>
      <c r="P303" s="28">
        <f t="shared" si="35"/>
        <v>-1.8127364377385713E-2</v>
      </c>
      <c r="Q303" s="28">
        <f t="shared" si="36"/>
        <v>2.3294079215686381E-2</v>
      </c>
      <c r="R303" s="28">
        <f t="shared" si="37"/>
        <v>1.4998693773671912E-2</v>
      </c>
      <c r="S303" s="28">
        <f t="shared" si="38"/>
        <v>-2.1024967148488782E-2</v>
      </c>
      <c r="T303" s="28">
        <f t="shared" si="39"/>
        <v>-3.3859828007464232E-3</v>
      </c>
    </row>
    <row r="304" spans="5:20">
      <c r="E304" s="29">
        <v>44733</v>
      </c>
      <c r="F304" s="30">
        <v>2488.4499510000001</v>
      </c>
      <c r="G304" s="30">
        <v>2385.1235350000002</v>
      </c>
      <c r="H304" s="30">
        <v>1336.900024</v>
      </c>
      <c r="I304" s="30">
        <v>817.45001200000002</v>
      </c>
      <c r="J304" s="30">
        <v>1480</v>
      </c>
      <c r="K304" s="32">
        <v>13241.900390999999</v>
      </c>
      <c r="L304" s="10">
        <f t="shared" si="33"/>
        <v>1858.2782893377284</v>
      </c>
      <c r="M304" s="10">
        <f t="shared" si="34"/>
        <v>2.0350593145962881E-2</v>
      </c>
      <c r="O304" s="28">
        <f t="shared" si="35"/>
        <v>3.3667048392195253E-2</v>
      </c>
      <c r="P304" s="28">
        <f t="shared" si="35"/>
        <v>1.6142043761607772E-2</v>
      </c>
      <c r="Q304" s="28">
        <f t="shared" si="36"/>
        <v>2.4680059944296007E-2</v>
      </c>
      <c r="R304" s="28">
        <f t="shared" si="37"/>
        <v>1.5087575041662582E-2</v>
      </c>
      <c r="S304" s="28">
        <f t="shared" si="38"/>
        <v>-6.7114093959731447E-3</v>
      </c>
      <c r="T304" s="28">
        <f t="shared" si="39"/>
        <v>2.2481353666776061E-2</v>
      </c>
    </row>
    <row r="305" spans="5:20">
      <c r="E305" s="29">
        <v>44734</v>
      </c>
      <c r="F305" s="30">
        <v>2535.25</v>
      </c>
      <c r="G305" s="30">
        <v>2312.6679690000001</v>
      </c>
      <c r="H305" s="30">
        <v>1332.25</v>
      </c>
      <c r="I305" s="30">
        <v>809.29998799999998</v>
      </c>
      <c r="J305" s="30">
        <v>1490</v>
      </c>
      <c r="K305" s="32">
        <v>13047.75</v>
      </c>
      <c r="L305" s="10">
        <f t="shared" si="33"/>
        <v>1843.7465462719676</v>
      </c>
      <c r="M305" s="10">
        <f t="shared" si="34"/>
        <v>-7.820003682516119E-3</v>
      </c>
      <c r="O305" s="28">
        <f t="shared" si="35"/>
        <v>1.8806907883035073E-2</v>
      </c>
      <c r="P305" s="28">
        <f t="shared" si="35"/>
        <v>-3.0378118758532136E-2</v>
      </c>
      <c r="Q305" s="28">
        <f t="shared" si="36"/>
        <v>-3.4782137157026716E-3</v>
      </c>
      <c r="R305" s="28">
        <f t="shared" si="37"/>
        <v>-9.9700579611711193E-3</v>
      </c>
      <c r="S305" s="28">
        <f t="shared" si="38"/>
        <v>6.7567567567567988E-3</v>
      </c>
      <c r="T305" s="28">
        <f t="shared" si="39"/>
        <v>-1.4661822341750508E-2</v>
      </c>
    </row>
    <row r="306" spans="5:20">
      <c r="E306" s="29">
        <v>44735</v>
      </c>
      <c r="F306" s="30">
        <v>2471.3500979999999</v>
      </c>
      <c r="G306" s="30">
        <v>2275.1479490000002</v>
      </c>
      <c r="H306" s="30">
        <v>1330.5</v>
      </c>
      <c r="I306" s="30">
        <v>824.90002400000003</v>
      </c>
      <c r="J306" s="30">
        <v>1481.5</v>
      </c>
      <c r="K306" s="32">
        <v>13178.799805000001</v>
      </c>
      <c r="L306" s="10">
        <f t="shared" si="33"/>
        <v>1818.8107748841392</v>
      </c>
      <c r="M306" s="10">
        <f t="shared" si="34"/>
        <v>-1.3524511510678239E-2</v>
      </c>
      <c r="O306" s="28">
        <f t="shared" si="35"/>
        <v>-2.5204576274529211E-2</v>
      </c>
      <c r="P306" s="28">
        <f t="shared" si="35"/>
        <v>-1.6223695101473479E-2</v>
      </c>
      <c r="Q306" s="28">
        <f t="shared" si="36"/>
        <v>-1.3135672734096993E-3</v>
      </c>
      <c r="R306" s="28">
        <f t="shared" si="37"/>
        <v>1.9275962228236354E-2</v>
      </c>
      <c r="S306" s="28">
        <f t="shared" si="38"/>
        <v>-5.7046979865771341E-3</v>
      </c>
      <c r="T306" s="28">
        <f t="shared" si="39"/>
        <v>1.004386235174648E-2</v>
      </c>
    </row>
    <row r="307" spans="5:20">
      <c r="E307" s="29">
        <v>44736</v>
      </c>
      <c r="F307" s="30">
        <v>2467.4499510000001</v>
      </c>
      <c r="G307" s="30">
        <v>2307.5454100000002</v>
      </c>
      <c r="H307" s="30">
        <v>1338.5500489999999</v>
      </c>
      <c r="I307" s="30">
        <v>824.59997599999997</v>
      </c>
      <c r="J307" s="30">
        <v>1501.75</v>
      </c>
      <c r="K307" s="32">
        <v>13322.5</v>
      </c>
      <c r="L307" s="10">
        <f t="shared" si="33"/>
        <v>1831.8614247481901</v>
      </c>
      <c r="M307" s="10">
        <f t="shared" si="34"/>
        <v>7.1753752750240984E-3</v>
      </c>
      <c r="O307" s="28">
        <f t="shared" si="35"/>
        <v>-1.5781442714879468E-3</v>
      </c>
      <c r="P307" s="28">
        <f t="shared" si="35"/>
        <v>1.4239716153070292E-2</v>
      </c>
      <c r="Q307" s="28">
        <f t="shared" si="36"/>
        <v>6.0503938369034227E-3</v>
      </c>
      <c r="R307" s="28">
        <f t="shared" si="37"/>
        <v>-3.6373862440330917E-4</v>
      </c>
      <c r="S307" s="28">
        <f t="shared" si="38"/>
        <v>1.3668579142760651E-2</v>
      </c>
      <c r="T307" s="28">
        <f t="shared" si="39"/>
        <v>1.0903890879765843E-2</v>
      </c>
    </row>
    <row r="308" spans="5:20">
      <c r="E308" s="29">
        <v>44739</v>
      </c>
      <c r="F308" s="30">
        <v>2544.8500979999999</v>
      </c>
      <c r="G308" s="30">
        <v>2300.7150879999999</v>
      </c>
      <c r="H308" s="30">
        <v>1370</v>
      </c>
      <c r="I308" s="30">
        <v>835.65002400000003</v>
      </c>
      <c r="J308" s="30">
        <v>1524</v>
      </c>
      <c r="K308" s="32">
        <v>13444.549805000001</v>
      </c>
      <c r="L308" s="10">
        <f t="shared" si="33"/>
        <v>1856.3501849207412</v>
      </c>
      <c r="M308" s="10">
        <f t="shared" si="34"/>
        <v>1.3368238362198914E-2</v>
      </c>
      <c r="O308" s="28">
        <f t="shared" si="35"/>
        <v>3.136847698516898E-2</v>
      </c>
      <c r="P308" s="28">
        <f t="shared" si="35"/>
        <v>-2.9599946204309502E-3</v>
      </c>
      <c r="Q308" s="28">
        <f t="shared" si="36"/>
        <v>2.349553610154187E-2</v>
      </c>
      <c r="R308" s="28">
        <f t="shared" si="37"/>
        <v>1.340049517537234E-2</v>
      </c>
      <c r="S308" s="28">
        <f t="shared" si="38"/>
        <v>1.4816047944065325E-2</v>
      </c>
      <c r="T308" s="28">
        <f t="shared" si="39"/>
        <v>9.161178832801653E-3</v>
      </c>
    </row>
    <row r="309" spans="5:20">
      <c r="E309" s="29">
        <v>44740</v>
      </c>
      <c r="F309" s="30">
        <v>2630.3999020000001</v>
      </c>
      <c r="G309" s="30">
        <v>2333.0661620000001</v>
      </c>
      <c r="H309" s="30">
        <v>1344</v>
      </c>
      <c r="I309" s="30">
        <v>828.59997599999997</v>
      </c>
      <c r="J309" s="30">
        <v>1530</v>
      </c>
      <c r="K309" s="32">
        <v>13464.25</v>
      </c>
      <c r="L309" s="10">
        <f t="shared" si="33"/>
        <v>1881.3352187868254</v>
      </c>
      <c r="M309" s="10">
        <f t="shared" si="34"/>
        <v>1.3459224487404997E-2</v>
      </c>
      <c r="O309" s="28">
        <f t="shared" si="35"/>
        <v>3.3616834275320917E-2</v>
      </c>
      <c r="P309" s="28">
        <f t="shared" si="35"/>
        <v>1.4061312575701423E-2</v>
      </c>
      <c r="Q309" s="28">
        <f t="shared" si="36"/>
        <v>-1.8978102189781021E-2</v>
      </c>
      <c r="R309" s="28">
        <f t="shared" si="37"/>
        <v>-8.4366035990206534E-3</v>
      </c>
      <c r="S309" s="28">
        <f t="shared" si="38"/>
        <v>3.937007874015741E-3</v>
      </c>
      <c r="T309" s="28">
        <f t="shared" si="39"/>
        <v>1.4652922772224741E-3</v>
      </c>
    </row>
    <row r="310" spans="5:20">
      <c r="E310" s="29">
        <v>44741</v>
      </c>
      <c r="F310" s="30">
        <v>2676.4499510000001</v>
      </c>
      <c r="G310" s="30">
        <v>2381.477539</v>
      </c>
      <c r="H310" s="30">
        <v>1331.25</v>
      </c>
      <c r="I310" s="30">
        <v>838.70001200000002</v>
      </c>
      <c r="J310" s="30">
        <v>1531.25</v>
      </c>
      <c r="K310" s="32">
        <v>13417.849609000001</v>
      </c>
      <c r="L310" s="10">
        <f t="shared" si="33"/>
        <v>1907.5418755864628</v>
      </c>
      <c r="M310" s="10">
        <f t="shared" si="34"/>
        <v>1.3929817790014454E-2</v>
      </c>
      <c r="O310" s="28">
        <f t="shared" si="35"/>
        <v>1.7506862346286622E-2</v>
      </c>
      <c r="P310" s="28">
        <f t="shared" si="35"/>
        <v>2.0750108928972555E-2</v>
      </c>
      <c r="Q310" s="28">
        <f t="shared" si="36"/>
        <v>-9.4866071428570953E-3</v>
      </c>
      <c r="R310" s="28">
        <f t="shared" si="37"/>
        <v>1.2189278653804925E-2</v>
      </c>
      <c r="S310" s="28">
        <f t="shared" si="38"/>
        <v>8.1699346405228468E-4</v>
      </c>
      <c r="T310" s="28">
        <f t="shared" si="39"/>
        <v>-3.4461920270344448E-3</v>
      </c>
    </row>
    <row r="311" spans="5:20">
      <c r="E311" s="29">
        <v>44742</v>
      </c>
      <c r="F311" s="30">
        <v>2728.5500489999999</v>
      </c>
      <c r="G311" s="30">
        <v>2395.7841800000001</v>
      </c>
      <c r="H311" s="30">
        <v>1336</v>
      </c>
      <c r="I311" s="30">
        <v>830.59997599999997</v>
      </c>
      <c r="J311" s="30">
        <v>1549.0500489999999</v>
      </c>
      <c r="K311" s="32">
        <v>13387.549805000001</v>
      </c>
      <c r="L311" s="10">
        <f t="shared" si="33"/>
        <v>1925.010922328755</v>
      </c>
      <c r="M311" s="10">
        <f t="shared" si="34"/>
        <v>9.1578837486445686E-3</v>
      </c>
      <c r="O311" s="28">
        <f t="shared" si="35"/>
        <v>1.946612077708898E-2</v>
      </c>
      <c r="P311" s="28">
        <f t="shared" si="35"/>
        <v>6.007464175374011E-3</v>
      </c>
      <c r="Q311" s="28">
        <f t="shared" si="36"/>
        <v>3.5680751173707836E-3</v>
      </c>
      <c r="R311" s="28">
        <f t="shared" si="37"/>
        <v>-9.6578465292784799E-3</v>
      </c>
      <c r="S311" s="28">
        <f t="shared" si="38"/>
        <v>1.162452179591833E-2</v>
      </c>
      <c r="T311" s="28">
        <f t="shared" si="39"/>
        <v>-2.2581713823709437E-3</v>
      </c>
    </row>
    <row r="312" spans="5:20">
      <c r="E312" s="29">
        <v>44743</v>
      </c>
      <c r="F312" s="30">
        <v>2735.25</v>
      </c>
      <c r="G312" s="30">
        <v>2223.2292480000001</v>
      </c>
      <c r="H312" s="30">
        <v>1343.9499510000001</v>
      </c>
      <c r="I312" s="30">
        <v>829.25</v>
      </c>
      <c r="J312" s="30">
        <v>1560.9499510000001</v>
      </c>
      <c r="K312" s="32">
        <v>13394.450194999999</v>
      </c>
      <c r="L312" s="10">
        <f t="shared" si="33"/>
        <v>1872.0539851504798</v>
      </c>
      <c r="M312" s="10">
        <f t="shared" si="34"/>
        <v>-2.7509941145794303E-2</v>
      </c>
      <c r="O312" s="28">
        <f t="shared" si="35"/>
        <v>2.4554986640086263E-3</v>
      </c>
      <c r="P312" s="28">
        <f t="shared" si="35"/>
        <v>-7.2024405804365865E-2</v>
      </c>
      <c r="Q312" s="28">
        <f t="shared" si="36"/>
        <v>5.9505621257485153E-3</v>
      </c>
      <c r="R312" s="28">
        <f t="shared" si="37"/>
        <v>-1.6253022381498283E-3</v>
      </c>
      <c r="S312" s="28">
        <f t="shared" si="38"/>
        <v>7.6820642481385537E-3</v>
      </c>
      <c r="T312" s="28">
        <f t="shared" si="39"/>
        <v>5.1543337657067312E-4</v>
      </c>
    </row>
    <row r="313" spans="5:20">
      <c r="E313" s="29">
        <v>44746</v>
      </c>
      <c r="F313" s="30">
        <v>2678.25</v>
      </c>
      <c r="G313" s="30">
        <v>2227.8442380000001</v>
      </c>
      <c r="H313" s="30">
        <v>1353.6999510000001</v>
      </c>
      <c r="I313" s="30">
        <v>829.40002400000003</v>
      </c>
      <c r="J313" s="30">
        <v>1572.099976</v>
      </c>
      <c r="K313" s="32">
        <v>13472.650390999999</v>
      </c>
      <c r="L313" s="10">
        <f t="shared" si="33"/>
        <v>1863.4803147262339</v>
      </c>
      <c r="M313" s="10">
        <f t="shared" si="34"/>
        <v>-4.5798200758385699E-3</v>
      </c>
      <c r="O313" s="28">
        <f t="shared" si="35"/>
        <v>-2.0839045791061106E-2</v>
      </c>
      <c r="P313" s="28">
        <f t="shared" si="35"/>
        <v>2.075804824964278E-3</v>
      </c>
      <c r="Q313" s="28">
        <f t="shared" si="36"/>
        <v>7.2547344436042493E-3</v>
      </c>
      <c r="R313" s="28">
        <f t="shared" si="37"/>
        <v>1.8091528489594388E-4</v>
      </c>
      <c r="S313" s="28">
        <f t="shared" si="38"/>
        <v>7.1431021813714857E-3</v>
      </c>
      <c r="T313" s="28">
        <f t="shared" si="39"/>
        <v>5.8382535200429686E-3</v>
      </c>
    </row>
    <row r="314" spans="5:20">
      <c r="E314" s="29">
        <v>44747</v>
      </c>
      <c r="F314" s="30">
        <v>2620.1000979999999</v>
      </c>
      <c r="G314" s="30">
        <v>2245.8889159999999</v>
      </c>
      <c r="H314" s="30">
        <v>1364</v>
      </c>
      <c r="I314" s="30">
        <v>835.79998799999998</v>
      </c>
      <c r="J314" s="30">
        <v>1584</v>
      </c>
      <c r="K314" s="32">
        <v>13461.849609000001</v>
      </c>
      <c r="L314" s="10">
        <f t="shared" si="33"/>
        <v>1860.3824299245248</v>
      </c>
      <c r="M314" s="10">
        <f t="shared" si="34"/>
        <v>-1.6624188499486658E-3</v>
      </c>
      <c r="O314" s="28">
        <f t="shared" si="35"/>
        <v>-2.1711902174927689E-2</v>
      </c>
      <c r="P314" s="28">
        <f t="shared" si="35"/>
        <v>8.0996138294655573E-3</v>
      </c>
      <c r="Q314" s="28">
        <f t="shared" si="36"/>
        <v>7.6088124199096274E-3</v>
      </c>
      <c r="R314" s="28">
        <f t="shared" si="37"/>
        <v>7.7163778813682526E-3</v>
      </c>
      <c r="S314" s="28">
        <f t="shared" si="38"/>
        <v>7.5695084165563475E-3</v>
      </c>
      <c r="T314" s="28">
        <f t="shared" si="39"/>
        <v>-8.0168205115849211E-4</v>
      </c>
    </row>
    <row r="315" spans="5:20">
      <c r="E315" s="29">
        <v>44748</v>
      </c>
      <c r="F315" s="30">
        <v>2609.8500979999999</v>
      </c>
      <c r="G315" s="30">
        <v>2226.1367190000001</v>
      </c>
      <c r="H315" s="30">
        <v>1348</v>
      </c>
      <c r="I315" s="30">
        <v>837.70001200000002</v>
      </c>
      <c r="J315" s="30">
        <v>1565.5500489999999</v>
      </c>
      <c r="K315" s="32">
        <v>13631.299805000001</v>
      </c>
      <c r="L315" s="10">
        <f t="shared" si="33"/>
        <v>1847.5105019648945</v>
      </c>
      <c r="M315" s="10">
        <f t="shared" si="34"/>
        <v>-6.9189687843657088E-3</v>
      </c>
      <c r="O315" s="28">
        <f t="shared" si="35"/>
        <v>-3.9120642786983906E-3</v>
      </c>
      <c r="P315" s="28">
        <f t="shared" si="35"/>
        <v>-8.7948236706110183E-3</v>
      </c>
      <c r="Q315" s="28">
        <f t="shared" si="36"/>
        <v>-1.1730205278592365E-2</v>
      </c>
      <c r="R315" s="28">
        <f t="shared" si="37"/>
        <v>2.2732998651346925E-3</v>
      </c>
      <c r="S315" s="28">
        <f t="shared" si="38"/>
        <v>-1.1647696338383917E-2</v>
      </c>
      <c r="T315" s="28">
        <f t="shared" si="39"/>
        <v>1.2587437902048304E-2</v>
      </c>
    </row>
    <row r="316" spans="5:20">
      <c r="E316" s="29">
        <v>44749</v>
      </c>
      <c r="F316" s="30">
        <v>2694.6999510000001</v>
      </c>
      <c r="G316" s="30">
        <v>2204.2155760000001</v>
      </c>
      <c r="H316" s="30">
        <v>1380</v>
      </c>
      <c r="I316" s="30">
        <v>849.45001200000002</v>
      </c>
      <c r="J316" s="30">
        <v>1565.900024</v>
      </c>
      <c r="K316" s="32">
        <v>13765.599609000001</v>
      </c>
      <c r="L316" s="10">
        <f t="shared" si="33"/>
        <v>1866.7180451152506</v>
      </c>
      <c r="M316" s="10">
        <f t="shared" si="34"/>
        <v>1.0396445990389802E-2</v>
      </c>
      <c r="O316" s="28">
        <f t="shared" si="35"/>
        <v>3.2511389472147378E-2</v>
      </c>
      <c r="P316" s="28">
        <f t="shared" si="35"/>
        <v>-9.8471683310840108E-3</v>
      </c>
      <c r="Q316" s="28">
        <f t="shared" si="36"/>
        <v>2.3738872403560762E-2</v>
      </c>
      <c r="R316" s="28">
        <f t="shared" si="37"/>
        <v>1.4026500933128849E-2</v>
      </c>
      <c r="S316" s="28">
        <f t="shared" si="38"/>
        <v>2.2354762801968242E-4</v>
      </c>
      <c r="T316" s="28">
        <f t="shared" si="39"/>
        <v>9.8523109256785091E-3</v>
      </c>
    </row>
    <row r="317" spans="5:20">
      <c r="E317" s="29">
        <v>44750</v>
      </c>
      <c r="F317" s="30">
        <v>2671.8500979999999</v>
      </c>
      <c r="G317" s="30">
        <v>2207.2614749999998</v>
      </c>
      <c r="H317" s="30">
        <v>1410</v>
      </c>
      <c r="I317" s="30">
        <v>857.70001200000002</v>
      </c>
      <c r="J317" s="30">
        <v>1621</v>
      </c>
      <c r="K317" s="32">
        <v>13828.25</v>
      </c>
      <c r="L317" s="10">
        <f t="shared" si="33"/>
        <v>1874.4956888054053</v>
      </c>
      <c r="M317" s="10">
        <f t="shared" si="34"/>
        <v>4.16648015510801E-3</v>
      </c>
      <c r="O317" s="28">
        <f t="shared" si="35"/>
        <v>-8.4795537223061324E-3</v>
      </c>
      <c r="P317" s="28">
        <f t="shared" si="35"/>
        <v>1.3818516814616544E-3</v>
      </c>
      <c r="Q317" s="28">
        <f t="shared" si="36"/>
        <v>2.1739130434782705E-2</v>
      </c>
      <c r="R317" s="28">
        <f t="shared" si="37"/>
        <v>9.7121665588957296E-3</v>
      </c>
      <c r="S317" s="28">
        <f t="shared" si="38"/>
        <v>3.5187416281692308E-2</v>
      </c>
      <c r="T317" s="28">
        <f t="shared" si="39"/>
        <v>4.5512286263968971E-3</v>
      </c>
    </row>
    <row r="318" spans="5:20">
      <c r="E318" s="29">
        <v>44753</v>
      </c>
      <c r="F318" s="30">
        <v>2653.8000489999999</v>
      </c>
      <c r="G318" s="30">
        <v>2237.2590329999998</v>
      </c>
      <c r="H318" s="30">
        <v>1394</v>
      </c>
      <c r="I318" s="30">
        <v>857.25</v>
      </c>
      <c r="J318" s="30">
        <v>1684.9499510000001</v>
      </c>
      <c r="K318" s="32">
        <v>13886.849609000001</v>
      </c>
      <c r="L318" s="10">
        <f t="shared" si="33"/>
        <v>1884.1151477254662</v>
      </c>
      <c r="M318" s="10">
        <f t="shared" si="34"/>
        <v>5.1317583590662075E-3</v>
      </c>
      <c r="O318" s="28">
        <f t="shared" si="35"/>
        <v>-6.7556368575883985E-3</v>
      </c>
      <c r="P318" s="28">
        <f t="shared" si="35"/>
        <v>1.3590396217104228E-2</v>
      </c>
      <c r="Q318" s="28">
        <f t="shared" si="36"/>
        <v>-1.134751773049647E-2</v>
      </c>
      <c r="R318" s="28">
        <f t="shared" si="37"/>
        <v>-5.2467295523372925E-4</v>
      </c>
      <c r="S318" s="28">
        <f t="shared" si="38"/>
        <v>3.9450925971622475E-2</v>
      </c>
      <c r="T318" s="28">
        <f t="shared" si="39"/>
        <v>4.2376735306348667E-3</v>
      </c>
    </row>
    <row r="319" spans="5:20">
      <c r="E319" s="29">
        <v>44754</v>
      </c>
      <c r="F319" s="30">
        <v>2654.1000979999999</v>
      </c>
      <c r="G319" s="30">
        <v>2234.0744629999999</v>
      </c>
      <c r="H319" s="30">
        <v>1405.25</v>
      </c>
      <c r="I319" s="30">
        <v>851.59997599999997</v>
      </c>
      <c r="J319" s="30">
        <v>1655</v>
      </c>
      <c r="K319" s="32">
        <v>13779</v>
      </c>
      <c r="L319" s="10">
        <f t="shared" si="33"/>
        <v>1880.8635465605762</v>
      </c>
      <c r="M319" s="10">
        <f t="shared" si="34"/>
        <v>-1.7257974751784255E-3</v>
      </c>
      <c r="O319" s="28">
        <f t="shared" si="35"/>
        <v>1.1306390627008334E-4</v>
      </c>
      <c r="P319" s="28">
        <f t="shared" si="35"/>
        <v>-1.4234248037562347E-3</v>
      </c>
      <c r="Q319" s="28">
        <f t="shared" si="36"/>
        <v>8.0703012912481942E-3</v>
      </c>
      <c r="R319" s="28">
        <f t="shared" si="37"/>
        <v>-6.5908708078157296E-3</v>
      </c>
      <c r="S319" s="28">
        <f t="shared" si="38"/>
        <v>-1.7774979596411833E-2</v>
      </c>
      <c r="T319" s="28">
        <f t="shared" si="39"/>
        <v>-7.7663121612625563E-3</v>
      </c>
    </row>
    <row r="320" spans="5:20">
      <c r="E320" s="29">
        <v>44755</v>
      </c>
      <c r="F320" s="30">
        <v>2767.4499510000001</v>
      </c>
      <c r="G320" s="30">
        <v>2194.4777829999998</v>
      </c>
      <c r="H320" s="30">
        <v>1390</v>
      </c>
      <c r="I320" s="30">
        <v>860.15002400000003</v>
      </c>
      <c r="J320" s="30">
        <v>1664</v>
      </c>
      <c r="K320" s="32">
        <v>13726.950194999999</v>
      </c>
      <c r="L320" s="10">
        <f t="shared" si="33"/>
        <v>1893.3754024854275</v>
      </c>
      <c r="M320" s="10">
        <f t="shared" si="34"/>
        <v>6.6521869423918911E-3</v>
      </c>
      <c r="O320" s="28">
        <f t="shared" si="35"/>
        <v>4.2707452173870619E-2</v>
      </c>
      <c r="P320" s="28">
        <f t="shared" si="35"/>
        <v>-1.7723975031176065E-2</v>
      </c>
      <c r="Q320" s="28">
        <f t="shared" si="36"/>
        <v>-1.0852161537093008E-2</v>
      </c>
      <c r="R320" s="28">
        <f t="shared" si="37"/>
        <v>1.0039981494785799E-2</v>
      </c>
      <c r="S320" s="28">
        <f t="shared" si="38"/>
        <v>5.4380664652569077E-3</v>
      </c>
      <c r="T320" s="28">
        <f t="shared" si="39"/>
        <v>-3.7774733289789308E-3</v>
      </c>
    </row>
    <row r="321" spans="5:20">
      <c r="E321" s="29">
        <v>44756</v>
      </c>
      <c r="F321" s="30">
        <v>2744.3500979999999</v>
      </c>
      <c r="G321" s="30">
        <v>2212.5686040000001</v>
      </c>
      <c r="H321" s="30">
        <v>1362</v>
      </c>
      <c r="I321" s="30">
        <v>879.90002400000003</v>
      </c>
      <c r="J321" s="30">
        <v>1651.849976</v>
      </c>
      <c r="K321" s="32">
        <v>13702.650390999999</v>
      </c>
      <c r="L321" s="10">
        <f t="shared" si="33"/>
        <v>1892.069460947479</v>
      </c>
      <c r="M321" s="10">
        <f t="shared" si="34"/>
        <v>-6.8974252873155173E-4</v>
      </c>
      <c r="O321" s="28">
        <f t="shared" si="35"/>
        <v>-8.3469813037280183E-3</v>
      </c>
      <c r="P321" s="28">
        <f t="shared" si="35"/>
        <v>8.24379318858659E-3</v>
      </c>
      <c r="Q321" s="28">
        <f t="shared" si="36"/>
        <v>-2.0143884892086295E-2</v>
      </c>
      <c r="R321" s="28">
        <f t="shared" si="37"/>
        <v>2.2961110793388695E-2</v>
      </c>
      <c r="S321" s="28">
        <f t="shared" si="38"/>
        <v>-7.3016971153846422E-3</v>
      </c>
      <c r="T321" s="28">
        <f t="shared" si="39"/>
        <v>-1.7702259901002382E-3</v>
      </c>
    </row>
    <row r="322" spans="5:20">
      <c r="E322" s="29">
        <v>44757</v>
      </c>
      <c r="F322" s="30">
        <v>2738.8999020000001</v>
      </c>
      <c r="G322" s="30">
        <v>2216.860596</v>
      </c>
      <c r="H322" s="30">
        <v>1353</v>
      </c>
      <c r="I322" s="30">
        <v>878.40002400000003</v>
      </c>
      <c r="J322" s="30">
        <v>1653.900024</v>
      </c>
      <c r="K322" s="32">
        <v>13790.200194999999</v>
      </c>
      <c r="L322" s="10">
        <f t="shared" si="33"/>
        <v>1890.7413963986182</v>
      </c>
      <c r="M322" s="10">
        <f t="shared" si="34"/>
        <v>-7.0191109590433953E-4</v>
      </c>
      <c r="O322" s="28">
        <f t="shared" si="35"/>
        <v>-1.9859696486872469E-3</v>
      </c>
      <c r="P322" s="28">
        <f t="shared" si="35"/>
        <v>1.93982324084363E-3</v>
      </c>
      <c r="Q322" s="28">
        <f t="shared" si="36"/>
        <v>-6.6079295154185536E-3</v>
      </c>
      <c r="R322" s="28">
        <f t="shared" si="37"/>
        <v>-1.7047391284080726E-3</v>
      </c>
      <c r="S322" s="28">
        <f t="shared" si="38"/>
        <v>1.2410618577871624E-3</v>
      </c>
      <c r="T322" s="28">
        <f t="shared" si="39"/>
        <v>6.3892605811137759E-3</v>
      </c>
    </row>
    <row r="323" spans="5:20">
      <c r="E323" s="29">
        <v>44760</v>
      </c>
      <c r="F323" s="30">
        <v>2781.6999510000001</v>
      </c>
      <c r="G323" s="30">
        <v>2235.7360840000001</v>
      </c>
      <c r="H323" s="30">
        <v>1348</v>
      </c>
      <c r="I323" s="30">
        <v>882.79998799999998</v>
      </c>
      <c r="J323" s="30">
        <v>1696.0500489999999</v>
      </c>
      <c r="K323" s="32">
        <v>13984.400390999999</v>
      </c>
      <c r="L323" s="10">
        <f t="shared" ref="L323:L386" si="40">($B$22*$F323)+($B$23*$G323)+($B$24*$H323)+($B$25*$I323)+($B$26*$J323)</f>
        <v>1910.8376104128429</v>
      </c>
      <c r="M323" s="10">
        <f t="shared" si="34"/>
        <v>1.0628748094531959E-2</v>
      </c>
      <c r="O323" s="28">
        <f t="shared" si="35"/>
        <v>1.5626729903033931E-2</v>
      </c>
      <c r="P323" s="28">
        <f t="shared" si="35"/>
        <v>8.5145128358807831E-3</v>
      </c>
      <c r="Q323" s="28">
        <f t="shared" si="36"/>
        <v>-3.6954915003695188E-3</v>
      </c>
      <c r="R323" s="28">
        <f t="shared" si="37"/>
        <v>5.0090663476574093E-3</v>
      </c>
      <c r="S323" s="28">
        <f t="shared" si="38"/>
        <v>2.548523150635118E-2</v>
      </c>
      <c r="T323" s="28">
        <f t="shared" si="39"/>
        <v>1.4082478372606344E-2</v>
      </c>
    </row>
    <row r="324" spans="5:20">
      <c r="E324" s="29">
        <v>44761</v>
      </c>
      <c r="F324" s="30">
        <v>2717.3500979999999</v>
      </c>
      <c r="G324" s="30">
        <v>2249.4426269999999</v>
      </c>
      <c r="H324" s="30">
        <v>1337</v>
      </c>
      <c r="I324" s="30">
        <v>875.29998799999998</v>
      </c>
      <c r="J324" s="30">
        <v>1719.9499510000001</v>
      </c>
      <c r="K324" s="32">
        <v>14051.650390999999</v>
      </c>
      <c r="L324" s="10">
        <f t="shared" si="40"/>
        <v>1900.1449302505748</v>
      </c>
      <c r="M324" s="10">
        <f t="shared" ref="M324:M387" si="41">(L324/L323)-1</f>
        <v>-5.5958078823652446E-3</v>
      </c>
      <c r="O324" s="28">
        <f t="shared" ref="O324:P387" si="42">(F324/F323)-1</f>
        <v>-2.3133283292062767E-2</v>
      </c>
      <c r="P324" s="28">
        <f t="shared" si="42"/>
        <v>6.1306623344725697E-3</v>
      </c>
      <c r="Q324" s="28">
        <f t="shared" si="36"/>
        <v>-8.1602373887240676E-3</v>
      </c>
      <c r="R324" s="28">
        <f t="shared" si="37"/>
        <v>-8.4956956297557173E-3</v>
      </c>
      <c r="S324" s="28">
        <f t="shared" si="38"/>
        <v>1.4091507508337653E-2</v>
      </c>
      <c r="T324" s="28">
        <f t="shared" si="39"/>
        <v>4.8089298160598482E-3</v>
      </c>
    </row>
    <row r="325" spans="5:20">
      <c r="E325" s="29">
        <v>44762</v>
      </c>
      <c r="F325" s="30">
        <v>2681.1000979999999</v>
      </c>
      <c r="G325" s="30">
        <v>2310.2680660000001</v>
      </c>
      <c r="H325" s="30">
        <v>1359.900024</v>
      </c>
      <c r="I325" s="30">
        <v>867.5</v>
      </c>
      <c r="J325" s="30">
        <v>1740.349976</v>
      </c>
      <c r="K325" s="32">
        <v>14164.400390999999</v>
      </c>
      <c r="L325" s="10">
        <f t="shared" si="40"/>
        <v>1916.2720907503799</v>
      </c>
      <c r="M325" s="10">
        <f t="shared" si="41"/>
        <v>8.4873318045683988E-3</v>
      </c>
      <c r="O325" s="28">
        <f t="shared" si="42"/>
        <v>-1.334020228997379E-2</v>
      </c>
      <c r="P325" s="28">
        <f t="shared" si="42"/>
        <v>2.7040226885502339E-2</v>
      </c>
      <c r="Q325" s="28">
        <f t="shared" si="36"/>
        <v>1.712791623036658E-2</v>
      </c>
      <c r="R325" s="28">
        <f t="shared" si="37"/>
        <v>-8.9112168478631126E-3</v>
      </c>
      <c r="S325" s="28">
        <f t="shared" si="38"/>
        <v>1.1860824780476342E-2</v>
      </c>
      <c r="T325" s="28">
        <f t="shared" si="39"/>
        <v>8.0239684921434851E-3</v>
      </c>
    </row>
    <row r="326" spans="5:20">
      <c r="E326" s="29">
        <v>44763</v>
      </c>
      <c r="F326" s="30">
        <v>2678.3999020000001</v>
      </c>
      <c r="G326" s="30">
        <v>2294.8540039999998</v>
      </c>
      <c r="H326" s="30">
        <v>1360.5500489999999</v>
      </c>
      <c r="I326" s="30">
        <v>869.65002400000003</v>
      </c>
      <c r="J326" s="30">
        <v>1726.900024</v>
      </c>
      <c r="K326" s="32">
        <v>14271.799805000001</v>
      </c>
      <c r="L326" s="10">
        <f t="shared" si="40"/>
        <v>1909.7433120700846</v>
      </c>
      <c r="M326" s="10">
        <f t="shared" si="41"/>
        <v>-3.4070207001443142E-3</v>
      </c>
      <c r="O326" s="28">
        <f t="shared" si="42"/>
        <v>-1.0071224129282186E-3</v>
      </c>
      <c r="P326" s="28">
        <f t="shared" si="42"/>
        <v>-6.6719798567307365E-3</v>
      </c>
      <c r="Q326" s="28">
        <f t="shared" si="36"/>
        <v>4.7799469705722686E-4</v>
      </c>
      <c r="R326" s="28">
        <f t="shared" si="37"/>
        <v>2.4784138328530769E-3</v>
      </c>
      <c r="S326" s="28">
        <f t="shared" si="38"/>
        <v>-7.7283030341478431E-3</v>
      </c>
      <c r="T326" s="28">
        <f t="shared" si="39"/>
        <v>7.5823480723011816E-3</v>
      </c>
    </row>
    <row r="327" spans="5:20">
      <c r="E327" s="29">
        <v>44764</v>
      </c>
      <c r="F327" s="30">
        <v>2682.5500489999999</v>
      </c>
      <c r="G327" s="30">
        <v>2310.360596</v>
      </c>
      <c r="H327" s="30">
        <v>1366</v>
      </c>
      <c r="I327" s="30">
        <v>874.5</v>
      </c>
      <c r="J327" s="30">
        <v>1765.5</v>
      </c>
      <c r="K327" s="32">
        <v>14336.599609000001</v>
      </c>
      <c r="L327" s="10">
        <f t="shared" si="40"/>
        <v>1921.4472003280375</v>
      </c>
      <c r="M327" s="10">
        <f t="shared" si="41"/>
        <v>6.1285138081024204E-3</v>
      </c>
      <c r="O327" s="28">
        <f t="shared" si="42"/>
        <v>1.549487437219943E-3</v>
      </c>
      <c r="P327" s="28">
        <f t="shared" si="42"/>
        <v>6.7571148199283559E-3</v>
      </c>
      <c r="Q327" s="28">
        <f t="shared" si="36"/>
        <v>4.0056968165234075E-3</v>
      </c>
      <c r="R327" s="28">
        <f t="shared" si="37"/>
        <v>5.5769284955484721E-3</v>
      </c>
      <c r="S327" s="28">
        <f t="shared" si="38"/>
        <v>2.2352177580373889E-2</v>
      </c>
      <c r="T327" s="28">
        <f t="shared" si="39"/>
        <v>4.5404087000504578E-3</v>
      </c>
    </row>
    <row r="328" spans="5:20">
      <c r="E328" s="29">
        <v>44767</v>
      </c>
      <c r="F328" s="30">
        <v>2664.3000489999999</v>
      </c>
      <c r="G328" s="30">
        <v>2234.0283199999999</v>
      </c>
      <c r="H328" s="30">
        <v>1395</v>
      </c>
      <c r="I328" s="30">
        <v>868.34997599999997</v>
      </c>
      <c r="J328" s="30">
        <v>1765</v>
      </c>
      <c r="K328" s="32">
        <v>14279.5</v>
      </c>
      <c r="L328" s="10">
        <f t="shared" si="40"/>
        <v>1895.7274157187071</v>
      </c>
      <c r="M328" s="10">
        <f t="shared" si="41"/>
        <v>-1.338563172849061E-2</v>
      </c>
      <c r="O328" s="28">
        <f t="shared" si="42"/>
        <v>-6.8032281473381362E-3</v>
      </c>
      <c r="P328" s="28">
        <f t="shared" si="42"/>
        <v>-3.3039117846866195E-2</v>
      </c>
      <c r="Q328" s="28">
        <f t="shared" si="36"/>
        <v>2.1229868228404003E-2</v>
      </c>
      <c r="R328" s="28">
        <f t="shared" si="37"/>
        <v>-7.0326174957118237E-3</v>
      </c>
      <c r="S328" s="28">
        <f t="shared" si="38"/>
        <v>-2.8320589068253632E-4</v>
      </c>
      <c r="T328" s="28">
        <f t="shared" si="39"/>
        <v>-3.9827860550807337E-3</v>
      </c>
    </row>
    <row r="329" spans="5:20">
      <c r="E329" s="29">
        <v>44768</v>
      </c>
      <c r="F329" s="30">
        <v>2693.3000489999999</v>
      </c>
      <c r="G329" s="30">
        <v>2235.0437010000001</v>
      </c>
      <c r="H329" s="30">
        <v>1396</v>
      </c>
      <c r="I329" s="30">
        <v>867.65002400000003</v>
      </c>
      <c r="J329" s="30">
        <v>1780.75</v>
      </c>
      <c r="K329" s="32">
        <v>14141.450194999999</v>
      </c>
      <c r="L329" s="10">
        <f t="shared" si="40"/>
        <v>1904.2014503302598</v>
      </c>
      <c r="M329" s="10">
        <f t="shared" si="41"/>
        <v>4.4700701911515317E-3</v>
      </c>
      <c r="O329" s="28">
        <f t="shared" si="42"/>
        <v>1.0884659935687324E-2</v>
      </c>
      <c r="P329" s="28">
        <f t="shared" si="42"/>
        <v>4.5450677187486299E-4</v>
      </c>
      <c r="Q329" s="28">
        <f t="shared" si="36"/>
        <v>7.1684587813614087E-4</v>
      </c>
      <c r="R329" s="28">
        <f t="shared" si="37"/>
        <v>-8.0607130689891449E-4</v>
      </c>
      <c r="S329" s="28">
        <f t="shared" si="38"/>
        <v>8.923512747875284E-3</v>
      </c>
      <c r="T329" s="28">
        <f t="shared" si="39"/>
        <v>-9.6676917959312991E-3</v>
      </c>
    </row>
    <row r="330" spans="5:20">
      <c r="E330" s="29">
        <v>44769</v>
      </c>
      <c r="F330" s="30">
        <v>2675.4499510000001</v>
      </c>
      <c r="G330" s="30">
        <v>2232.9208979999999</v>
      </c>
      <c r="H330" s="30">
        <v>1388.900024</v>
      </c>
      <c r="I330" s="30">
        <v>894</v>
      </c>
      <c r="J330" s="30">
        <v>1754</v>
      </c>
      <c r="K330" s="32">
        <v>14262.549805000001</v>
      </c>
      <c r="L330" s="10">
        <f t="shared" si="40"/>
        <v>1900.5309493677398</v>
      </c>
      <c r="M330" s="10">
        <f t="shared" si="41"/>
        <v>-1.9275801737695941E-3</v>
      </c>
      <c r="O330" s="28">
        <f t="shared" si="42"/>
        <v>-6.6275935377595463E-3</v>
      </c>
      <c r="P330" s="28">
        <f t="shared" si="42"/>
        <v>-9.4978142890467243E-4</v>
      </c>
      <c r="Q330" s="28">
        <f t="shared" si="36"/>
        <v>-5.085942693409673E-3</v>
      </c>
      <c r="R330" s="28">
        <f t="shared" si="37"/>
        <v>3.0369360077376006E-2</v>
      </c>
      <c r="S330" s="28">
        <f t="shared" si="38"/>
        <v>-1.5021760494173808E-2</v>
      </c>
      <c r="T330" s="28">
        <f t="shared" si="39"/>
        <v>8.5634505888807499E-3</v>
      </c>
    </row>
    <row r="331" spans="5:20">
      <c r="E331" s="29">
        <v>44770</v>
      </c>
      <c r="F331" s="30">
        <v>2673.5500489999999</v>
      </c>
      <c r="G331" s="30">
        <v>2267.9025879999999</v>
      </c>
      <c r="H331" s="30">
        <v>1415.0500489999999</v>
      </c>
      <c r="I331" s="30">
        <v>894.84997599999997</v>
      </c>
      <c r="J331" s="30">
        <v>1805</v>
      </c>
      <c r="K331" s="32">
        <v>14469.099609000001</v>
      </c>
      <c r="L331" s="10">
        <f t="shared" si="40"/>
        <v>1921.1053590800718</v>
      </c>
      <c r="M331" s="10">
        <f t="shared" si="41"/>
        <v>1.082561150565664E-2</v>
      </c>
      <c r="O331" s="28">
        <f t="shared" si="42"/>
        <v>-7.101242911645711E-4</v>
      </c>
      <c r="P331" s="28">
        <f t="shared" si="42"/>
        <v>1.5666336425680161E-2</v>
      </c>
      <c r="Q331" s="28">
        <f t="shared" si="36"/>
        <v>1.8827867051717906E-2</v>
      </c>
      <c r="R331" s="28">
        <f t="shared" si="37"/>
        <v>9.5075615212514286E-4</v>
      </c>
      <c r="S331" s="28">
        <f t="shared" si="38"/>
        <v>2.9076396807297566E-2</v>
      </c>
      <c r="T331" s="28">
        <f t="shared" si="39"/>
        <v>1.4481968990396776E-2</v>
      </c>
    </row>
    <row r="332" spans="5:20">
      <c r="E332" s="29">
        <v>44771</v>
      </c>
      <c r="F332" s="30">
        <v>2691.8999020000001</v>
      </c>
      <c r="G332" s="30">
        <v>2316.2214359999998</v>
      </c>
      <c r="H332" s="30">
        <v>1438</v>
      </c>
      <c r="I332" s="30">
        <v>943.20001200000002</v>
      </c>
      <c r="J332" s="30">
        <v>1814.9499510000001</v>
      </c>
      <c r="K332" s="32">
        <v>14665.650390999999</v>
      </c>
      <c r="L332" s="10">
        <f t="shared" si="40"/>
        <v>1954.7473809903165</v>
      </c>
      <c r="M332" s="10">
        <f t="shared" si="41"/>
        <v>1.7511804728062463E-2</v>
      </c>
      <c r="O332" s="28">
        <f t="shared" si="42"/>
        <v>6.8634783952759015E-3</v>
      </c>
      <c r="P332" s="28">
        <f t="shared" si="42"/>
        <v>2.1305521787252202E-2</v>
      </c>
      <c r="Q332" s="28">
        <f t="shared" si="36"/>
        <v>1.6218472990562116E-2</v>
      </c>
      <c r="R332" s="28">
        <f t="shared" si="37"/>
        <v>5.4031443590271788E-2</v>
      </c>
      <c r="S332" s="28">
        <f t="shared" si="38"/>
        <v>5.5124382271467542E-3</v>
      </c>
      <c r="T332" s="28">
        <f t="shared" si="39"/>
        <v>1.3584175056597259E-2</v>
      </c>
    </row>
    <row r="333" spans="5:20">
      <c r="E333" s="29">
        <v>44774</v>
      </c>
      <c r="F333" s="30">
        <v>2758.6999510000001</v>
      </c>
      <c r="G333" s="30">
        <v>2376.585693</v>
      </c>
      <c r="H333" s="30">
        <v>1439</v>
      </c>
      <c r="I333" s="30">
        <v>918.70001200000002</v>
      </c>
      <c r="J333" s="30">
        <v>1808</v>
      </c>
      <c r="K333" s="32">
        <v>14846.849609000001</v>
      </c>
      <c r="L333" s="10">
        <f t="shared" si="40"/>
        <v>1984.5079869747631</v>
      </c>
      <c r="M333" s="10">
        <f t="shared" si="41"/>
        <v>1.5224783659446128E-2</v>
      </c>
      <c r="O333" s="28">
        <f t="shared" si="42"/>
        <v>2.4815205405806395E-2</v>
      </c>
      <c r="P333" s="28">
        <f t="shared" si="42"/>
        <v>2.6061522470082199E-2</v>
      </c>
      <c r="Q333" s="28">
        <f t="shared" si="36"/>
        <v>6.9541029207242921E-4</v>
      </c>
      <c r="R333" s="28">
        <f t="shared" si="37"/>
        <v>-2.5975402553323979E-2</v>
      </c>
      <c r="S333" s="28">
        <f t="shared" si="38"/>
        <v>-3.8292796978620647E-3</v>
      </c>
      <c r="T333" s="28">
        <f t="shared" si="39"/>
        <v>1.2355348257258258E-2</v>
      </c>
    </row>
    <row r="334" spans="5:20">
      <c r="E334" s="29">
        <v>44775</v>
      </c>
      <c r="F334" s="30">
        <v>2787.1499020000001</v>
      </c>
      <c r="G334" s="30">
        <v>2385.6311040000001</v>
      </c>
      <c r="H334" s="30">
        <v>1442</v>
      </c>
      <c r="I334" s="30">
        <v>917.25</v>
      </c>
      <c r="J334" s="30">
        <v>1809</v>
      </c>
      <c r="K334" s="32">
        <v>14876.599609000001</v>
      </c>
      <c r="L334" s="10">
        <f t="shared" si="40"/>
        <v>1994.1862409982264</v>
      </c>
      <c r="M334" s="10">
        <f t="shared" si="41"/>
        <v>4.8769035383007253E-3</v>
      </c>
      <c r="O334" s="28">
        <f t="shared" si="42"/>
        <v>1.0312810927367133E-2</v>
      </c>
      <c r="P334" s="28">
        <f t="shared" si="42"/>
        <v>3.8060529551458E-3</v>
      </c>
      <c r="Q334" s="28">
        <f t="shared" si="36"/>
        <v>2.0847810979847115E-3</v>
      </c>
      <c r="R334" s="28">
        <f t="shared" si="37"/>
        <v>-1.5783302286492829E-3</v>
      </c>
      <c r="S334" s="28">
        <f t="shared" si="38"/>
        <v>5.5309734513264708E-4</v>
      </c>
      <c r="T334" s="28">
        <f t="shared" si="39"/>
        <v>2.0037921029365524E-3</v>
      </c>
    </row>
    <row r="335" spans="5:20">
      <c r="E335" s="29">
        <v>44776</v>
      </c>
      <c r="F335" s="30">
        <v>2869.3999020000001</v>
      </c>
      <c r="G335" s="30">
        <v>2405.6601559999999</v>
      </c>
      <c r="H335" s="30">
        <v>1424.9499510000001</v>
      </c>
      <c r="I335" s="30">
        <v>897</v>
      </c>
      <c r="J335" s="30">
        <v>1793.0500489999999</v>
      </c>
      <c r="K335" s="32">
        <v>14878.049805000001</v>
      </c>
      <c r="L335" s="10">
        <f t="shared" si="40"/>
        <v>2011.1503810213139</v>
      </c>
      <c r="M335" s="10">
        <f t="shared" si="41"/>
        <v>8.5067982489919203E-3</v>
      </c>
      <c r="O335" s="28">
        <f t="shared" si="42"/>
        <v>2.9510432840723411E-2</v>
      </c>
      <c r="P335" s="28">
        <f t="shared" si="42"/>
        <v>8.3957037474977625E-3</v>
      </c>
      <c r="Q335" s="28">
        <f t="shared" si="36"/>
        <v>-1.1823889736477078E-2</v>
      </c>
      <c r="R335" s="28">
        <f t="shared" si="37"/>
        <v>-2.2076860179885527E-2</v>
      </c>
      <c r="S335" s="28">
        <f t="shared" si="38"/>
        <v>-8.8169988944167832E-3</v>
      </c>
      <c r="T335" s="28">
        <f t="shared" si="39"/>
        <v>9.7481685204625634E-5</v>
      </c>
    </row>
    <row r="336" spans="5:20">
      <c r="E336" s="29">
        <v>44777</v>
      </c>
      <c r="F336" s="30">
        <v>2913.6999510000001</v>
      </c>
      <c r="G336" s="30">
        <v>2373.8627929999998</v>
      </c>
      <c r="H336" s="30">
        <v>1440</v>
      </c>
      <c r="I336" s="30">
        <v>918.5</v>
      </c>
      <c r="J336" s="30">
        <v>1793.8000489999999</v>
      </c>
      <c r="K336" s="32">
        <v>14892.450194999999</v>
      </c>
      <c r="L336" s="10">
        <f t="shared" si="40"/>
        <v>2017.130748594496</v>
      </c>
      <c r="M336" s="10">
        <f t="shared" si="41"/>
        <v>2.9736053701490128E-3</v>
      </c>
      <c r="O336" s="28">
        <f t="shared" si="42"/>
        <v>1.5438785290653456E-2</v>
      </c>
      <c r="P336" s="28">
        <f t="shared" si="42"/>
        <v>-1.3217728580944277E-2</v>
      </c>
      <c r="Q336" s="28">
        <f t="shared" si="36"/>
        <v>1.0561808847698861E-2</v>
      </c>
      <c r="R336" s="28">
        <f t="shared" si="37"/>
        <v>2.3968784838350077E-2</v>
      </c>
      <c r="S336" s="28">
        <f t="shared" si="38"/>
        <v>4.1828168735080773E-4</v>
      </c>
      <c r="T336" s="28">
        <f t="shared" si="39"/>
        <v>9.6789499892380171E-4</v>
      </c>
    </row>
    <row r="337" spans="5:20">
      <c r="E337" s="29">
        <v>44778</v>
      </c>
      <c r="F337" s="30">
        <v>2929.6000979999999</v>
      </c>
      <c r="G337" s="30">
        <v>2338.8811040000001</v>
      </c>
      <c r="H337" s="30">
        <v>1433</v>
      </c>
      <c r="I337" s="30">
        <v>915.95001200000002</v>
      </c>
      <c r="J337" s="30">
        <v>1782.9499510000001</v>
      </c>
      <c r="K337" s="32">
        <v>14900.400390999999</v>
      </c>
      <c r="L337" s="10">
        <f t="shared" si="40"/>
        <v>2006.518744284489</v>
      </c>
      <c r="M337" s="10">
        <f t="shared" si="41"/>
        <v>-5.2609402327544741E-3</v>
      </c>
      <c r="O337" s="28">
        <f t="shared" si="42"/>
        <v>5.4570296418279263E-3</v>
      </c>
      <c r="P337" s="28">
        <f t="shared" si="42"/>
        <v>-1.4736188251129323E-2</v>
      </c>
      <c r="Q337" s="28">
        <f t="shared" si="36"/>
        <v>-4.8611111111110938E-3</v>
      </c>
      <c r="R337" s="28">
        <f t="shared" si="37"/>
        <v>-2.7762525857375486E-3</v>
      </c>
      <c r="S337" s="28">
        <f t="shared" si="38"/>
        <v>-6.0486663527791196E-3</v>
      </c>
      <c r="T337" s="28">
        <f t="shared" si="39"/>
        <v>5.3384069752793195E-4</v>
      </c>
    </row>
    <row r="338" spans="5:20">
      <c r="E338" s="29">
        <v>44781</v>
      </c>
      <c r="F338" s="30">
        <v>3089.1000979999999</v>
      </c>
      <c r="G338" s="30">
        <v>2369.4785160000001</v>
      </c>
      <c r="H338" s="30">
        <v>1428</v>
      </c>
      <c r="I338" s="30">
        <v>910.40002400000003</v>
      </c>
      <c r="J338" s="30">
        <v>1796.400024</v>
      </c>
      <c r="K338" s="32">
        <v>14993.349609000001</v>
      </c>
      <c r="L338" s="10">
        <f t="shared" si="40"/>
        <v>2051.9433682997633</v>
      </c>
      <c r="M338" s="10">
        <f t="shared" si="41"/>
        <v>2.2638524631112933E-2</v>
      </c>
      <c r="O338" s="28">
        <f t="shared" si="42"/>
        <v>5.4444290914957394E-2</v>
      </c>
      <c r="P338" s="28">
        <f t="shared" si="42"/>
        <v>1.3082072426713776E-2</v>
      </c>
      <c r="Q338" s="28">
        <f t="shared" si="36"/>
        <v>-3.4891835310537633E-3</v>
      </c>
      <c r="R338" s="28">
        <f t="shared" si="37"/>
        <v>-6.059269531403233E-3</v>
      </c>
      <c r="S338" s="28">
        <f t="shared" si="38"/>
        <v>7.5437187636457903E-3</v>
      </c>
      <c r="T338" s="28">
        <f t="shared" si="39"/>
        <v>6.2380349226147658E-3</v>
      </c>
    </row>
    <row r="339" spans="5:20">
      <c r="E339" s="29">
        <v>44783</v>
      </c>
      <c r="F339" s="30">
        <v>3137.5</v>
      </c>
      <c r="G339" s="30">
        <v>2383.6467290000001</v>
      </c>
      <c r="H339" s="30">
        <v>1461.349976</v>
      </c>
      <c r="I339" s="30">
        <v>919.70001200000002</v>
      </c>
      <c r="J339" s="30">
        <v>1830</v>
      </c>
      <c r="K339" s="32">
        <v>14985.799805000001</v>
      </c>
      <c r="L339" s="10">
        <f t="shared" si="40"/>
        <v>2077.9426317384241</v>
      </c>
      <c r="M339" s="10">
        <f t="shared" si="41"/>
        <v>1.2670556039859893E-2</v>
      </c>
      <c r="O339" s="28">
        <f t="shared" si="42"/>
        <v>1.5667961692577004E-2</v>
      </c>
      <c r="P339" s="28">
        <f t="shared" si="42"/>
        <v>5.9794646392987705E-3</v>
      </c>
      <c r="Q339" s="28">
        <f t="shared" ref="Q339:Q402" si="43">(H339/H338)-1</f>
        <v>2.3354324929971915E-2</v>
      </c>
      <c r="R339" s="28">
        <f t="shared" ref="R339:R402" si="44">(I339/I338)-1</f>
        <v>1.0215276532110407E-2</v>
      </c>
      <c r="S339" s="28">
        <f t="shared" ref="S339:S402" si="45">(J339/J338)-1</f>
        <v>1.870406120635848E-2</v>
      </c>
      <c r="T339" s="28">
        <f t="shared" ref="T339:T402" si="46">(K339/K338)-1</f>
        <v>-5.0354351741843661E-4</v>
      </c>
    </row>
    <row r="340" spans="5:20">
      <c r="E340" s="29">
        <v>44784</v>
      </c>
      <c r="F340" s="30">
        <v>3111.5</v>
      </c>
      <c r="G340" s="30">
        <v>2391.5844729999999</v>
      </c>
      <c r="H340" s="30">
        <v>1486.5</v>
      </c>
      <c r="I340" s="30">
        <v>921.04998799999998</v>
      </c>
      <c r="J340" s="30">
        <v>1870.0500489999999</v>
      </c>
      <c r="K340" s="32">
        <v>15095.150390999999</v>
      </c>
      <c r="L340" s="10">
        <f t="shared" si="40"/>
        <v>2083.0412312030871</v>
      </c>
      <c r="M340" s="10">
        <f t="shared" si="41"/>
        <v>2.4536767217666622E-3</v>
      </c>
      <c r="O340" s="28">
        <f t="shared" si="42"/>
        <v>-8.286852589641458E-3</v>
      </c>
      <c r="P340" s="28">
        <f t="shared" si="42"/>
        <v>3.3300840696850464E-3</v>
      </c>
      <c r="Q340" s="28">
        <f t="shared" si="43"/>
        <v>1.721013064155974E-2</v>
      </c>
      <c r="R340" s="28">
        <f t="shared" si="44"/>
        <v>1.4678438429769347E-3</v>
      </c>
      <c r="S340" s="28">
        <f t="shared" si="45"/>
        <v>2.1885272677595546E-2</v>
      </c>
      <c r="T340" s="28">
        <f t="shared" si="46"/>
        <v>7.2969469379615681E-3</v>
      </c>
    </row>
    <row r="341" spans="5:20">
      <c r="E341" s="29">
        <v>44785</v>
      </c>
      <c r="F341" s="30">
        <v>3071.6999510000001</v>
      </c>
      <c r="G341" s="30">
        <v>2430.258057</v>
      </c>
      <c r="H341" s="30">
        <v>1485</v>
      </c>
      <c r="I341" s="30">
        <v>913.45001200000002</v>
      </c>
      <c r="J341" s="30">
        <v>1865</v>
      </c>
      <c r="K341" s="32">
        <v>15140.549805000001</v>
      </c>
      <c r="L341" s="10">
        <f t="shared" si="40"/>
        <v>2084.6439181408095</v>
      </c>
      <c r="M341" s="10">
        <f t="shared" si="41"/>
        <v>7.6939760659300305E-4</v>
      </c>
      <c r="O341" s="28">
        <f t="shared" si="42"/>
        <v>-1.279127398360913E-2</v>
      </c>
      <c r="P341" s="28">
        <f t="shared" si="42"/>
        <v>1.6170695384841727E-2</v>
      </c>
      <c r="Q341" s="28">
        <f t="shared" si="43"/>
        <v>-1.0090817356205317E-3</v>
      </c>
      <c r="R341" s="28">
        <f t="shared" si="44"/>
        <v>-8.2514261972933545E-3</v>
      </c>
      <c r="S341" s="28">
        <f t="shared" si="45"/>
        <v>-2.7004886862255217E-3</v>
      </c>
      <c r="T341" s="28">
        <f t="shared" si="46"/>
        <v>3.0075496317725214E-3</v>
      </c>
    </row>
    <row r="342" spans="5:20">
      <c r="E342" s="29">
        <v>44789</v>
      </c>
      <c r="F342" s="30">
        <v>3268.6999510000001</v>
      </c>
      <c r="G342" s="30">
        <v>2447.1489259999998</v>
      </c>
      <c r="H342" s="30">
        <v>1494.8000489999999</v>
      </c>
      <c r="I342" s="30">
        <v>914.59997599999997</v>
      </c>
      <c r="J342" s="30">
        <v>1860</v>
      </c>
      <c r="K342" s="32">
        <v>15280.5</v>
      </c>
      <c r="L342" s="10">
        <f t="shared" si="40"/>
        <v>2135.7399712447504</v>
      </c>
      <c r="M342" s="10">
        <f t="shared" si="41"/>
        <v>2.4510686290016848E-2</v>
      </c>
      <c r="O342" s="28">
        <f t="shared" si="42"/>
        <v>6.4133868262707727E-2</v>
      </c>
      <c r="P342" s="28">
        <f t="shared" si="42"/>
        <v>6.9502368077118959E-3</v>
      </c>
      <c r="Q342" s="28">
        <f t="shared" si="43"/>
        <v>6.5993595959594753E-3</v>
      </c>
      <c r="R342" s="28">
        <f t="shared" si="44"/>
        <v>1.2589238435523065E-3</v>
      </c>
      <c r="S342" s="28">
        <f t="shared" si="45"/>
        <v>-2.6809651474530849E-3</v>
      </c>
      <c r="T342" s="28">
        <f t="shared" si="46"/>
        <v>9.2434024393077685E-3</v>
      </c>
    </row>
    <row r="343" spans="5:20">
      <c r="E343" s="29">
        <v>44790</v>
      </c>
      <c r="F343" s="30">
        <v>3269.4499510000001</v>
      </c>
      <c r="G343" s="30">
        <v>2459.9326169999999</v>
      </c>
      <c r="H343" s="30">
        <v>1500</v>
      </c>
      <c r="I343" s="30">
        <v>920.79998799999998</v>
      </c>
      <c r="J343" s="30">
        <v>1861.4499510000001</v>
      </c>
      <c r="K343" s="32">
        <v>15379.049805000001</v>
      </c>
      <c r="L343" s="10">
        <f t="shared" si="40"/>
        <v>2142.2374682651339</v>
      </c>
      <c r="M343" s="10">
        <f t="shared" si="41"/>
        <v>3.0422697087963968E-3</v>
      </c>
      <c r="O343" s="28">
        <f t="shared" si="42"/>
        <v>2.2944901986821087E-4</v>
      </c>
      <c r="P343" s="28">
        <f t="shared" si="42"/>
        <v>5.2239121469799255E-3</v>
      </c>
      <c r="Q343" s="28">
        <f t="shared" si="43"/>
        <v>3.4786933566657297E-3</v>
      </c>
      <c r="R343" s="28">
        <f t="shared" si="44"/>
        <v>6.7789330447129981E-3</v>
      </c>
      <c r="S343" s="28">
        <f t="shared" si="45"/>
        <v>7.7954354838705164E-4</v>
      </c>
      <c r="T343" s="28">
        <f t="shared" si="46"/>
        <v>6.4493835280259315E-3</v>
      </c>
    </row>
    <row r="344" spans="5:20">
      <c r="E344" s="29">
        <v>44791</v>
      </c>
      <c r="F344" s="30">
        <v>3287</v>
      </c>
      <c r="G344" s="30">
        <v>2456.3791500000002</v>
      </c>
      <c r="H344" s="30">
        <v>1500</v>
      </c>
      <c r="I344" s="30">
        <v>916.75</v>
      </c>
      <c r="J344" s="30">
        <v>1857</v>
      </c>
      <c r="K344" s="32">
        <v>15404.599609000001</v>
      </c>
      <c r="L344" s="10">
        <f t="shared" si="40"/>
        <v>2143.8132314874274</v>
      </c>
      <c r="M344" s="10">
        <f t="shared" si="41"/>
        <v>7.3556888329928682E-4</v>
      </c>
      <c r="O344" s="28">
        <f t="shared" si="42"/>
        <v>5.3678903983931381E-3</v>
      </c>
      <c r="P344" s="28">
        <f t="shared" si="42"/>
        <v>-1.4445383485069963E-3</v>
      </c>
      <c r="Q344" s="28">
        <f t="shared" si="43"/>
        <v>0</v>
      </c>
      <c r="R344" s="28">
        <f t="shared" si="44"/>
        <v>-4.3983362866855114E-3</v>
      </c>
      <c r="S344" s="28">
        <f t="shared" si="45"/>
        <v>-2.390583210474917E-3</v>
      </c>
      <c r="T344" s="28">
        <f t="shared" si="46"/>
        <v>1.661338270176671E-3</v>
      </c>
    </row>
    <row r="345" spans="5:20">
      <c r="E345" s="29">
        <v>44792</v>
      </c>
      <c r="F345" s="30">
        <v>3283.4499510000001</v>
      </c>
      <c r="G345" s="30">
        <v>2412.5827640000002</v>
      </c>
      <c r="H345" s="30">
        <v>1510</v>
      </c>
      <c r="I345" s="30">
        <v>901.34997599999997</v>
      </c>
      <c r="J345" s="30">
        <v>1894.099976</v>
      </c>
      <c r="K345" s="32">
        <v>15236.650390999999</v>
      </c>
      <c r="L345" s="10">
        <f t="shared" si="40"/>
        <v>2131.1293868677558</v>
      </c>
      <c r="M345" s="10">
        <f t="shared" si="41"/>
        <v>-5.9164877020893014E-3</v>
      </c>
      <c r="O345" s="28">
        <f t="shared" si="42"/>
        <v>-1.0800270763614561E-3</v>
      </c>
      <c r="P345" s="28">
        <f t="shared" si="42"/>
        <v>-1.7829652234265247E-2</v>
      </c>
      <c r="Q345" s="28">
        <f t="shared" si="43"/>
        <v>6.6666666666665986E-3</v>
      </c>
      <c r="R345" s="28">
        <f t="shared" si="44"/>
        <v>-1.6798499045541315E-2</v>
      </c>
      <c r="S345" s="28">
        <f t="shared" si="45"/>
        <v>1.9978446957458207E-2</v>
      </c>
      <c r="T345" s="28">
        <f t="shared" si="46"/>
        <v>-1.0902537051458272E-2</v>
      </c>
    </row>
    <row r="346" spans="5:20">
      <c r="E346" s="29">
        <v>44795</v>
      </c>
      <c r="F346" s="30">
        <v>3245.25</v>
      </c>
      <c r="G346" s="30">
        <v>2405.8908689999998</v>
      </c>
      <c r="H346" s="30">
        <v>1484.8000489999999</v>
      </c>
      <c r="I346" s="30">
        <v>880.54998799999998</v>
      </c>
      <c r="J346" s="30">
        <v>1937.099976</v>
      </c>
      <c r="K346" s="32">
        <v>15001.75</v>
      </c>
      <c r="L346" s="10">
        <f t="shared" si="40"/>
        <v>2116.8025722956691</v>
      </c>
      <c r="M346" s="10">
        <f t="shared" si="41"/>
        <v>-6.7226394888879604E-3</v>
      </c>
      <c r="O346" s="28">
        <f t="shared" si="42"/>
        <v>-1.1634089622217569E-2</v>
      </c>
      <c r="P346" s="28">
        <f t="shared" si="42"/>
        <v>-2.7737473299798143E-3</v>
      </c>
      <c r="Q346" s="28">
        <f t="shared" si="43"/>
        <v>-1.6688709271523217E-2</v>
      </c>
      <c r="R346" s="28">
        <f t="shared" si="44"/>
        <v>-2.3076483667649139E-2</v>
      </c>
      <c r="S346" s="28">
        <f t="shared" si="45"/>
        <v>2.2702075151707746E-2</v>
      </c>
      <c r="T346" s="28">
        <f t="shared" si="46"/>
        <v>-1.5416799950909832E-2</v>
      </c>
    </row>
    <row r="347" spans="5:20">
      <c r="E347" s="29">
        <v>44796</v>
      </c>
      <c r="F347" s="30">
        <v>3217.6999510000001</v>
      </c>
      <c r="G347" s="30">
        <v>2442.9956050000001</v>
      </c>
      <c r="H347" s="30">
        <v>1453.3000489999999</v>
      </c>
      <c r="I347" s="30">
        <v>888.40002400000003</v>
      </c>
      <c r="J347" s="30">
        <v>1870</v>
      </c>
      <c r="K347" s="32">
        <v>15090.5</v>
      </c>
      <c r="L347" s="10">
        <f t="shared" si="40"/>
        <v>2112.4191095110177</v>
      </c>
      <c r="M347" s="10">
        <f t="shared" si="41"/>
        <v>-2.0707943395483763E-3</v>
      </c>
      <c r="O347" s="28">
        <f t="shared" si="42"/>
        <v>-8.4893456590401373E-3</v>
      </c>
      <c r="P347" s="28">
        <f t="shared" si="42"/>
        <v>1.5422451815290561E-2</v>
      </c>
      <c r="Q347" s="28">
        <f t="shared" si="43"/>
        <v>-2.1214977748158725E-2</v>
      </c>
      <c r="R347" s="28">
        <f t="shared" si="44"/>
        <v>8.9149237487695654E-3</v>
      </c>
      <c r="S347" s="28">
        <f t="shared" si="45"/>
        <v>-3.4639397465977773E-2</v>
      </c>
      <c r="T347" s="28">
        <f t="shared" si="46"/>
        <v>5.9159764694118877E-3</v>
      </c>
    </row>
    <row r="348" spans="5:20">
      <c r="E348" s="29">
        <v>44797</v>
      </c>
      <c r="F348" s="30">
        <v>3337.8500979999999</v>
      </c>
      <c r="G348" s="30">
        <v>2436.4882809999999</v>
      </c>
      <c r="H348" s="30">
        <v>1461.900024</v>
      </c>
      <c r="I348" s="30">
        <v>881</v>
      </c>
      <c r="J348" s="30">
        <v>1876</v>
      </c>
      <c r="K348" s="32">
        <v>15140.400390999999</v>
      </c>
      <c r="L348" s="10">
        <f t="shared" si="40"/>
        <v>2137.8950173174426</v>
      </c>
      <c r="M348" s="10">
        <f t="shared" si="41"/>
        <v>1.2060063124652354E-2</v>
      </c>
      <c r="O348" s="28">
        <f t="shared" si="42"/>
        <v>3.7340382518469273E-2</v>
      </c>
      <c r="P348" s="28">
        <f t="shared" si="42"/>
        <v>-2.6636658644337841E-3</v>
      </c>
      <c r="Q348" s="28">
        <f t="shared" si="43"/>
        <v>5.9175495149248469E-3</v>
      </c>
      <c r="R348" s="28">
        <f t="shared" si="44"/>
        <v>-8.3296080595333111E-3</v>
      </c>
      <c r="S348" s="28">
        <f t="shared" si="45"/>
        <v>3.2085561497325887E-3</v>
      </c>
      <c r="T348" s="28">
        <f t="shared" si="46"/>
        <v>3.3067420562604699E-3</v>
      </c>
    </row>
    <row r="349" spans="5:20">
      <c r="E349" s="29">
        <v>44798</v>
      </c>
      <c r="F349" s="30">
        <v>3365.1499020000001</v>
      </c>
      <c r="G349" s="30">
        <v>2429.3813479999999</v>
      </c>
      <c r="H349" s="30">
        <v>1479.900024</v>
      </c>
      <c r="I349" s="30">
        <v>877.29998799999998</v>
      </c>
      <c r="J349" s="30">
        <v>1900</v>
      </c>
      <c r="K349" s="32">
        <v>15100.650390999999</v>
      </c>
      <c r="L349" s="10">
        <f t="shared" si="40"/>
        <v>2146.3225778709707</v>
      </c>
      <c r="M349" s="10">
        <f t="shared" si="41"/>
        <v>3.9419898943882092E-3</v>
      </c>
      <c r="O349" s="28">
        <f t="shared" si="42"/>
        <v>8.1788586061302126E-3</v>
      </c>
      <c r="P349" s="28">
        <f t="shared" si="42"/>
        <v>-2.9168755111282918E-3</v>
      </c>
      <c r="Q349" s="28">
        <f t="shared" si="43"/>
        <v>1.2312743487580713E-2</v>
      </c>
      <c r="R349" s="28">
        <f t="shared" si="44"/>
        <v>-4.1997866061294076E-3</v>
      </c>
      <c r="S349" s="28">
        <f t="shared" si="45"/>
        <v>1.279317697228155E-2</v>
      </c>
      <c r="T349" s="28">
        <f t="shared" si="46"/>
        <v>-2.6254259447212602E-3</v>
      </c>
    </row>
    <row r="350" spans="5:20">
      <c r="E350" s="29">
        <v>44799</v>
      </c>
      <c r="F350" s="30">
        <v>3362.8999020000001</v>
      </c>
      <c r="G350" s="30">
        <v>2416.413086</v>
      </c>
      <c r="H350" s="30">
        <v>1472.0500489999999</v>
      </c>
      <c r="I350" s="30">
        <v>880.15002400000003</v>
      </c>
      <c r="J350" s="30">
        <v>1890.1999510000001</v>
      </c>
      <c r="K350" s="32">
        <v>15147.549805000001</v>
      </c>
      <c r="L350" s="10">
        <f t="shared" si="40"/>
        <v>2139.8346927950088</v>
      </c>
      <c r="M350" s="10">
        <f t="shared" si="41"/>
        <v>-3.0227912350423436E-3</v>
      </c>
      <c r="O350" s="28">
        <f t="shared" si="42"/>
        <v>-6.6861806027207482E-4</v>
      </c>
      <c r="P350" s="28">
        <f t="shared" si="42"/>
        <v>-5.3380923545313097E-3</v>
      </c>
      <c r="Q350" s="28">
        <f t="shared" si="43"/>
        <v>-5.3043954812450611E-3</v>
      </c>
      <c r="R350" s="28">
        <f t="shared" si="44"/>
        <v>3.248644749782148E-3</v>
      </c>
      <c r="S350" s="28">
        <f t="shared" si="45"/>
        <v>-5.1579205263158068E-3</v>
      </c>
      <c r="T350" s="28">
        <f t="shared" si="46"/>
        <v>3.1057876836850795E-3</v>
      </c>
    </row>
    <row r="351" spans="5:20">
      <c r="E351" s="29">
        <v>44802</v>
      </c>
      <c r="F351" s="30">
        <v>3288.8500979999999</v>
      </c>
      <c r="G351" s="30">
        <v>2397.6301269999999</v>
      </c>
      <c r="H351" s="30">
        <v>1437</v>
      </c>
      <c r="I351" s="30">
        <v>879.25</v>
      </c>
      <c r="J351" s="30">
        <v>1870</v>
      </c>
      <c r="K351" s="32">
        <v>14972.75</v>
      </c>
      <c r="L351" s="10">
        <f t="shared" si="40"/>
        <v>2109.1947086886407</v>
      </c>
      <c r="M351" s="10">
        <f t="shared" si="41"/>
        <v>-1.4318855661857977E-2</v>
      </c>
      <c r="O351" s="28">
        <f t="shared" si="42"/>
        <v>-2.2019627749241377E-2</v>
      </c>
      <c r="P351" s="28">
        <f t="shared" si="42"/>
        <v>-7.7730745247255317E-3</v>
      </c>
      <c r="Q351" s="28">
        <f t="shared" si="43"/>
        <v>-2.3810365023804958E-2</v>
      </c>
      <c r="R351" s="28">
        <f t="shared" si="44"/>
        <v>-1.0225802141204943E-3</v>
      </c>
      <c r="S351" s="28">
        <f t="shared" si="45"/>
        <v>-1.0686674173974731E-2</v>
      </c>
      <c r="T351" s="28">
        <f t="shared" si="46"/>
        <v>-1.1539807246073619E-2</v>
      </c>
    </row>
    <row r="352" spans="5:20">
      <c r="E352" s="29">
        <v>44803</v>
      </c>
      <c r="F352" s="30">
        <v>3320.1999510000001</v>
      </c>
      <c r="G352" s="30">
        <v>2434.826904</v>
      </c>
      <c r="H352" s="30">
        <v>1446.4499510000001</v>
      </c>
      <c r="I352" s="30">
        <v>893.04998799999998</v>
      </c>
      <c r="J352" s="30">
        <v>1893.900024</v>
      </c>
      <c r="K352" s="32">
        <v>15325.049805000001</v>
      </c>
      <c r="L352" s="10">
        <f t="shared" si="40"/>
        <v>2134.9493263794234</v>
      </c>
      <c r="M352" s="10">
        <f t="shared" si="41"/>
        <v>1.2210640195847722E-2</v>
      </c>
      <c r="O352" s="28">
        <f t="shared" si="42"/>
        <v>9.5321623259949639E-3</v>
      </c>
      <c r="P352" s="28">
        <f t="shared" si="42"/>
        <v>1.5513976313995537E-2</v>
      </c>
      <c r="Q352" s="28">
        <f t="shared" si="43"/>
        <v>6.5761663187196007E-3</v>
      </c>
      <c r="R352" s="28">
        <f t="shared" si="44"/>
        <v>1.5695181120273016E-2</v>
      </c>
      <c r="S352" s="28">
        <f t="shared" si="45"/>
        <v>1.2780761497326321E-2</v>
      </c>
      <c r="T352" s="28">
        <f t="shared" si="46"/>
        <v>2.3529398741046315E-2</v>
      </c>
    </row>
    <row r="353" spans="5:20">
      <c r="E353" s="29">
        <v>44805</v>
      </c>
      <c r="F353" s="30">
        <v>3273.6000979999999</v>
      </c>
      <c r="G353" s="30">
        <v>2363.2482909999999</v>
      </c>
      <c r="H353" s="30">
        <v>1464.75</v>
      </c>
      <c r="I353" s="30">
        <v>871.84997599999997</v>
      </c>
      <c r="J353" s="30">
        <v>1905</v>
      </c>
      <c r="K353" s="32">
        <v>15211.200194999999</v>
      </c>
      <c r="L353" s="10">
        <f t="shared" si="40"/>
        <v>2101.0902308272744</v>
      </c>
      <c r="M353" s="10">
        <f t="shared" si="41"/>
        <v>-1.5859437567808388E-2</v>
      </c>
      <c r="O353" s="28">
        <f t="shared" si="42"/>
        <v>-1.4035255011061842E-2</v>
      </c>
      <c r="P353" s="28">
        <f t="shared" si="42"/>
        <v>-2.9397824084500201E-2</v>
      </c>
      <c r="Q353" s="28">
        <f t="shared" si="43"/>
        <v>1.2651698724417182E-2</v>
      </c>
      <c r="R353" s="28">
        <f t="shared" si="44"/>
        <v>-2.3738886159640149E-2</v>
      </c>
      <c r="S353" s="28">
        <f t="shared" si="45"/>
        <v>5.8609091606411923E-3</v>
      </c>
      <c r="T353" s="28">
        <f t="shared" si="46"/>
        <v>-7.4289879281733695E-3</v>
      </c>
    </row>
    <row r="354" spans="5:20">
      <c r="E354" s="29">
        <v>44806</v>
      </c>
      <c r="F354" s="30">
        <v>3210.25</v>
      </c>
      <c r="G354" s="30">
        <v>2335.650635</v>
      </c>
      <c r="H354" s="30">
        <v>1472.150024</v>
      </c>
      <c r="I354" s="30">
        <v>869.54998799999998</v>
      </c>
      <c r="J354" s="30">
        <v>1900.5</v>
      </c>
      <c r="K354" s="32">
        <v>15201.599609000001</v>
      </c>
      <c r="L354" s="10">
        <f t="shared" si="40"/>
        <v>2078.0928604578999</v>
      </c>
      <c r="M354" s="10">
        <f t="shared" si="41"/>
        <v>-1.0945446336362075E-2</v>
      </c>
      <c r="O354" s="28">
        <f t="shared" si="42"/>
        <v>-1.9351813325856004E-2</v>
      </c>
      <c r="P354" s="28">
        <f t="shared" si="42"/>
        <v>-1.1677848707264737E-2</v>
      </c>
      <c r="Q354" s="28">
        <f t="shared" si="43"/>
        <v>5.0520730500085431E-3</v>
      </c>
      <c r="R354" s="28">
        <f t="shared" si="44"/>
        <v>-2.6380547838656954E-3</v>
      </c>
      <c r="S354" s="28">
        <f t="shared" si="45"/>
        <v>-2.3622047244094002E-3</v>
      </c>
      <c r="T354" s="28">
        <f t="shared" si="46"/>
        <v>-6.3115243221600892E-4</v>
      </c>
    </row>
    <row r="355" spans="5:20">
      <c r="E355" s="29">
        <v>44809</v>
      </c>
      <c r="F355" s="30">
        <v>3179.75</v>
      </c>
      <c r="G355" s="30">
        <v>2371.9245609999998</v>
      </c>
      <c r="H355" s="30">
        <v>1486.099976</v>
      </c>
      <c r="I355" s="30">
        <v>884.59997599999997</v>
      </c>
      <c r="J355" s="30">
        <v>1947.9499510000001</v>
      </c>
      <c r="K355" s="32">
        <v>15294.400390999999</v>
      </c>
      <c r="L355" s="10">
        <f t="shared" si="40"/>
        <v>2092.981019618755</v>
      </c>
      <c r="M355" s="10">
        <f t="shared" si="41"/>
        <v>7.1643377657217844E-3</v>
      </c>
      <c r="O355" s="28">
        <f t="shared" si="42"/>
        <v>-9.5008176933261135E-3</v>
      </c>
      <c r="P355" s="28">
        <f t="shared" si="42"/>
        <v>1.55305444472007E-2</v>
      </c>
      <c r="Q355" s="28">
        <f t="shared" si="43"/>
        <v>9.4759037955223224E-3</v>
      </c>
      <c r="R355" s="28">
        <f t="shared" si="44"/>
        <v>1.730778932516075E-2</v>
      </c>
      <c r="S355" s="28">
        <f t="shared" si="45"/>
        <v>2.4967088134701498E-2</v>
      </c>
      <c r="T355" s="28">
        <f t="shared" si="46"/>
        <v>6.104672165227587E-3</v>
      </c>
    </row>
    <row r="356" spans="5:20">
      <c r="E356" s="29">
        <v>44810</v>
      </c>
      <c r="F356" s="30">
        <v>3196.25</v>
      </c>
      <c r="G356" s="30">
        <v>2396.8916020000001</v>
      </c>
      <c r="H356" s="30">
        <v>1498.900024</v>
      </c>
      <c r="I356" s="30">
        <v>887.75</v>
      </c>
      <c r="J356" s="30">
        <v>1973.8000489999999</v>
      </c>
      <c r="K356" s="32">
        <v>15313.049805000001</v>
      </c>
      <c r="L356" s="10">
        <f t="shared" si="40"/>
        <v>2110.1418778759416</v>
      </c>
      <c r="M356" s="10">
        <f t="shared" si="41"/>
        <v>8.1992421796126536E-3</v>
      </c>
      <c r="O356" s="28">
        <f t="shared" si="42"/>
        <v>5.1890871923894188E-3</v>
      </c>
      <c r="P356" s="28">
        <f t="shared" si="42"/>
        <v>1.0526068750464024E-2</v>
      </c>
      <c r="Q356" s="28">
        <f t="shared" si="43"/>
        <v>8.6131809479284005E-3</v>
      </c>
      <c r="R356" s="28">
        <f t="shared" si="44"/>
        <v>3.5609587219793681E-3</v>
      </c>
      <c r="S356" s="28">
        <f t="shared" si="45"/>
        <v>1.327041179201216E-2</v>
      </c>
      <c r="T356" s="28">
        <f t="shared" si="46"/>
        <v>1.219362219062603E-3</v>
      </c>
    </row>
    <row r="357" spans="5:20">
      <c r="E357" s="29">
        <v>44811</v>
      </c>
      <c r="F357" s="30">
        <v>3231.9499510000001</v>
      </c>
      <c r="G357" s="30">
        <v>2382.954346</v>
      </c>
      <c r="H357" s="30">
        <v>1471.3000489999999</v>
      </c>
      <c r="I357" s="30">
        <v>893.75</v>
      </c>
      <c r="J357" s="30">
        <v>1941.099976</v>
      </c>
      <c r="K357" s="32">
        <v>15319.400390999999</v>
      </c>
      <c r="L357" s="10">
        <f t="shared" si="40"/>
        <v>2106.96442582587</v>
      </c>
      <c r="M357" s="10">
        <f t="shared" si="41"/>
        <v>-1.5058001944732169E-3</v>
      </c>
      <c r="O357" s="28">
        <f t="shared" si="42"/>
        <v>1.1169323738756454E-2</v>
      </c>
      <c r="P357" s="28">
        <f t="shared" si="42"/>
        <v>-5.8147210280059536E-3</v>
      </c>
      <c r="Q357" s="28">
        <f t="shared" si="43"/>
        <v>-1.8413486261976364E-2</v>
      </c>
      <c r="R357" s="28">
        <f t="shared" si="44"/>
        <v>6.758659532525968E-3</v>
      </c>
      <c r="S357" s="28">
        <f t="shared" si="45"/>
        <v>-1.656706464090274E-2</v>
      </c>
      <c r="T357" s="28">
        <f t="shared" si="46"/>
        <v>4.1471725625319422E-4</v>
      </c>
    </row>
    <row r="358" spans="5:20">
      <c r="E358" s="29">
        <v>44812</v>
      </c>
      <c r="F358" s="30">
        <v>3189.6499020000001</v>
      </c>
      <c r="G358" s="30">
        <v>2386.3232419999999</v>
      </c>
      <c r="H358" s="30">
        <v>1490.099976</v>
      </c>
      <c r="I358" s="30">
        <v>894.29998799999998</v>
      </c>
      <c r="J358" s="30">
        <v>1967.900024</v>
      </c>
      <c r="K358" s="32">
        <v>15440.700194999999</v>
      </c>
      <c r="L358" s="10">
        <f t="shared" si="40"/>
        <v>2104.3926401177068</v>
      </c>
      <c r="M358" s="10">
        <f t="shared" si="41"/>
        <v>-1.2206118321884674E-3</v>
      </c>
      <c r="O358" s="28">
        <f t="shared" si="42"/>
        <v>-1.3088089123073132E-2</v>
      </c>
      <c r="P358" s="28">
        <f t="shared" si="42"/>
        <v>1.413747605217397E-3</v>
      </c>
      <c r="Q358" s="28">
        <f t="shared" si="43"/>
        <v>1.2777765495744831E-2</v>
      </c>
      <c r="R358" s="28">
        <f t="shared" si="44"/>
        <v>6.1537118881127562E-4</v>
      </c>
      <c r="S358" s="28">
        <f t="shared" si="45"/>
        <v>1.3806629401555304E-2</v>
      </c>
      <c r="T358" s="28">
        <f t="shared" si="46"/>
        <v>7.9180516798336154E-3</v>
      </c>
    </row>
    <row r="359" spans="5:20">
      <c r="E359" s="29">
        <v>44813</v>
      </c>
      <c r="F359" s="30">
        <v>3179.3000489999999</v>
      </c>
      <c r="G359" s="30">
        <v>2371.463135</v>
      </c>
      <c r="H359" s="30">
        <v>1496.1999510000001</v>
      </c>
      <c r="I359" s="30">
        <v>890</v>
      </c>
      <c r="J359" s="30">
        <v>1977.349976</v>
      </c>
      <c r="K359" s="32">
        <v>15467.400390999999</v>
      </c>
      <c r="L359" s="10">
        <f t="shared" si="40"/>
        <v>2098.3219275924648</v>
      </c>
      <c r="M359" s="10">
        <f t="shared" si="41"/>
        <v>-2.8847812948549212E-3</v>
      </c>
      <c r="O359" s="28">
        <f t="shared" si="42"/>
        <v>-3.2448241399504196E-3</v>
      </c>
      <c r="P359" s="28">
        <f t="shared" si="42"/>
        <v>-6.2271978659292904E-3</v>
      </c>
      <c r="Q359" s="28">
        <f t="shared" si="43"/>
        <v>4.0936682761212317E-3</v>
      </c>
      <c r="R359" s="28">
        <f t="shared" si="44"/>
        <v>-4.808216546682953E-3</v>
      </c>
      <c r="S359" s="28">
        <f t="shared" si="45"/>
        <v>4.8020488260331895E-3</v>
      </c>
      <c r="T359" s="28">
        <f t="shared" si="46"/>
        <v>1.729208887084388E-3</v>
      </c>
    </row>
    <row r="360" spans="5:20">
      <c r="E360" s="29">
        <v>44816</v>
      </c>
      <c r="F360" s="30">
        <v>3168.6000979999999</v>
      </c>
      <c r="G360" s="30">
        <v>2397.999268</v>
      </c>
      <c r="H360" s="30">
        <v>1500</v>
      </c>
      <c r="I360" s="30">
        <v>887.70001200000002</v>
      </c>
      <c r="J360" s="30">
        <v>1949.75</v>
      </c>
      <c r="K360" s="32">
        <v>15577.400390999999</v>
      </c>
      <c r="L360" s="10">
        <f t="shared" si="40"/>
        <v>2102.026868796821</v>
      </c>
      <c r="M360" s="10">
        <f t="shared" si="41"/>
        <v>1.7656686305551617E-3</v>
      </c>
      <c r="O360" s="28">
        <f t="shared" si="42"/>
        <v>-3.3655052480390246E-3</v>
      </c>
      <c r="P360" s="28">
        <f t="shared" si="42"/>
        <v>1.1189772511475349E-2</v>
      </c>
      <c r="Q360" s="28">
        <f t="shared" si="43"/>
        <v>2.5398002435839118E-3</v>
      </c>
      <c r="R360" s="28">
        <f t="shared" si="44"/>
        <v>-2.5842561797753127E-3</v>
      </c>
      <c r="S360" s="28">
        <f t="shared" si="45"/>
        <v>-1.3958063233617479E-2</v>
      </c>
      <c r="T360" s="28">
        <f t="shared" si="46"/>
        <v>7.1117315915611989E-3</v>
      </c>
    </row>
    <row r="361" spans="5:20">
      <c r="E361" s="29">
        <v>44817</v>
      </c>
      <c r="F361" s="30">
        <v>3228.3000489999999</v>
      </c>
      <c r="G361" s="30">
        <v>2418.0283199999999</v>
      </c>
      <c r="H361" s="30">
        <v>1498.900024</v>
      </c>
      <c r="I361" s="30">
        <v>890.15002400000003</v>
      </c>
      <c r="J361" s="30">
        <v>1968.900024</v>
      </c>
      <c r="K361" s="32">
        <v>15669.849609000001</v>
      </c>
      <c r="L361" s="10">
        <f t="shared" si="40"/>
        <v>2124.2371361633823</v>
      </c>
      <c r="M361" s="10">
        <f t="shared" si="41"/>
        <v>1.0566119632559268E-2</v>
      </c>
      <c r="O361" s="28">
        <f t="shared" si="42"/>
        <v>1.8841112527163695E-2</v>
      </c>
      <c r="P361" s="28">
        <f t="shared" si="42"/>
        <v>8.3524012151616756E-3</v>
      </c>
      <c r="Q361" s="28">
        <f t="shared" si="43"/>
        <v>-7.3331733333326099E-4</v>
      </c>
      <c r="R361" s="28">
        <f t="shared" si="44"/>
        <v>2.7599549024226455E-3</v>
      </c>
      <c r="S361" s="28">
        <f t="shared" si="45"/>
        <v>9.8217843313246345E-3</v>
      </c>
      <c r="T361" s="28">
        <f t="shared" si="46"/>
        <v>5.9348296685892699E-3</v>
      </c>
    </row>
    <row r="362" spans="5:20">
      <c r="E362" s="29">
        <v>44818</v>
      </c>
      <c r="F362" s="30">
        <v>3171.5500489999999</v>
      </c>
      <c r="G362" s="30">
        <v>2389.046143</v>
      </c>
      <c r="H362" s="30">
        <v>1494.0500489999999</v>
      </c>
      <c r="I362" s="30">
        <v>883.75</v>
      </c>
      <c r="J362" s="30">
        <v>1964.650024</v>
      </c>
      <c r="K362" s="32">
        <v>15630.700194999999</v>
      </c>
      <c r="L362" s="10">
        <f t="shared" si="40"/>
        <v>2099.5697624102791</v>
      </c>
      <c r="M362" s="10">
        <f t="shared" si="41"/>
        <v>-1.161234465454053E-2</v>
      </c>
      <c r="O362" s="28">
        <f t="shared" si="42"/>
        <v>-1.7578911234591987E-2</v>
      </c>
      <c r="P362" s="28">
        <f t="shared" si="42"/>
        <v>-1.198587161295106E-2</v>
      </c>
      <c r="Q362" s="28">
        <f t="shared" si="43"/>
        <v>-3.2356894538284608E-3</v>
      </c>
      <c r="R362" s="28">
        <f t="shared" si="44"/>
        <v>-7.1898262398968349E-3</v>
      </c>
      <c r="S362" s="28">
        <f t="shared" si="45"/>
        <v>-2.1585656702699518E-3</v>
      </c>
      <c r="T362" s="28">
        <f t="shared" si="46"/>
        <v>-2.4983911764868694E-3</v>
      </c>
    </row>
    <row r="363" spans="5:20">
      <c r="E363" s="29">
        <v>44819</v>
      </c>
      <c r="F363" s="30">
        <v>3163.75</v>
      </c>
      <c r="G363" s="30">
        <v>2365.3713379999999</v>
      </c>
      <c r="H363" s="30">
        <v>1530</v>
      </c>
      <c r="I363" s="30">
        <v>874.29998799999998</v>
      </c>
      <c r="J363" s="30">
        <v>1959.099976</v>
      </c>
      <c r="K363" s="32">
        <v>15580.349609000001</v>
      </c>
      <c r="L363" s="10">
        <f t="shared" si="40"/>
        <v>2093.4900671608493</v>
      </c>
      <c r="M363" s="10">
        <f t="shared" si="41"/>
        <v>-2.895686229758998E-3</v>
      </c>
      <c r="O363" s="28">
        <f t="shared" si="42"/>
        <v>-2.4593807064338113E-3</v>
      </c>
      <c r="P363" s="28">
        <f t="shared" si="42"/>
        <v>-9.9097311575032654E-3</v>
      </c>
      <c r="Q363" s="28">
        <f t="shared" si="43"/>
        <v>2.4062079462506825E-2</v>
      </c>
      <c r="R363" s="28">
        <f t="shared" si="44"/>
        <v>-1.0693082885431471E-2</v>
      </c>
      <c r="S363" s="28">
        <f t="shared" si="45"/>
        <v>-2.8249550465483386E-3</v>
      </c>
      <c r="T363" s="28">
        <f t="shared" si="46"/>
        <v>-3.2212623472942514E-3</v>
      </c>
    </row>
    <row r="364" spans="5:20">
      <c r="E364" s="29">
        <v>44820</v>
      </c>
      <c r="F364" s="30">
        <v>2995.5</v>
      </c>
      <c r="G364" s="30">
        <v>2306.7607419999999</v>
      </c>
      <c r="H364" s="30">
        <v>1503.099976</v>
      </c>
      <c r="I364" s="30">
        <v>868.04998799999998</v>
      </c>
      <c r="J364" s="30">
        <v>1947</v>
      </c>
      <c r="K364" s="32">
        <v>15243.950194999999</v>
      </c>
      <c r="L364" s="10">
        <f t="shared" si="40"/>
        <v>2029.7319691475648</v>
      </c>
      <c r="M364" s="10">
        <f t="shared" si="41"/>
        <v>-3.0455409850476123E-2</v>
      </c>
      <c r="O364" s="28">
        <f t="shared" si="42"/>
        <v>-5.318056104306601E-2</v>
      </c>
      <c r="P364" s="28">
        <f t="shared" si="42"/>
        <v>-2.4778602436925312E-2</v>
      </c>
      <c r="Q364" s="28">
        <f t="shared" si="43"/>
        <v>-1.7581715032679801E-2</v>
      </c>
      <c r="R364" s="28">
        <f t="shared" si="44"/>
        <v>-7.1485761017762162E-3</v>
      </c>
      <c r="S364" s="28">
        <f t="shared" si="45"/>
        <v>-6.1762932715180296E-3</v>
      </c>
      <c r="T364" s="28">
        <f t="shared" si="46"/>
        <v>-2.1591262227240393E-2</v>
      </c>
    </row>
    <row r="365" spans="5:20">
      <c r="E365" s="29">
        <v>44823</v>
      </c>
      <c r="F365" s="30">
        <v>2981.3999020000001</v>
      </c>
      <c r="G365" s="30">
        <v>2309.7604980000001</v>
      </c>
      <c r="H365" s="30">
        <v>1489</v>
      </c>
      <c r="I365" s="30">
        <v>874.84997599999997</v>
      </c>
      <c r="J365" s="30">
        <v>1921.099976</v>
      </c>
      <c r="K365" s="32">
        <v>15293.549805000001</v>
      </c>
      <c r="L365" s="10">
        <f t="shared" si="40"/>
        <v>2023.9286062046583</v>
      </c>
      <c r="M365" s="10">
        <f t="shared" si="41"/>
        <v>-2.8591769904199316E-3</v>
      </c>
      <c r="O365" s="28">
        <f t="shared" si="42"/>
        <v>-4.707093306626553E-3</v>
      </c>
      <c r="P365" s="28">
        <f t="shared" si="42"/>
        <v>1.300419217902693E-3</v>
      </c>
      <c r="Q365" s="28">
        <f t="shared" si="43"/>
        <v>-9.3805975817539133E-3</v>
      </c>
      <c r="R365" s="28">
        <f t="shared" si="44"/>
        <v>7.8336364195652486E-3</v>
      </c>
      <c r="S365" s="28">
        <f t="shared" si="45"/>
        <v>-1.3302529019003639E-2</v>
      </c>
      <c r="T365" s="28">
        <f t="shared" si="46"/>
        <v>3.2537242227588248E-3</v>
      </c>
    </row>
    <row r="366" spans="5:20">
      <c r="E366" s="29">
        <v>44824</v>
      </c>
      <c r="F366" s="30">
        <v>2983.5500489999999</v>
      </c>
      <c r="G366" s="30">
        <v>2310.1296390000002</v>
      </c>
      <c r="H366" s="30">
        <v>1514</v>
      </c>
      <c r="I366" s="30">
        <v>911.95001200000002</v>
      </c>
      <c r="J366" s="30">
        <v>1931</v>
      </c>
      <c r="K366" s="32">
        <v>15470.349609000001</v>
      </c>
      <c r="L366" s="10">
        <f t="shared" si="40"/>
        <v>2036.4163232912924</v>
      </c>
      <c r="M366" s="10">
        <f t="shared" si="41"/>
        <v>6.1700383345297816E-3</v>
      </c>
      <c r="O366" s="28">
        <f t="shared" si="42"/>
        <v>7.211870499350681E-4</v>
      </c>
      <c r="P366" s="28">
        <f t="shared" si="42"/>
        <v>1.5981786870100656E-4</v>
      </c>
      <c r="Q366" s="28">
        <f t="shared" si="43"/>
        <v>1.6789791806581578E-2</v>
      </c>
      <c r="R366" s="28">
        <f t="shared" si="44"/>
        <v>4.2407312130965824E-2</v>
      </c>
      <c r="S366" s="28">
        <f t="shared" si="45"/>
        <v>5.1533101471445963E-3</v>
      </c>
      <c r="T366" s="28">
        <f t="shared" si="46"/>
        <v>1.1560416401311668E-2</v>
      </c>
    </row>
    <row r="367" spans="5:20">
      <c r="E367" s="29">
        <v>44825</v>
      </c>
      <c r="F367" s="30">
        <v>2933.25</v>
      </c>
      <c r="G367" s="30">
        <v>2316.4985350000002</v>
      </c>
      <c r="H367" s="30">
        <v>1508</v>
      </c>
      <c r="I367" s="30">
        <v>905.29998799999998</v>
      </c>
      <c r="J367" s="30">
        <v>1921.099976</v>
      </c>
      <c r="K367" s="32">
        <v>15361.25</v>
      </c>
      <c r="L367" s="10">
        <f t="shared" si="40"/>
        <v>2024.0102491707819</v>
      </c>
      <c r="M367" s="10">
        <f t="shared" si="41"/>
        <v>-6.0921109198631695E-3</v>
      </c>
      <c r="O367" s="28">
        <f t="shared" si="42"/>
        <v>-1.6859126937340707E-2</v>
      </c>
      <c r="P367" s="28">
        <f t="shared" si="42"/>
        <v>2.756943113702004E-3</v>
      </c>
      <c r="Q367" s="28">
        <f t="shared" si="43"/>
        <v>-3.9630118890356947E-3</v>
      </c>
      <c r="R367" s="28">
        <f t="shared" si="44"/>
        <v>-7.2920926722900292E-3</v>
      </c>
      <c r="S367" s="28">
        <f t="shared" si="45"/>
        <v>-5.1268896944588471E-3</v>
      </c>
      <c r="T367" s="28">
        <f t="shared" si="46"/>
        <v>-7.0521747573520921E-3</v>
      </c>
    </row>
    <row r="368" spans="5:20">
      <c r="E368" s="29">
        <v>44826</v>
      </c>
      <c r="F368" s="30">
        <v>2916.0500489999999</v>
      </c>
      <c r="G368" s="30">
        <v>2294.6694339999999</v>
      </c>
      <c r="H368" s="30">
        <v>1502</v>
      </c>
      <c r="I368" s="30">
        <v>908</v>
      </c>
      <c r="J368" s="30">
        <v>1882</v>
      </c>
      <c r="K368" s="32">
        <v>15335.299805000001</v>
      </c>
      <c r="L368" s="10">
        <f t="shared" si="40"/>
        <v>2008.5568394615984</v>
      </c>
      <c r="M368" s="10">
        <f t="shared" si="41"/>
        <v>-7.63504518591962E-3</v>
      </c>
      <c r="O368" s="28">
        <f t="shared" si="42"/>
        <v>-5.8637862439273603E-3</v>
      </c>
      <c r="P368" s="28">
        <f t="shared" si="42"/>
        <v>-9.4233174207469794E-3</v>
      </c>
      <c r="Q368" s="28">
        <f t="shared" si="43"/>
        <v>-3.9787798408488229E-3</v>
      </c>
      <c r="R368" s="28">
        <f t="shared" si="44"/>
        <v>2.9824500561022038E-3</v>
      </c>
      <c r="S368" s="28">
        <f t="shared" si="45"/>
        <v>-2.0352910566066251E-2</v>
      </c>
      <c r="T368" s="28">
        <f t="shared" si="46"/>
        <v>-1.6893283424199712E-3</v>
      </c>
    </row>
    <row r="369" spans="5:20">
      <c r="E369" s="29">
        <v>44827</v>
      </c>
      <c r="F369" s="30">
        <v>2854.8000489999999</v>
      </c>
      <c r="G369" s="30">
        <v>2251.6577149999998</v>
      </c>
      <c r="H369" s="30">
        <v>1472.349976</v>
      </c>
      <c r="I369" s="30">
        <v>921.09997599999997</v>
      </c>
      <c r="J369" s="30">
        <v>1890</v>
      </c>
      <c r="K369" s="32">
        <v>15057.650390999999</v>
      </c>
      <c r="L369" s="10">
        <f t="shared" si="40"/>
        <v>1979.1452439804723</v>
      </c>
      <c r="M369" s="10">
        <f t="shared" si="41"/>
        <v>-1.4643148206355927E-2</v>
      </c>
      <c r="O369" s="28">
        <f t="shared" si="42"/>
        <v>-2.1004440585992157E-2</v>
      </c>
      <c r="P369" s="28">
        <f t="shared" si="42"/>
        <v>-1.87441896260514E-2</v>
      </c>
      <c r="Q369" s="28">
        <f t="shared" si="43"/>
        <v>-1.9740362183754967E-2</v>
      </c>
      <c r="R369" s="28">
        <f t="shared" si="44"/>
        <v>1.4427286343612344E-2</v>
      </c>
      <c r="S369" s="28">
        <f t="shared" si="45"/>
        <v>4.2507970244420878E-3</v>
      </c>
      <c r="T369" s="28">
        <f t="shared" si="46"/>
        <v>-1.8105248513594407E-2</v>
      </c>
    </row>
    <row r="370" spans="5:20">
      <c r="E370" s="29">
        <v>44830</v>
      </c>
      <c r="F370" s="30">
        <v>2881.9499510000001</v>
      </c>
      <c r="G370" s="30">
        <v>2194.2932129999999</v>
      </c>
      <c r="H370" s="30">
        <v>1425.349976</v>
      </c>
      <c r="I370" s="30">
        <v>900.70001200000002</v>
      </c>
      <c r="J370" s="30">
        <v>1849</v>
      </c>
      <c r="K370" s="32">
        <v>14725.700194999999</v>
      </c>
      <c r="L370" s="10">
        <f t="shared" si="40"/>
        <v>1950.9379220474709</v>
      </c>
      <c r="M370" s="10">
        <f t="shared" si="41"/>
        <v>-1.4252274823585265E-2</v>
      </c>
      <c r="O370" s="28">
        <f t="shared" si="42"/>
        <v>9.5102639533406474E-3</v>
      </c>
      <c r="P370" s="28">
        <f t="shared" si="42"/>
        <v>-2.5476564052276385E-2</v>
      </c>
      <c r="Q370" s="28">
        <f t="shared" si="43"/>
        <v>-3.1921758254574106E-2</v>
      </c>
      <c r="R370" s="28">
        <f t="shared" si="44"/>
        <v>-2.2147393911125191E-2</v>
      </c>
      <c r="S370" s="28">
        <f t="shared" si="45"/>
        <v>-2.1693121693121653E-2</v>
      </c>
      <c r="T370" s="28">
        <f t="shared" si="46"/>
        <v>-2.2045285112902269E-2</v>
      </c>
    </row>
    <row r="371" spans="5:20">
      <c r="E371" s="29">
        <v>44831</v>
      </c>
      <c r="F371" s="30">
        <v>2907.25</v>
      </c>
      <c r="G371" s="30">
        <v>2211.7380370000001</v>
      </c>
      <c r="H371" s="30">
        <v>1432.400024</v>
      </c>
      <c r="I371" s="30">
        <v>897.15002400000003</v>
      </c>
      <c r="J371" s="30">
        <v>1856</v>
      </c>
      <c r="K371" s="32">
        <v>14727.299805000001</v>
      </c>
      <c r="L371" s="10">
        <f t="shared" si="40"/>
        <v>1963.5349929558031</v>
      </c>
      <c r="M371" s="10">
        <f t="shared" si="41"/>
        <v>6.456930672151584E-3</v>
      </c>
      <c r="O371" s="28">
        <f t="shared" si="42"/>
        <v>8.7787954094140641E-3</v>
      </c>
      <c r="P371" s="28">
        <f t="shared" si="42"/>
        <v>7.9500879356728671E-3</v>
      </c>
      <c r="Q371" s="28">
        <f t="shared" si="43"/>
        <v>4.946187335537644E-3</v>
      </c>
      <c r="R371" s="28">
        <f t="shared" si="44"/>
        <v>-3.9413655520190716E-3</v>
      </c>
      <c r="S371" s="28">
        <f t="shared" si="45"/>
        <v>3.7858301784747805E-3</v>
      </c>
      <c r="T371" s="28">
        <f t="shared" si="46"/>
        <v>1.0862709268955051E-4</v>
      </c>
    </row>
    <row r="372" spans="5:20">
      <c r="E372" s="29">
        <v>44832</v>
      </c>
      <c r="F372" s="30">
        <v>2937.3500979999999</v>
      </c>
      <c r="G372" s="30">
        <v>2152.850586</v>
      </c>
      <c r="H372" s="30">
        <v>1406</v>
      </c>
      <c r="I372" s="30">
        <v>917.84997599999997</v>
      </c>
      <c r="J372" s="30">
        <v>1829.6999510000001</v>
      </c>
      <c r="K372" s="32">
        <v>14620.599609000001</v>
      </c>
      <c r="L372" s="10">
        <f t="shared" si="40"/>
        <v>1947.8947713395921</v>
      </c>
      <c r="M372" s="10">
        <f t="shared" si="41"/>
        <v>-7.9653388772394917E-3</v>
      </c>
      <c r="O372" s="28">
        <f t="shared" si="42"/>
        <v>1.035346048671415E-2</v>
      </c>
      <c r="P372" s="28">
        <f t="shared" si="42"/>
        <v>-2.6624966435842001E-2</v>
      </c>
      <c r="Q372" s="28">
        <f t="shared" si="43"/>
        <v>-1.843062242227389E-2</v>
      </c>
      <c r="R372" s="28">
        <f t="shared" si="44"/>
        <v>2.3073010584905074E-2</v>
      </c>
      <c r="S372" s="28">
        <f t="shared" si="45"/>
        <v>-1.417028502155171E-2</v>
      </c>
      <c r="T372" s="28">
        <f t="shared" si="46"/>
        <v>-7.2450617161859965E-3</v>
      </c>
    </row>
    <row r="373" spans="5:20">
      <c r="E373" s="29">
        <v>44833</v>
      </c>
      <c r="F373" s="30">
        <v>2990.3500979999999</v>
      </c>
      <c r="G373" s="30">
        <v>2146.251221</v>
      </c>
      <c r="H373" s="30">
        <v>1396.3000489999999</v>
      </c>
      <c r="I373" s="30">
        <v>930.70001200000002</v>
      </c>
      <c r="J373" s="30">
        <v>1844.650024</v>
      </c>
      <c r="K373" s="32">
        <v>14602.5</v>
      </c>
      <c r="L373" s="10">
        <f t="shared" si="40"/>
        <v>1959.9744264375295</v>
      </c>
      <c r="M373" s="10">
        <f t="shared" si="41"/>
        <v>6.2013899701727215E-3</v>
      </c>
      <c r="O373" s="28">
        <f t="shared" si="42"/>
        <v>1.8043473958411438E-2</v>
      </c>
      <c r="P373" s="28">
        <f t="shared" si="42"/>
        <v>-3.0654078099593418E-3</v>
      </c>
      <c r="Q373" s="28">
        <f t="shared" si="43"/>
        <v>-6.89896941678525E-3</v>
      </c>
      <c r="R373" s="28">
        <f t="shared" si="44"/>
        <v>1.400014853843623E-2</v>
      </c>
      <c r="S373" s="28">
        <f t="shared" si="45"/>
        <v>8.1707784884779144E-3</v>
      </c>
      <c r="T373" s="28">
        <f t="shared" si="46"/>
        <v>-1.2379525795138679E-3</v>
      </c>
    </row>
    <row r="374" spans="5:20">
      <c r="E374" s="29">
        <v>44834</v>
      </c>
      <c r="F374" s="30">
        <v>2980.75</v>
      </c>
      <c r="G374" s="30">
        <v>2194.6625979999999</v>
      </c>
      <c r="H374" s="30">
        <v>1378.8000489999999</v>
      </c>
      <c r="I374" s="30">
        <v>948.65002400000003</v>
      </c>
      <c r="J374" s="30">
        <v>1823.9499510000001</v>
      </c>
      <c r="K374" s="32">
        <v>14829.349609000001</v>
      </c>
      <c r="L374" s="10">
        <f t="shared" si="40"/>
        <v>1972.1484336734666</v>
      </c>
      <c r="M374" s="10">
        <f t="shared" si="41"/>
        <v>6.2113092251232516E-3</v>
      </c>
      <c r="O374" s="28">
        <f t="shared" si="42"/>
        <v>-3.2103592172771922E-3</v>
      </c>
      <c r="P374" s="28">
        <f t="shared" si="42"/>
        <v>2.2556249019834551E-2</v>
      </c>
      <c r="Q374" s="28">
        <f t="shared" si="43"/>
        <v>-1.2533122814493258E-2</v>
      </c>
      <c r="R374" s="28">
        <f t="shared" si="44"/>
        <v>1.9286571149200737E-2</v>
      </c>
      <c r="S374" s="28">
        <f t="shared" si="45"/>
        <v>-1.122168038960214E-2</v>
      </c>
      <c r="T374" s="28">
        <f t="shared" si="46"/>
        <v>1.5534984351994519E-2</v>
      </c>
    </row>
    <row r="375" spans="5:20">
      <c r="E375" s="29">
        <v>44837</v>
      </c>
      <c r="F375" s="30">
        <v>2992.0500489999999</v>
      </c>
      <c r="G375" s="30">
        <v>2187.0478520000001</v>
      </c>
      <c r="H375" s="30">
        <v>1409.9499510000001</v>
      </c>
      <c r="I375" s="30">
        <v>944.5</v>
      </c>
      <c r="J375" s="30">
        <v>1852</v>
      </c>
      <c r="K375" s="32">
        <v>14638.5</v>
      </c>
      <c r="L375" s="10">
        <f t="shared" si="40"/>
        <v>1979.2482720273474</v>
      </c>
      <c r="M375" s="10">
        <f t="shared" si="41"/>
        <v>3.6000527306436769E-3</v>
      </c>
      <c r="O375" s="28">
        <f t="shared" si="42"/>
        <v>3.7910086387653585E-3</v>
      </c>
      <c r="P375" s="28">
        <f t="shared" si="42"/>
        <v>-3.4696659098938376E-3</v>
      </c>
      <c r="Q375" s="28">
        <f t="shared" si="43"/>
        <v>2.2592037201182302E-2</v>
      </c>
      <c r="R375" s="28">
        <f t="shared" si="44"/>
        <v>-4.3746628314005331E-3</v>
      </c>
      <c r="S375" s="28">
        <f t="shared" si="45"/>
        <v>1.5378738317145757E-2</v>
      </c>
      <c r="T375" s="28">
        <f t="shared" si="46"/>
        <v>-1.286972214102855E-2</v>
      </c>
    </row>
    <row r="376" spans="5:20">
      <c r="E376" s="29">
        <v>44838</v>
      </c>
      <c r="F376" s="30">
        <v>2951.25</v>
      </c>
      <c r="G376" s="30">
        <v>2227.3828130000002</v>
      </c>
      <c r="H376" s="30">
        <v>1429.5</v>
      </c>
      <c r="I376" s="30">
        <v>944.54998799999998</v>
      </c>
      <c r="J376" s="30">
        <v>1835.3000489999999</v>
      </c>
      <c r="K376" s="32">
        <v>14965.799805000001</v>
      </c>
      <c r="L376" s="10">
        <f t="shared" si="40"/>
        <v>1984.7857401793219</v>
      </c>
      <c r="M376" s="10">
        <f t="shared" si="41"/>
        <v>2.7977632873223968E-3</v>
      </c>
      <c r="O376" s="28">
        <f t="shared" si="42"/>
        <v>-1.3636151913179462E-2</v>
      </c>
      <c r="P376" s="28">
        <f t="shared" si="42"/>
        <v>1.8442651340762728E-2</v>
      </c>
      <c r="Q376" s="28">
        <f t="shared" si="43"/>
        <v>1.3865775154737969E-2</v>
      </c>
      <c r="R376" s="28">
        <f t="shared" si="44"/>
        <v>5.2925357331812251E-5</v>
      </c>
      <c r="S376" s="28">
        <f t="shared" si="45"/>
        <v>-9.0172521598272937E-3</v>
      </c>
      <c r="T376" s="28">
        <f t="shared" si="46"/>
        <v>2.2358834921610837E-2</v>
      </c>
    </row>
    <row r="377" spans="5:20">
      <c r="E377" s="29">
        <v>44840</v>
      </c>
      <c r="F377" s="30">
        <v>2963.3500979999999</v>
      </c>
      <c r="G377" s="30">
        <v>2235.5974120000001</v>
      </c>
      <c r="H377" s="30">
        <v>1459.9499510000001</v>
      </c>
      <c r="I377" s="30">
        <v>953.90002400000003</v>
      </c>
      <c r="J377" s="30">
        <v>1882</v>
      </c>
      <c r="K377" s="32">
        <v>15053.049805000001</v>
      </c>
      <c r="L377" s="10">
        <f t="shared" si="40"/>
        <v>2001.5414477120062</v>
      </c>
      <c r="M377" s="10">
        <f t="shared" si="41"/>
        <v>8.4420737178263483E-3</v>
      </c>
      <c r="O377" s="28">
        <f t="shared" si="42"/>
        <v>4.0999908513341676E-3</v>
      </c>
      <c r="P377" s="28">
        <f t="shared" si="42"/>
        <v>3.6880050218830451E-3</v>
      </c>
      <c r="Q377" s="28">
        <f t="shared" si="43"/>
        <v>2.1301119972018334E-2</v>
      </c>
      <c r="R377" s="28">
        <f t="shared" si="44"/>
        <v>9.8989318922102498E-3</v>
      </c>
      <c r="S377" s="28">
        <f t="shared" si="45"/>
        <v>2.5445403886653617E-2</v>
      </c>
      <c r="T377" s="28">
        <f t="shared" si="46"/>
        <v>5.8299590490880071E-3</v>
      </c>
    </row>
    <row r="378" spans="5:20">
      <c r="E378" s="29">
        <v>44841</v>
      </c>
      <c r="F378" s="30">
        <v>2945</v>
      </c>
      <c r="G378" s="30">
        <v>2245.0583499999998</v>
      </c>
      <c r="H378" s="30">
        <v>1430.25</v>
      </c>
      <c r="I378" s="30">
        <v>955.15002400000003</v>
      </c>
      <c r="J378" s="30">
        <v>1905</v>
      </c>
      <c r="K378" s="32">
        <v>15036.700194999999</v>
      </c>
      <c r="L378" s="10">
        <f t="shared" si="40"/>
        <v>1998.3228936068042</v>
      </c>
      <c r="M378" s="10">
        <f t="shared" si="41"/>
        <v>-1.6080376995846191E-3</v>
      </c>
      <c r="O378" s="28">
        <f t="shared" si="42"/>
        <v>-6.1923489946006383E-3</v>
      </c>
      <c r="P378" s="28">
        <f t="shared" si="42"/>
        <v>4.2319506854036071E-3</v>
      </c>
      <c r="Q378" s="28">
        <f t="shared" si="43"/>
        <v>-2.0343129557048756E-2</v>
      </c>
      <c r="R378" s="28">
        <f t="shared" si="44"/>
        <v>1.3104098632457095E-3</v>
      </c>
      <c r="S378" s="28">
        <f t="shared" si="45"/>
        <v>1.222104144527103E-2</v>
      </c>
      <c r="T378" s="28">
        <f t="shared" si="46"/>
        <v>-1.086132724716693E-3</v>
      </c>
    </row>
    <row r="379" spans="5:20">
      <c r="E379" s="29">
        <v>44844</v>
      </c>
      <c r="F379" s="30">
        <v>2917.1999510000001</v>
      </c>
      <c r="G379" s="30">
        <v>2220.5527339999999</v>
      </c>
      <c r="H379" s="30">
        <v>1408</v>
      </c>
      <c r="I379" s="30">
        <v>946.04998799999998</v>
      </c>
      <c r="J379" s="30">
        <v>1905</v>
      </c>
      <c r="K379" s="32">
        <v>14951.650390999999</v>
      </c>
      <c r="L379" s="10">
        <f t="shared" si="40"/>
        <v>1978.7717537101742</v>
      </c>
      <c r="M379" s="10">
        <f t="shared" si="41"/>
        <v>-9.7837741634145825E-3</v>
      </c>
      <c r="O379" s="28">
        <f t="shared" si="42"/>
        <v>-9.4397449915110121E-3</v>
      </c>
      <c r="P379" s="28">
        <f t="shared" si="42"/>
        <v>-1.0915358168753109E-2</v>
      </c>
      <c r="Q379" s="28">
        <f t="shared" si="43"/>
        <v>-1.5556720852997752E-2</v>
      </c>
      <c r="R379" s="28">
        <f t="shared" si="44"/>
        <v>-9.527336828083488E-3</v>
      </c>
      <c r="S379" s="28">
        <f t="shared" si="45"/>
        <v>0</v>
      </c>
      <c r="T379" s="28">
        <f t="shared" si="46"/>
        <v>-5.6561481506615108E-3</v>
      </c>
    </row>
    <row r="380" spans="5:20">
      <c r="E380" s="29">
        <v>44845</v>
      </c>
      <c r="F380" s="30">
        <v>2853.6999510000001</v>
      </c>
      <c r="G380" s="30">
        <v>2176.3408199999999</v>
      </c>
      <c r="H380" s="30">
        <v>1401.099976</v>
      </c>
      <c r="I380" s="30">
        <v>944.75</v>
      </c>
      <c r="J380" s="30">
        <v>1923.8000489999999</v>
      </c>
      <c r="K380" s="32">
        <v>14721.900390999999</v>
      </c>
      <c r="L380" s="10">
        <f t="shared" si="40"/>
        <v>1950.5318951962759</v>
      </c>
      <c r="M380" s="10">
        <f t="shared" si="41"/>
        <v>-1.4271407736111463E-2</v>
      </c>
      <c r="O380" s="28">
        <f t="shared" si="42"/>
        <v>-2.1767448603662753E-2</v>
      </c>
      <c r="P380" s="28">
        <f t="shared" si="42"/>
        <v>-1.9910319319622172E-2</v>
      </c>
      <c r="Q380" s="28">
        <f t="shared" si="43"/>
        <v>-4.900585227272769E-3</v>
      </c>
      <c r="R380" s="28">
        <f t="shared" si="44"/>
        <v>-1.3741218925948928E-3</v>
      </c>
      <c r="S380" s="28">
        <f t="shared" si="45"/>
        <v>9.8687921259841271E-3</v>
      </c>
      <c r="T380" s="28">
        <f t="shared" si="46"/>
        <v>-1.5366196639957308E-2</v>
      </c>
    </row>
    <row r="381" spans="5:20">
      <c r="E381" s="29">
        <v>44846</v>
      </c>
      <c r="F381" s="30">
        <v>2878.4499510000001</v>
      </c>
      <c r="G381" s="30">
        <v>2192.3549800000001</v>
      </c>
      <c r="H381" s="30">
        <v>1403.1999510000001</v>
      </c>
      <c r="I381" s="30">
        <v>955.54998799999998</v>
      </c>
      <c r="J381" s="30">
        <v>1880</v>
      </c>
      <c r="K381" s="32">
        <v>14829.950194999999</v>
      </c>
      <c r="L381" s="10">
        <f t="shared" si="40"/>
        <v>1959.2619717003317</v>
      </c>
      <c r="M381" s="10">
        <f t="shared" si="41"/>
        <v>4.4757414762384151E-3</v>
      </c>
      <c r="O381" s="28">
        <f t="shared" si="42"/>
        <v>8.6729510547620681E-3</v>
      </c>
      <c r="P381" s="28">
        <f t="shared" si="42"/>
        <v>7.3582960227709382E-3</v>
      </c>
      <c r="Q381" s="28">
        <f t="shared" si="43"/>
        <v>1.4988045364152658E-3</v>
      </c>
      <c r="R381" s="28">
        <f t="shared" si="44"/>
        <v>1.1431582958454589E-2</v>
      </c>
      <c r="S381" s="28">
        <f t="shared" si="45"/>
        <v>-2.2767464333295684E-2</v>
      </c>
      <c r="T381" s="28">
        <f t="shared" si="46"/>
        <v>7.339392410646628E-3</v>
      </c>
    </row>
    <row r="382" spans="5:20">
      <c r="E382" s="29">
        <v>44847</v>
      </c>
      <c r="F382" s="30">
        <v>2874.5</v>
      </c>
      <c r="G382" s="30">
        <v>2199.3237300000001</v>
      </c>
      <c r="H382" s="30">
        <v>1402.0500489999999</v>
      </c>
      <c r="I382" s="30">
        <v>968.40002400000003</v>
      </c>
      <c r="J382" s="30">
        <v>1901</v>
      </c>
      <c r="K382" s="32">
        <v>14730.299805000001</v>
      </c>
      <c r="L382" s="10">
        <f t="shared" si="40"/>
        <v>1964.9845737560845</v>
      </c>
      <c r="M382" s="10">
        <f t="shared" si="41"/>
        <v>2.9207947372074106E-3</v>
      </c>
      <c r="O382" s="28">
        <f t="shared" si="42"/>
        <v>-1.372249324198882E-3</v>
      </c>
      <c r="P382" s="28">
        <f t="shared" si="42"/>
        <v>3.1786595070475432E-3</v>
      </c>
      <c r="Q382" s="28">
        <f t="shared" si="43"/>
        <v>-8.1948549041821472E-4</v>
      </c>
      <c r="R382" s="28">
        <f t="shared" si="44"/>
        <v>1.3447790446730723E-2</v>
      </c>
      <c r="S382" s="28">
        <f t="shared" si="45"/>
        <v>1.1170212765957421E-2</v>
      </c>
      <c r="T382" s="28">
        <f t="shared" si="46"/>
        <v>-6.7195363901894067E-3</v>
      </c>
    </row>
    <row r="383" spans="5:20">
      <c r="E383" s="29">
        <v>44848</v>
      </c>
      <c r="F383" s="30">
        <v>2878.6000979999999</v>
      </c>
      <c r="G383" s="30">
        <v>2188.1552729999999</v>
      </c>
      <c r="H383" s="30">
        <v>1417</v>
      </c>
      <c r="I383" s="30">
        <v>976.29998799999998</v>
      </c>
      <c r="J383" s="30">
        <v>1900</v>
      </c>
      <c r="K383" s="32">
        <v>14815.099609000001</v>
      </c>
      <c r="L383" s="10">
        <f t="shared" si="40"/>
        <v>1965.9959719400306</v>
      </c>
      <c r="M383" s="10">
        <f t="shared" si="41"/>
        <v>5.1471049567219929E-4</v>
      </c>
      <c r="O383" s="28">
        <f t="shared" si="42"/>
        <v>1.4263691076707996E-3</v>
      </c>
      <c r="P383" s="28">
        <f t="shared" si="42"/>
        <v>-5.0781323584410121E-3</v>
      </c>
      <c r="Q383" s="28">
        <f t="shared" si="43"/>
        <v>1.0662922490294102E-2</v>
      </c>
      <c r="R383" s="28">
        <f t="shared" si="44"/>
        <v>8.1577486619310857E-3</v>
      </c>
      <c r="S383" s="28">
        <f t="shared" si="45"/>
        <v>-5.2603892688063425E-4</v>
      </c>
      <c r="T383" s="28">
        <f t="shared" si="46"/>
        <v>5.7568281109401376E-3</v>
      </c>
    </row>
    <row r="384" spans="5:20">
      <c r="E384" s="29">
        <v>44851</v>
      </c>
      <c r="F384" s="30">
        <v>2856.1000979999999</v>
      </c>
      <c r="G384" s="30">
        <v>2223.2753910000001</v>
      </c>
      <c r="H384" s="30">
        <v>1435</v>
      </c>
      <c r="I384" s="30">
        <v>980</v>
      </c>
      <c r="J384" s="30">
        <v>1902.900024</v>
      </c>
      <c r="K384" s="32">
        <v>14906.150390999999</v>
      </c>
      <c r="L384" s="10">
        <f t="shared" si="40"/>
        <v>1976.3427887106081</v>
      </c>
      <c r="M384" s="10">
        <f t="shared" si="41"/>
        <v>5.2628880823022417E-3</v>
      </c>
      <c r="O384" s="28">
        <f t="shared" si="42"/>
        <v>-7.8162993239778711E-3</v>
      </c>
      <c r="P384" s="28">
        <f t="shared" si="42"/>
        <v>1.6050103223182122E-2</v>
      </c>
      <c r="Q384" s="28">
        <f t="shared" si="43"/>
        <v>1.2702893436838281E-2</v>
      </c>
      <c r="R384" s="28">
        <f t="shared" si="44"/>
        <v>3.7898310411532687E-3</v>
      </c>
      <c r="S384" s="28">
        <f t="shared" si="45"/>
        <v>1.5263284210527139E-3</v>
      </c>
      <c r="T384" s="28">
        <f t="shared" si="46"/>
        <v>6.1458096403677054E-3</v>
      </c>
    </row>
    <row r="385" spans="5:20">
      <c r="E385" s="29">
        <v>44852</v>
      </c>
      <c r="F385" s="30">
        <v>2884.3000489999999</v>
      </c>
      <c r="G385" s="30">
        <v>2262.5029300000001</v>
      </c>
      <c r="H385" s="30">
        <v>1458.0500489999999</v>
      </c>
      <c r="I385" s="30">
        <v>978.34997599999997</v>
      </c>
      <c r="J385" s="30">
        <v>1893.099976</v>
      </c>
      <c r="K385" s="32">
        <v>15056.549805000001</v>
      </c>
      <c r="L385" s="10">
        <f t="shared" si="40"/>
        <v>1997.9656655648928</v>
      </c>
      <c r="M385" s="10">
        <f t="shared" si="41"/>
        <v>1.0940853468234479E-2</v>
      </c>
      <c r="O385" s="28">
        <f t="shared" si="42"/>
        <v>9.8735863703611759E-3</v>
      </c>
      <c r="P385" s="28">
        <f t="shared" si="42"/>
        <v>1.7644030586042581E-2</v>
      </c>
      <c r="Q385" s="28">
        <f t="shared" si="43"/>
        <v>1.6062751916376294E-2</v>
      </c>
      <c r="R385" s="28">
        <f t="shared" si="44"/>
        <v>-1.6836979591836609E-3</v>
      </c>
      <c r="S385" s="28">
        <f t="shared" si="45"/>
        <v>-5.150059318092759E-3</v>
      </c>
      <c r="T385" s="28">
        <f t="shared" si="46"/>
        <v>1.0089755574370862E-2</v>
      </c>
    </row>
    <row r="386" spans="5:20">
      <c r="E386" s="29">
        <v>44853</v>
      </c>
      <c r="F386" s="30">
        <v>2847.8000489999999</v>
      </c>
      <c r="G386" s="30">
        <v>2301.8688959999999</v>
      </c>
      <c r="H386" s="30">
        <v>1464</v>
      </c>
      <c r="I386" s="30">
        <v>976.90002400000003</v>
      </c>
      <c r="J386" s="30">
        <v>1920</v>
      </c>
      <c r="K386" s="32">
        <v>15068.599609000001</v>
      </c>
      <c r="L386" s="10">
        <f t="shared" si="40"/>
        <v>2006.1030586594572</v>
      </c>
      <c r="M386" s="10">
        <f t="shared" si="41"/>
        <v>4.0728393059066281E-3</v>
      </c>
      <c r="O386" s="28">
        <f t="shared" si="42"/>
        <v>-1.265471670073115E-2</v>
      </c>
      <c r="P386" s="28">
        <f t="shared" si="42"/>
        <v>1.7399299456376749E-2</v>
      </c>
      <c r="Q386" s="28">
        <f t="shared" si="43"/>
        <v>4.0807590960822981E-3</v>
      </c>
      <c r="R386" s="28">
        <f t="shared" si="44"/>
        <v>-1.4820381617711709E-3</v>
      </c>
      <c r="S386" s="28">
        <f t="shared" si="45"/>
        <v>1.4209510507119605E-2</v>
      </c>
      <c r="T386" s="28">
        <f t="shared" si="46"/>
        <v>8.0030313425449862E-4</v>
      </c>
    </row>
    <row r="387" spans="5:20">
      <c r="E387" s="29">
        <v>44854</v>
      </c>
      <c r="F387" s="30">
        <v>2811.5500489999999</v>
      </c>
      <c r="G387" s="30">
        <v>2308.0529790000001</v>
      </c>
      <c r="H387" s="30">
        <v>1444</v>
      </c>
      <c r="I387" s="30">
        <v>980.34997599999997</v>
      </c>
      <c r="J387" s="30">
        <v>1898.650024</v>
      </c>
      <c r="K387" s="32">
        <v>15112.099609000001</v>
      </c>
      <c r="L387" s="10">
        <f t="shared" ref="L387:L450" si="47">($B$22*$F387)+($B$23*$G387)+($B$24*$H387)+($B$25*$I387)+($B$26*$J387)</f>
        <v>1995.2621771397437</v>
      </c>
      <c r="M387" s="10">
        <f t="shared" si="41"/>
        <v>-5.4039504465726029E-3</v>
      </c>
      <c r="O387" s="28">
        <f t="shared" si="42"/>
        <v>-1.2729124017231919E-2</v>
      </c>
      <c r="P387" s="28">
        <f t="shared" si="42"/>
        <v>2.6865487477354399E-3</v>
      </c>
      <c r="Q387" s="28">
        <f t="shared" si="43"/>
        <v>-1.3661202185792365E-2</v>
      </c>
      <c r="R387" s="28">
        <f t="shared" si="44"/>
        <v>3.5315302643497137E-3</v>
      </c>
      <c r="S387" s="28">
        <f t="shared" si="45"/>
        <v>-1.1119779166666621E-2</v>
      </c>
      <c r="T387" s="28">
        <f t="shared" si="46"/>
        <v>2.8867977867046424E-3</v>
      </c>
    </row>
    <row r="388" spans="5:20">
      <c r="E388" s="29">
        <v>44855</v>
      </c>
      <c r="F388" s="30">
        <v>2815</v>
      </c>
      <c r="G388" s="30">
        <v>2281.2858890000002</v>
      </c>
      <c r="H388" s="30">
        <v>1452</v>
      </c>
      <c r="I388" s="30">
        <v>977.70001200000002</v>
      </c>
      <c r="J388" s="30">
        <v>1913.6999510000001</v>
      </c>
      <c r="K388" s="32">
        <v>15081.099609000001</v>
      </c>
      <c r="L388" s="10">
        <f t="shared" si="47"/>
        <v>1989.5573509723154</v>
      </c>
      <c r="M388" s="10">
        <f t="shared" ref="M388:M451" si="48">(L388/L387)-1</f>
        <v>-2.8591862426853298E-3</v>
      </c>
      <c r="O388" s="28">
        <f t="shared" ref="O388:P451" si="49">(F388/F387)-1</f>
        <v>1.2270636979152538E-3</v>
      </c>
      <c r="P388" s="28">
        <f t="shared" si="49"/>
        <v>-1.1597259787163638E-2</v>
      </c>
      <c r="Q388" s="28">
        <f t="shared" si="43"/>
        <v>5.5401662049860967E-3</v>
      </c>
      <c r="R388" s="28">
        <f t="shared" si="44"/>
        <v>-2.7030795785931705E-3</v>
      </c>
      <c r="S388" s="28">
        <f t="shared" si="45"/>
        <v>7.9266462011220451E-3</v>
      </c>
      <c r="T388" s="28">
        <f t="shared" si="46"/>
        <v>-2.0513363994463241E-3</v>
      </c>
    </row>
    <row r="389" spans="5:20">
      <c r="E389" s="29">
        <v>44858</v>
      </c>
      <c r="F389" s="30">
        <v>2879.3500979999999</v>
      </c>
      <c r="G389" s="30">
        <v>2288.900635</v>
      </c>
      <c r="H389" s="30">
        <v>1454.3000489999999</v>
      </c>
      <c r="I389" s="30">
        <v>987</v>
      </c>
      <c r="J389" s="30">
        <v>1906</v>
      </c>
      <c r="K389" s="32">
        <v>15198.75</v>
      </c>
      <c r="L389" s="10">
        <f t="shared" si="47"/>
        <v>2007.8323206497348</v>
      </c>
      <c r="M389" s="10">
        <f t="shared" si="48"/>
        <v>9.1854450280048905E-3</v>
      </c>
      <c r="O389" s="28">
        <f t="shared" si="49"/>
        <v>2.2859715097690803E-2</v>
      </c>
      <c r="P389" s="28">
        <f t="shared" si="49"/>
        <v>3.3379183366348819E-3</v>
      </c>
      <c r="Q389" s="28">
        <f t="shared" si="43"/>
        <v>1.5840557851238835E-3</v>
      </c>
      <c r="R389" s="28">
        <f t="shared" si="44"/>
        <v>9.5121078918427582E-3</v>
      </c>
      <c r="S389" s="28">
        <f t="shared" si="45"/>
        <v>-4.0235936652328608E-3</v>
      </c>
      <c r="T389" s="28">
        <f t="shared" si="46"/>
        <v>7.8011812169047623E-3</v>
      </c>
    </row>
    <row r="390" spans="5:20">
      <c r="E390" s="29">
        <v>44859</v>
      </c>
      <c r="F390" s="30">
        <v>2833.6000979999999</v>
      </c>
      <c r="G390" s="30">
        <v>2253.5498050000001</v>
      </c>
      <c r="H390" s="30">
        <v>1461.099976</v>
      </c>
      <c r="I390" s="30">
        <v>991.54998799999998</v>
      </c>
      <c r="J390" s="30">
        <v>1915</v>
      </c>
      <c r="K390" s="32">
        <v>15158.099609000001</v>
      </c>
      <c r="L390" s="10">
        <f t="shared" si="47"/>
        <v>1988.7812320938597</v>
      </c>
      <c r="M390" s="10">
        <f t="shared" si="48"/>
        <v>-9.4883862362122873E-3</v>
      </c>
      <c r="O390" s="28">
        <f t="shared" si="49"/>
        <v>-1.5889002185520251E-2</v>
      </c>
      <c r="P390" s="28">
        <f t="shared" si="49"/>
        <v>-1.5444458120830507E-2</v>
      </c>
      <c r="Q390" s="28">
        <f t="shared" si="43"/>
        <v>4.6757386858893302E-3</v>
      </c>
      <c r="R390" s="28">
        <f t="shared" si="44"/>
        <v>4.6099169199593781E-3</v>
      </c>
      <c r="S390" s="28">
        <f t="shared" si="45"/>
        <v>4.7219307450157011E-3</v>
      </c>
      <c r="T390" s="28">
        <f t="shared" si="46"/>
        <v>-2.6745877786001904E-3</v>
      </c>
    </row>
    <row r="391" spans="5:20">
      <c r="E391" s="29">
        <v>44861</v>
      </c>
      <c r="F391" s="30">
        <v>2813.8000489999999</v>
      </c>
      <c r="G391" s="30">
        <v>2262.4106449999999</v>
      </c>
      <c r="H391" s="30">
        <v>1464.5</v>
      </c>
      <c r="I391" s="30">
        <v>1011.650024</v>
      </c>
      <c r="J391" s="30">
        <v>1952.099976</v>
      </c>
      <c r="K391" s="32">
        <v>15244.25</v>
      </c>
      <c r="L391" s="10">
        <f t="shared" si="47"/>
        <v>1995.2650121159663</v>
      </c>
      <c r="M391" s="10">
        <f t="shared" si="48"/>
        <v>3.2601775989611337E-3</v>
      </c>
      <c r="O391" s="28">
        <f t="shared" si="49"/>
        <v>-6.9875946905758601E-3</v>
      </c>
      <c r="P391" s="28">
        <f t="shared" si="49"/>
        <v>3.9319477121562141E-3</v>
      </c>
      <c r="Q391" s="28">
        <f t="shared" si="43"/>
        <v>2.3270303578459828E-3</v>
      </c>
      <c r="R391" s="28">
        <f t="shared" si="44"/>
        <v>2.0271328973078484E-2</v>
      </c>
      <c r="S391" s="28">
        <f t="shared" si="45"/>
        <v>1.9373355613577115E-2</v>
      </c>
      <c r="T391" s="28">
        <f t="shared" si="46"/>
        <v>5.6834559227232351E-3</v>
      </c>
    </row>
    <row r="392" spans="5:20">
      <c r="E392" s="29">
        <v>44862</v>
      </c>
      <c r="F392" s="30">
        <v>2758.8999020000001</v>
      </c>
      <c r="G392" s="30">
        <v>2331.6357419999999</v>
      </c>
      <c r="H392" s="30">
        <v>1450</v>
      </c>
      <c r="I392" s="30">
        <v>990</v>
      </c>
      <c r="J392" s="30">
        <v>1972</v>
      </c>
      <c r="K392" s="32">
        <v>15241.599609000001</v>
      </c>
      <c r="L392" s="10">
        <f t="shared" si="47"/>
        <v>2001.3482366692504</v>
      </c>
      <c r="M392" s="10">
        <f t="shared" si="48"/>
        <v>3.0488303640592296E-3</v>
      </c>
      <c r="O392" s="28">
        <f t="shared" si="49"/>
        <v>-1.9511033493481822E-2</v>
      </c>
      <c r="P392" s="28">
        <f t="shared" si="49"/>
        <v>3.059793638833419E-2</v>
      </c>
      <c r="Q392" s="28">
        <f t="shared" si="43"/>
        <v>-9.9009900990099098E-3</v>
      </c>
      <c r="R392" s="28">
        <f t="shared" si="44"/>
        <v>-2.1400705269987719E-2</v>
      </c>
      <c r="S392" s="28">
        <f t="shared" si="45"/>
        <v>1.0194162309645982E-2</v>
      </c>
      <c r="T392" s="28">
        <f t="shared" si="46"/>
        <v>-1.7386168555355574E-4</v>
      </c>
    </row>
    <row r="393" spans="5:20">
      <c r="E393" s="29">
        <v>44865</v>
      </c>
      <c r="F393" s="30">
        <v>2868.8000489999999</v>
      </c>
      <c r="G393" s="30">
        <v>2353.280029</v>
      </c>
      <c r="H393" s="30">
        <v>1472</v>
      </c>
      <c r="I393" s="30">
        <v>1016.900024</v>
      </c>
      <c r="J393" s="30">
        <v>1986</v>
      </c>
      <c r="K393" s="32">
        <v>15424</v>
      </c>
      <c r="L393" s="10">
        <f t="shared" si="47"/>
        <v>2043.0822917857872</v>
      </c>
      <c r="M393" s="10">
        <f t="shared" si="48"/>
        <v>2.0852970188732778E-2</v>
      </c>
      <c r="O393" s="28">
        <f t="shared" si="49"/>
        <v>3.9834771432022631E-2</v>
      </c>
      <c r="P393" s="28">
        <f t="shared" si="49"/>
        <v>9.2828766561257048E-3</v>
      </c>
      <c r="Q393" s="28">
        <f t="shared" si="43"/>
        <v>1.5172413793103523E-2</v>
      </c>
      <c r="R393" s="28">
        <f t="shared" si="44"/>
        <v>2.717174141414147E-2</v>
      </c>
      <c r="S393" s="28">
        <f t="shared" si="45"/>
        <v>7.0993914807302438E-3</v>
      </c>
      <c r="T393" s="28">
        <f t="shared" si="46"/>
        <v>1.1967273493544095E-2</v>
      </c>
    </row>
    <row r="394" spans="5:20">
      <c r="E394" s="29">
        <v>44866</v>
      </c>
      <c r="F394" s="30">
        <v>2943.5500489999999</v>
      </c>
      <c r="G394" s="30">
        <v>2335.0507809999999</v>
      </c>
      <c r="H394" s="30">
        <v>1503.5</v>
      </c>
      <c r="I394" s="30">
        <v>1036.599976</v>
      </c>
      <c r="J394" s="30">
        <v>2032</v>
      </c>
      <c r="K394" s="32">
        <v>15537.400390999999</v>
      </c>
      <c r="L394" s="10">
        <f t="shared" si="47"/>
        <v>2067.2436234487736</v>
      </c>
      <c r="M394" s="10">
        <f t="shared" si="48"/>
        <v>1.1825921922052229E-2</v>
      </c>
      <c r="O394" s="28">
        <f t="shared" si="49"/>
        <v>2.605619029672579E-2</v>
      </c>
      <c r="P394" s="28">
        <f t="shared" si="49"/>
        <v>-7.7463148351903932E-3</v>
      </c>
      <c r="Q394" s="28">
        <f t="shared" si="43"/>
        <v>2.1399456521739024E-2</v>
      </c>
      <c r="R394" s="28">
        <f t="shared" si="44"/>
        <v>1.9372555349649545E-2</v>
      </c>
      <c r="S394" s="28">
        <f t="shared" si="45"/>
        <v>2.3162134944612278E-2</v>
      </c>
      <c r="T394" s="28">
        <f t="shared" si="46"/>
        <v>7.3522037733402268E-3</v>
      </c>
    </row>
    <row r="395" spans="5:20">
      <c r="E395" s="29">
        <v>44867</v>
      </c>
      <c r="F395" s="30">
        <v>2887.8500979999999</v>
      </c>
      <c r="G395" s="30">
        <v>2349.6340329999998</v>
      </c>
      <c r="H395" s="30">
        <v>1517</v>
      </c>
      <c r="I395" s="30">
        <v>1051.9499510000001</v>
      </c>
      <c r="J395" s="30">
        <v>2036.5</v>
      </c>
      <c r="K395" s="32">
        <v>15497.549805000001</v>
      </c>
      <c r="L395" s="10">
        <f t="shared" si="47"/>
        <v>2064.9818099436379</v>
      </c>
      <c r="M395" s="10">
        <f t="shared" si="48"/>
        <v>-1.0941204410935823E-3</v>
      </c>
      <c r="O395" s="28">
        <f t="shared" si="49"/>
        <v>-1.8922712395844199E-2</v>
      </c>
      <c r="P395" s="28">
        <f t="shared" si="49"/>
        <v>6.2453682458052384E-3</v>
      </c>
      <c r="Q395" s="28">
        <f t="shared" si="43"/>
        <v>8.9790488859329276E-3</v>
      </c>
      <c r="R395" s="28">
        <f t="shared" si="44"/>
        <v>1.4808002465167114E-2</v>
      </c>
      <c r="S395" s="28">
        <f t="shared" si="45"/>
        <v>2.2145669291337988E-3</v>
      </c>
      <c r="T395" s="28">
        <f t="shared" si="46"/>
        <v>-2.5648168288874285E-3</v>
      </c>
    </row>
    <row r="396" spans="5:20">
      <c r="E396" s="29">
        <v>44868</v>
      </c>
      <c r="F396" s="30">
        <v>2846.8000489999999</v>
      </c>
      <c r="G396" s="30">
        <v>2358.4025879999999</v>
      </c>
      <c r="H396" s="30">
        <v>1497.6999510000001</v>
      </c>
      <c r="I396" s="30">
        <v>1044.1999510000001</v>
      </c>
      <c r="J396" s="30">
        <v>2006</v>
      </c>
      <c r="K396" s="32">
        <v>15484.700194999999</v>
      </c>
      <c r="L396" s="10">
        <f t="shared" si="47"/>
        <v>2051.0229231820422</v>
      </c>
      <c r="M396" s="10">
        <f t="shared" si="48"/>
        <v>-6.7598110038444847E-3</v>
      </c>
      <c r="O396" s="28">
        <f t="shared" si="49"/>
        <v>-1.4214743704470512E-2</v>
      </c>
      <c r="P396" s="28">
        <f t="shared" si="49"/>
        <v>3.7318811682365283E-3</v>
      </c>
      <c r="Q396" s="28">
        <f t="shared" si="43"/>
        <v>-1.2722510876730375E-2</v>
      </c>
      <c r="R396" s="28">
        <f t="shared" si="44"/>
        <v>-7.3672706506927588E-3</v>
      </c>
      <c r="S396" s="28">
        <f t="shared" si="45"/>
        <v>-1.497667566904004E-2</v>
      </c>
      <c r="T396" s="28">
        <f t="shared" si="46"/>
        <v>-8.2913816452812039E-4</v>
      </c>
    </row>
    <row r="397" spans="5:20">
      <c r="E397" s="29">
        <v>44869</v>
      </c>
      <c r="F397" s="30">
        <v>2747.6000979999999</v>
      </c>
      <c r="G397" s="30">
        <v>2393.107422</v>
      </c>
      <c r="H397" s="30">
        <v>1503.1999510000001</v>
      </c>
      <c r="I397" s="30">
        <v>1039.900024</v>
      </c>
      <c r="J397" s="30">
        <v>2010</v>
      </c>
      <c r="K397" s="32">
        <v>15530.849609000001</v>
      </c>
      <c r="L397" s="10">
        <f t="shared" si="47"/>
        <v>2040.6229263185676</v>
      </c>
      <c r="M397" s="10">
        <f t="shared" si="48"/>
        <v>-5.070639019158163E-3</v>
      </c>
      <c r="O397" s="28">
        <f t="shared" si="49"/>
        <v>-3.4846125225706071E-2</v>
      </c>
      <c r="P397" s="28">
        <f t="shared" si="49"/>
        <v>1.4715398539920654E-2</v>
      </c>
      <c r="Q397" s="28">
        <f t="shared" si="43"/>
        <v>3.672297643014355E-3</v>
      </c>
      <c r="R397" s="28">
        <f t="shared" si="44"/>
        <v>-4.1179153435911831E-3</v>
      </c>
      <c r="S397" s="28">
        <f t="shared" si="45"/>
        <v>1.9940179461614971E-3</v>
      </c>
      <c r="T397" s="28">
        <f t="shared" si="46"/>
        <v>2.9803233784857497E-3</v>
      </c>
    </row>
    <row r="398" spans="5:20">
      <c r="E398" s="29">
        <v>44872</v>
      </c>
      <c r="F398" s="30">
        <v>2736.1999510000001</v>
      </c>
      <c r="G398" s="30">
        <v>2405.8908689999998</v>
      </c>
      <c r="H398" s="30">
        <v>1510</v>
      </c>
      <c r="I398" s="30">
        <v>1028.349976</v>
      </c>
      <c r="J398" s="30">
        <v>2021.400024</v>
      </c>
      <c r="K398" s="32">
        <v>15615.150390999999</v>
      </c>
      <c r="L398" s="10">
        <f t="shared" si="47"/>
        <v>2042.3643103994564</v>
      </c>
      <c r="M398" s="10">
        <f t="shared" si="48"/>
        <v>8.5335906914973947E-4</v>
      </c>
      <c r="O398" s="28">
        <f t="shared" si="49"/>
        <v>-4.1491289100979989E-3</v>
      </c>
      <c r="P398" s="28">
        <f t="shared" si="49"/>
        <v>5.3417773404071944E-3</v>
      </c>
      <c r="Q398" s="28">
        <f t="shared" si="43"/>
        <v>4.5237155545916341E-3</v>
      </c>
      <c r="R398" s="28">
        <f t="shared" si="44"/>
        <v>-1.1106883097831366E-2</v>
      </c>
      <c r="S398" s="28">
        <f t="shared" si="45"/>
        <v>5.6716537313432625E-3</v>
      </c>
      <c r="T398" s="28">
        <f t="shared" si="46"/>
        <v>5.4279568808099921E-3</v>
      </c>
    </row>
    <row r="399" spans="5:20">
      <c r="E399" s="29">
        <v>44874</v>
      </c>
      <c r="F399" s="30">
        <v>2781.4499510000001</v>
      </c>
      <c r="G399" s="30">
        <v>2403.491211</v>
      </c>
      <c r="H399" s="30">
        <v>1515.0500489999999</v>
      </c>
      <c r="I399" s="30">
        <v>1013.549988</v>
      </c>
      <c r="J399" s="30">
        <v>2025.0500489999999</v>
      </c>
      <c r="K399" s="32">
        <v>15567.25</v>
      </c>
      <c r="L399" s="10">
        <f t="shared" si="47"/>
        <v>2050.1808459832391</v>
      </c>
      <c r="M399" s="10">
        <f t="shared" si="48"/>
        <v>3.8271994589711422E-3</v>
      </c>
      <c r="O399" s="28">
        <f t="shared" si="49"/>
        <v>1.6537534102163187E-2</v>
      </c>
      <c r="P399" s="28">
        <f t="shared" si="49"/>
        <v>-9.9740933012359978E-4</v>
      </c>
      <c r="Q399" s="28">
        <f t="shared" si="43"/>
        <v>3.3444033112581817E-3</v>
      </c>
      <c r="R399" s="28">
        <f t="shared" si="44"/>
        <v>-1.4391975830609582E-2</v>
      </c>
      <c r="S399" s="28">
        <f t="shared" si="45"/>
        <v>1.8056915784423477E-3</v>
      </c>
      <c r="T399" s="28">
        <f t="shared" si="46"/>
        <v>-3.0675587362647416E-3</v>
      </c>
    </row>
    <row r="400" spans="5:20">
      <c r="E400" s="29">
        <v>44875</v>
      </c>
      <c r="F400" s="30">
        <v>2655.1499020000001</v>
      </c>
      <c r="G400" s="30">
        <v>2374.4167480000001</v>
      </c>
      <c r="H400" s="30">
        <v>1497.099976</v>
      </c>
      <c r="I400" s="30">
        <v>1010.650024</v>
      </c>
      <c r="J400" s="30">
        <v>1995</v>
      </c>
      <c r="K400" s="32">
        <v>15440</v>
      </c>
      <c r="L400" s="10">
        <f t="shared" si="47"/>
        <v>2005.7929623773839</v>
      </c>
      <c r="M400" s="10">
        <f t="shared" si="48"/>
        <v>-2.1650716176000229E-2</v>
      </c>
      <c r="O400" s="28">
        <f t="shared" si="49"/>
        <v>-4.5407989079433886E-2</v>
      </c>
      <c r="P400" s="28">
        <f t="shared" si="49"/>
        <v>-1.2096762770313241E-2</v>
      </c>
      <c r="Q400" s="28">
        <f t="shared" si="43"/>
        <v>-1.1847841602228182E-2</v>
      </c>
      <c r="R400" s="28">
        <f t="shared" si="44"/>
        <v>-2.8611948441954471E-3</v>
      </c>
      <c r="S400" s="28">
        <f t="shared" si="45"/>
        <v>-1.4839163612197726E-2</v>
      </c>
      <c r="T400" s="28">
        <f t="shared" si="46"/>
        <v>-8.1742118871348524E-3</v>
      </c>
    </row>
    <row r="401" spans="5:20">
      <c r="E401" s="29">
        <v>44876</v>
      </c>
      <c r="F401" s="30">
        <v>2666.1999510000001</v>
      </c>
      <c r="G401" s="30">
        <v>2429.150635</v>
      </c>
      <c r="H401" s="30">
        <v>1545</v>
      </c>
      <c r="I401" s="30">
        <v>1013.549988</v>
      </c>
      <c r="J401" s="30">
        <v>2003.599976</v>
      </c>
      <c r="K401" s="32">
        <v>15649.099609000001</v>
      </c>
      <c r="L401" s="10">
        <f t="shared" si="47"/>
        <v>2035.3445712048713</v>
      </c>
      <c r="M401" s="10">
        <f t="shared" si="48"/>
        <v>1.4733130179328757E-2</v>
      </c>
      <c r="O401" s="28">
        <f t="shared" si="49"/>
        <v>4.1617420514286074E-3</v>
      </c>
      <c r="P401" s="28">
        <f t="shared" si="49"/>
        <v>2.3051508142411414E-2</v>
      </c>
      <c r="Q401" s="28">
        <f t="shared" si="43"/>
        <v>3.1995207245932189E-2</v>
      </c>
      <c r="R401" s="28">
        <f t="shared" si="44"/>
        <v>2.8694047703301528E-3</v>
      </c>
      <c r="S401" s="28">
        <f t="shared" si="45"/>
        <v>4.3107649122806624E-3</v>
      </c>
      <c r="T401" s="28">
        <f t="shared" si="46"/>
        <v>1.3542720790155505E-2</v>
      </c>
    </row>
    <row r="402" spans="5:20">
      <c r="E402" s="29">
        <v>44879</v>
      </c>
      <c r="F402" s="30">
        <v>2696.8999020000001</v>
      </c>
      <c r="G402" s="30">
        <v>2417.3823240000002</v>
      </c>
      <c r="H402" s="30">
        <v>1612</v>
      </c>
      <c r="I402" s="30">
        <v>1016.900024</v>
      </c>
      <c r="J402" s="30">
        <v>2013.0500489999999</v>
      </c>
      <c r="K402" s="32">
        <v>15650.200194999999</v>
      </c>
      <c r="L402" s="10">
        <f t="shared" si="47"/>
        <v>2050.6948020023328</v>
      </c>
      <c r="M402" s="10">
        <f t="shared" si="48"/>
        <v>7.5418339551098779E-3</v>
      </c>
      <c r="O402" s="28">
        <f t="shared" si="49"/>
        <v>1.1514496873531677E-2</v>
      </c>
      <c r="P402" s="28">
        <f t="shared" si="49"/>
        <v>-4.8446196915242767E-3</v>
      </c>
      <c r="Q402" s="28">
        <f t="shared" si="43"/>
        <v>4.3365695792880299E-2</v>
      </c>
      <c r="R402" s="28">
        <f t="shared" si="44"/>
        <v>3.3052499034709193E-3</v>
      </c>
      <c r="S402" s="28">
        <f t="shared" si="45"/>
        <v>4.7165467724081811E-3</v>
      </c>
      <c r="T402" s="28">
        <f t="shared" si="46"/>
        <v>7.0329030263494019E-5</v>
      </c>
    </row>
    <row r="403" spans="5:20">
      <c r="E403" s="29">
        <v>44880</v>
      </c>
      <c r="F403" s="30">
        <v>2654.3999020000001</v>
      </c>
      <c r="G403" s="30">
        <v>2406.5371089999999</v>
      </c>
      <c r="H403" s="30">
        <v>1623.150024</v>
      </c>
      <c r="I403" s="30">
        <v>1016.049988</v>
      </c>
      <c r="J403" s="30">
        <v>2003</v>
      </c>
      <c r="K403" s="32">
        <v>15693.900390999999</v>
      </c>
      <c r="L403" s="10">
        <f t="shared" si="47"/>
        <v>2038.1949361561572</v>
      </c>
      <c r="M403" s="10">
        <f t="shared" si="48"/>
        <v>-6.0954296241305661E-3</v>
      </c>
      <c r="O403" s="28">
        <f t="shared" si="49"/>
        <v>-1.5758834789708853E-2</v>
      </c>
      <c r="P403" s="28">
        <f t="shared" si="49"/>
        <v>-4.4863466123368223E-3</v>
      </c>
      <c r="Q403" s="28">
        <f t="shared" ref="Q403:Q466" si="50">(H403/H402)-1</f>
        <v>6.9168883374690626E-3</v>
      </c>
      <c r="R403" s="28">
        <f t="shared" ref="R403:R466" si="51">(I403/I402)-1</f>
        <v>-8.359091158798293E-4</v>
      </c>
      <c r="S403" s="28">
        <f t="shared" ref="S403:S466" si="52">(J403/J402)-1</f>
        <v>-4.9924486502421761E-3</v>
      </c>
      <c r="T403" s="28">
        <f t="shared" ref="T403:T466" si="53">(K403/K402)-1</f>
        <v>2.7923090730788136E-3</v>
      </c>
    </row>
    <row r="404" spans="5:20">
      <c r="E404" s="29">
        <v>44881</v>
      </c>
      <c r="F404" s="30">
        <v>2654.8000489999999</v>
      </c>
      <c r="G404" s="30">
        <v>2392.7382809999999</v>
      </c>
      <c r="H404" s="30">
        <v>1618.650024</v>
      </c>
      <c r="I404" s="30">
        <v>1018.650024</v>
      </c>
      <c r="J404" s="30">
        <v>1986</v>
      </c>
      <c r="K404" s="32">
        <v>15663.299805000001</v>
      </c>
      <c r="L404" s="10">
        <f t="shared" si="47"/>
        <v>2031.7921480782293</v>
      </c>
      <c r="M404" s="10">
        <f t="shared" si="48"/>
        <v>-3.1414012292675375E-3</v>
      </c>
      <c r="O404" s="28">
        <f t="shared" si="49"/>
        <v>1.5074857398023056E-4</v>
      </c>
      <c r="P404" s="28">
        <f t="shared" si="49"/>
        <v>-5.7338937132508372E-3</v>
      </c>
      <c r="Q404" s="28">
        <f t="shared" si="50"/>
        <v>-2.7723869842359861E-3</v>
      </c>
      <c r="R404" s="28">
        <f t="shared" si="51"/>
        <v>2.5589646481054551E-3</v>
      </c>
      <c r="S404" s="28">
        <f t="shared" si="52"/>
        <v>-8.4872690963554431E-3</v>
      </c>
      <c r="T404" s="28">
        <f t="shared" si="53"/>
        <v>-1.9498394431983757E-3</v>
      </c>
    </row>
    <row r="405" spans="5:20">
      <c r="E405" s="29">
        <v>44882</v>
      </c>
      <c r="F405" s="30">
        <v>2602.1000979999999</v>
      </c>
      <c r="G405" s="30">
        <v>2398.9223630000001</v>
      </c>
      <c r="H405" s="30">
        <v>1618.099976</v>
      </c>
      <c r="I405" s="30">
        <v>1013.349976</v>
      </c>
      <c r="J405" s="30">
        <v>2002</v>
      </c>
      <c r="K405" s="32">
        <v>15597.25</v>
      </c>
      <c r="L405" s="10">
        <f t="shared" si="47"/>
        <v>2022.5297698095187</v>
      </c>
      <c r="M405" s="10">
        <f t="shared" si="48"/>
        <v>-4.5587233307655683E-3</v>
      </c>
      <c r="O405" s="28">
        <f t="shared" si="49"/>
        <v>-1.9850817397660814E-2</v>
      </c>
      <c r="P405" s="28">
        <f t="shared" si="49"/>
        <v>2.584520860098305E-3</v>
      </c>
      <c r="Q405" s="28">
        <f t="shared" si="50"/>
        <v>-3.3981897991808285E-4</v>
      </c>
      <c r="R405" s="28">
        <f t="shared" si="51"/>
        <v>-5.2030117067960457E-3</v>
      </c>
      <c r="S405" s="28">
        <f t="shared" si="52"/>
        <v>8.0563947633434108E-3</v>
      </c>
      <c r="T405" s="28">
        <f t="shared" si="53"/>
        <v>-4.2168512268989655E-3</v>
      </c>
    </row>
    <row r="406" spans="5:20">
      <c r="E406" s="29">
        <v>44883</v>
      </c>
      <c r="F406" s="30">
        <v>2636.8500979999999</v>
      </c>
      <c r="G406" s="30">
        <v>2397.6301269999999</v>
      </c>
      <c r="H406" s="30">
        <v>1621</v>
      </c>
      <c r="I406" s="30">
        <v>1009.599976</v>
      </c>
      <c r="J406" s="30">
        <v>2039</v>
      </c>
      <c r="K406" s="32">
        <v>15550.849609000001</v>
      </c>
      <c r="L406" s="10">
        <f t="shared" si="47"/>
        <v>2033.4267490348593</v>
      </c>
      <c r="M406" s="10">
        <f t="shared" si="48"/>
        <v>5.3877967029216656E-3</v>
      </c>
      <c r="O406" s="28">
        <f t="shared" si="49"/>
        <v>1.3354597706179305E-2</v>
      </c>
      <c r="P406" s="28">
        <f t="shared" si="49"/>
        <v>-5.3867353939052176E-4</v>
      </c>
      <c r="Q406" s="28">
        <f t="shared" si="50"/>
        <v>1.7922403083949767E-3</v>
      </c>
      <c r="R406" s="28">
        <f t="shared" si="51"/>
        <v>-3.7005971172984209E-3</v>
      </c>
      <c r="S406" s="28">
        <f t="shared" si="52"/>
        <v>1.8481518481518577E-2</v>
      </c>
      <c r="T406" s="28">
        <f t="shared" si="53"/>
        <v>-2.9749084614274501E-3</v>
      </c>
    </row>
    <row r="407" spans="5:20">
      <c r="E407" s="29">
        <v>44886</v>
      </c>
      <c r="F407" s="30">
        <v>2723.5</v>
      </c>
      <c r="G407" s="30">
        <v>2354.4799800000001</v>
      </c>
      <c r="H407" s="30">
        <v>1607.650024</v>
      </c>
      <c r="I407" s="30">
        <v>1003.150024</v>
      </c>
      <c r="J407" s="30">
        <v>2019</v>
      </c>
      <c r="K407" s="32">
        <v>15453.799805000001</v>
      </c>
      <c r="L407" s="10">
        <f t="shared" si="47"/>
        <v>2033.3633233607177</v>
      </c>
      <c r="M407" s="10">
        <f t="shared" si="48"/>
        <v>-3.1191521490336882E-5</v>
      </c>
      <c r="O407" s="28">
        <f t="shared" si="49"/>
        <v>3.2861140671486266E-2</v>
      </c>
      <c r="P407" s="28">
        <f t="shared" si="49"/>
        <v>-1.7996999000838731E-2</v>
      </c>
      <c r="Q407" s="28">
        <f t="shared" si="50"/>
        <v>-8.2356421961752302E-3</v>
      </c>
      <c r="R407" s="28">
        <f t="shared" si="51"/>
        <v>-6.3886213880020026E-3</v>
      </c>
      <c r="S407" s="28">
        <f t="shared" si="52"/>
        <v>-9.8087297694948727E-3</v>
      </c>
      <c r="T407" s="28">
        <f t="shared" si="53"/>
        <v>-6.2408039714970664E-3</v>
      </c>
    </row>
    <row r="408" spans="5:20">
      <c r="E408" s="29">
        <v>44887</v>
      </c>
      <c r="F408" s="30">
        <v>2715.1499020000001</v>
      </c>
      <c r="G408" s="30">
        <v>2367.5402829999998</v>
      </c>
      <c r="H408" s="30">
        <v>1600</v>
      </c>
      <c r="I408" s="30">
        <v>1010.099976</v>
      </c>
      <c r="J408" s="30">
        <v>2021.5500489999999</v>
      </c>
      <c r="K408" s="32">
        <v>15509.200194999999</v>
      </c>
      <c r="L408" s="10">
        <f t="shared" si="47"/>
        <v>2036.096939164122</v>
      </c>
      <c r="M408" s="10">
        <f t="shared" si="48"/>
        <v>1.344381386247484E-3</v>
      </c>
      <c r="O408" s="28">
        <f t="shared" si="49"/>
        <v>-3.0659438222874202E-3</v>
      </c>
      <c r="P408" s="28">
        <f t="shared" si="49"/>
        <v>5.5470010834408612E-3</v>
      </c>
      <c r="Q408" s="28">
        <f t="shared" si="50"/>
        <v>-4.7585132869689684E-3</v>
      </c>
      <c r="R408" s="28">
        <f t="shared" si="51"/>
        <v>6.9281282298010449E-3</v>
      </c>
      <c r="S408" s="28">
        <f t="shared" si="52"/>
        <v>1.2630257553243318E-3</v>
      </c>
      <c r="T408" s="28">
        <f t="shared" si="53"/>
        <v>3.5849040817828026E-3</v>
      </c>
    </row>
    <row r="409" spans="5:20">
      <c r="E409" s="29">
        <v>44888</v>
      </c>
      <c r="F409" s="30">
        <v>2701.8999020000001</v>
      </c>
      <c r="G409" s="30">
        <v>2360.15625</v>
      </c>
      <c r="H409" s="30">
        <v>1605</v>
      </c>
      <c r="I409" s="30">
        <v>1017.650024</v>
      </c>
      <c r="J409" s="30">
        <v>2038.9499510000001</v>
      </c>
      <c r="K409" s="32">
        <v>15538.150390999999</v>
      </c>
      <c r="L409" s="10">
        <f t="shared" si="47"/>
        <v>2034.6540850861377</v>
      </c>
      <c r="M409" s="10">
        <f t="shared" si="48"/>
        <v>-7.086372216524861E-4</v>
      </c>
      <c r="O409" s="28">
        <f t="shared" si="49"/>
        <v>-4.8800252207953365E-3</v>
      </c>
      <c r="P409" s="28">
        <f t="shared" si="49"/>
        <v>-3.1188626664646613E-3</v>
      </c>
      <c r="Q409" s="28">
        <f t="shared" si="50"/>
        <v>3.1250000000000444E-3</v>
      </c>
      <c r="R409" s="28">
        <f t="shared" si="51"/>
        <v>7.4745551721506764E-3</v>
      </c>
      <c r="S409" s="28">
        <f t="shared" si="52"/>
        <v>8.6072081216130858E-3</v>
      </c>
      <c r="T409" s="28">
        <f t="shared" si="53"/>
        <v>1.8666466120755842E-3</v>
      </c>
    </row>
    <row r="410" spans="5:20">
      <c r="E410" s="29">
        <v>44889</v>
      </c>
      <c r="F410" s="30">
        <v>2663.0500489999999</v>
      </c>
      <c r="G410" s="30">
        <v>2380.5085450000001</v>
      </c>
      <c r="H410" s="30">
        <v>1605.9499510000001</v>
      </c>
      <c r="I410" s="30">
        <v>1035.099976</v>
      </c>
      <c r="J410" s="30">
        <v>2030.5</v>
      </c>
      <c r="K410" s="32">
        <v>15680.799805000001</v>
      </c>
      <c r="L410" s="10">
        <f t="shared" si="47"/>
        <v>2035.1412087340566</v>
      </c>
      <c r="M410" s="10">
        <f t="shared" si="48"/>
        <v>2.3941349612677243E-4</v>
      </c>
      <c r="O410" s="28">
        <f t="shared" si="49"/>
        <v>-1.4378716610205511E-2</v>
      </c>
      <c r="P410" s="28">
        <f t="shared" si="49"/>
        <v>8.6232828864614142E-3</v>
      </c>
      <c r="Q410" s="28">
        <f t="shared" si="50"/>
        <v>5.9186978193159767E-4</v>
      </c>
      <c r="R410" s="28">
        <f t="shared" si="51"/>
        <v>1.7147301713226204E-2</v>
      </c>
      <c r="S410" s="28">
        <f t="shared" si="52"/>
        <v>-4.1442660207798854E-3</v>
      </c>
      <c r="T410" s="28">
        <f t="shared" si="53"/>
        <v>9.1805916669867038E-3</v>
      </c>
    </row>
    <row r="411" spans="5:20">
      <c r="E411" s="29">
        <v>44890</v>
      </c>
      <c r="F411" s="30">
        <v>2658.6000979999999</v>
      </c>
      <c r="G411" s="30">
        <v>2416.0439449999999</v>
      </c>
      <c r="H411" s="30">
        <v>1629.6999510000001</v>
      </c>
      <c r="I411" s="30">
        <v>1033.849976</v>
      </c>
      <c r="J411" s="30">
        <v>2061</v>
      </c>
      <c r="K411" s="32">
        <v>15727.25</v>
      </c>
      <c r="L411" s="10">
        <f t="shared" si="47"/>
        <v>2052.4770258765438</v>
      </c>
      <c r="M411" s="10">
        <f t="shared" si="48"/>
        <v>8.5182379817618781E-3</v>
      </c>
      <c r="O411" s="28">
        <f t="shared" si="49"/>
        <v>-1.6709978851772167E-3</v>
      </c>
      <c r="P411" s="28">
        <f t="shared" si="49"/>
        <v>1.4927650679783522E-2</v>
      </c>
      <c r="Q411" s="28">
        <f t="shared" si="50"/>
        <v>1.4788754771100532E-2</v>
      </c>
      <c r="R411" s="28">
        <f t="shared" si="51"/>
        <v>-1.2076128190345869E-3</v>
      </c>
      <c r="S411" s="28">
        <f t="shared" si="52"/>
        <v>1.5020930805220489E-2</v>
      </c>
      <c r="T411" s="28">
        <f t="shared" si="53"/>
        <v>2.9622337876660243E-3</v>
      </c>
    </row>
    <row r="412" spans="5:20">
      <c r="E412" s="29">
        <v>44893</v>
      </c>
      <c r="F412" s="30">
        <v>2639.9499510000001</v>
      </c>
      <c r="G412" s="30">
        <v>2499.0678710000002</v>
      </c>
      <c r="H412" s="30">
        <v>1602.900024</v>
      </c>
      <c r="I412" s="30">
        <v>1034.75</v>
      </c>
      <c r="J412" s="30">
        <v>2064.3500979999999</v>
      </c>
      <c r="K412" s="32">
        <v>15784.450194999999</v>
      </c>
      <c r="L412" s="10">
        <f t="shared" si="47"/>
        <v>2071.7716203974646</v>
      </c>
      <c r="M412" s="10">
        <f t="shared" si="48"/>
        <v>9.4006384859195435E-3</v>
      </c>
      <c r="O412" s="28">
        <f t="shared" si="49"/>
        <v>-7.0150253187870604E-3</v>
      </c>
      <c r="P412" s="28">
        <f t="shared" si="49"/>
        <v>3.4363582736902654E-2</v>
      </c>
      <c r="Q412" s="28">
        <f t="shared" si="50"/>
        <v>-1.6444700132411061E-2</v>
      </c>
      <c r="R412" s="28">
        <f t="shared" si="51"/>
        <v>8.7055571010630217E-4</v>
      </c>
      <c r="S412" s="28">
        <f t="shared" si="52"/>
        <v>1.6254721009218986E-3</v>
      </c>
      <c r="T412" s="28">
        <f t="shared" si="53"/>
        <v>3.637011874294549E-3</v>
      </c>
    </row>
    <row r="413" spans="5:20">
      <c r="E413" s="29">
        <v>44894</v>
      </c>
      <c r="F413" s="30">
        <v>2623.4499510000001</v>
      </c>
      <c r="G413" s="30">
        <v>2503.3596189999998</v>
      </c>
      <c r="H413" s="30">
        <v>1597.25</v>
      </c>
      <c r="I413" s="30">
        <v>1049.849976</v>
      </c>
      <c r="J413" s="30">
        <v>2070</v>
      </c>
      <c r="K413" s="32">
        <v>15812.450194999999</v>
      </c>
      <c r="L413" s="10">
        <f t="shared" si="47"/>
        <v>2071.9372960155497</v>
      </c>
      <c r="M413" s="10">
        <f t="shared" si="48"/>
        <v>7.9968089365500816E-5</v>
      </c>
      <c r="O413" s="28">
        <f t="shared" si="49"/>
        <v>-6.2501184894622197E-3</v>
      </c>
      <c r="P413" s="28">
        <f t="shared" si="49"/>
        <v>1.7173395127849655E-3</v>
      </c>
      <c r="Q413" s="28">
        <f t="shared" si="50"/>
        <v>-3.5248761091789538E-3</v>
      </c>
      <c r="R413" s="28">
        <f t="shared" si="51"/>
        <v>1.4592873640975945E-2</v>
      </c>
      <c r="S413" s="28">
        <f t="shared" si="52"/>
        <v>2.7368913855618793E-3</v>
      </c>
      <c r="T413" s="28">
        <f t="shared" si="53"/>
        <v>1.7738977065460126E-3</v>
      </c>
    </row>
    <row r="414" spans="5:20">
      <c r="E414" s="29">
        <v>44895</v>
      </c>
      <c r="F414" s="30">
        <v>2661.25</v>
      </c>
      <c r="G414" s="30">
        <v>2521.0351559999999</v>
      </c>
      <c r="H414" s="30">
        <v>1597.099976</v>
      </c>
      <c r="I414" s="30">
        <v>1046.0500489999999</v>
      </c>
      <c r="J414" s="30">
        <v>2053</v>
      </c>
      <c r="K414" s="32">
        <v>15946.150390999999</v>
      </c>
      <c r="L414" s="10">
        <f t="shared" si="47"/>
        <v>2083.7908011152335</v>
      </c>
      <c r="M414" s="10">
        <f t="shared" si="48"/>
        <v>5.7209767508306086E-3</v>
      </c>
      <c r="O414" s="28">
        <f t="shared" si="49"/>
        <v>1.4408526827657475E-2</v>
      </c>
      <c r="P414" s="28">
        <f t="shared" si="49"/>
        <v>7.0607262599613474E-3</v>
      </c>
      <c r="Q414" s="28">
        <f t="shared" si="50"/>
        <v>-9.3926436061986252E-5</v>
      </c>
      <c r="R414" s="28">
        <f t="shared" si="51"/>
        <v>-3.6194952487192955E-3</v>
      </c>
      <c r="S414" s="28">
        <f t="shared" si="52"/>
        <v>-8.2125603864734442E-3</v>
      </c>
      <c r="T414" s="28">
        <f t="shared" si="53"/>
        <v>8.4553749957281266E-3</v>
      </c>
    </row>
    <row r="415" spans="5:20">
      <c r="E415" s="29">
        <v>44896</v>
      </c>
      <c r="F415" s="30">
        <v>2666.4499510000001</v>
      </c>
      <c r="G415" s="30">
        <v>2513.6049800000001</v>
      </c>
      <c r="H415" s="30">
        <v>1622</v>
      </c>
      <c r="I415" s="30">
        <v>1046.4499510000001</v>
      </c>
      <c r="J415" s="30">
        <v>2085.25</v>
      </c>
      <c r="K415" s="32">
        <v>16003.950194999999</v>
      </c>
      <c r="L415" s="10">
        <f t="shared" si="47"/>
        <v>2089.846391434131</v>
      </c>
      <c r="M415" s="10">
        <f t="shared" si="48"/>
        <v>2.906045230479215E-3</v>
      </c>
      <c r="O415" s="28">
        <f t="shared" si="49"/>
        <v>1.9539505871302154E-3</v>
      </c>
      <c r="P415" s="28">
        <f t="shared" si="49"/>
        <v>-2.9472718705711998E-3</v>
      </c>
      <c r="Q415" s="28">
        <f t="shared" si="50"/>
        <v>1.5590773510850031E-2</v>
      </c>
      <c r="R415" s="28">
        <f t="shared" si="51"/>
        <v>3.8229719541860163E-4</v>
      </c>
      <c r="S415" s="28">
        <f t="shared" si="52"/>
        <v>1.5708718947881062E-2</v>
      </c>
      <c r="T415" s="28">
        <f t="shared" si="53"/>
        <v>3.6246869986014119E-3</v>
      </c>
    </row>
    <row r="416" spans="5:20">
      <c r="E416" s="29">
        <v>44897</v>
      </c>
      <c r="F416" s="30">
        <v>2664</v>
      </c>
      <c r="G416" s="30">
        <v>2512.5434570000002</v>
      </c>
      <c r="H416" s="30">
        <v>1610</v>
      </c>
      <c r="I416" s="30">
        <v>1040</v>
      </c>
      <c r="J416" s="30">
        <v>2096.1000979999999</v>
      </c>
      <c r="K416" s="32">
        <v>15963.5</v>
      </c>
      <c r="L416" s="10">
        <f t="shared" si="47"/>
        <v>2086.9257580595422</v>
      </c>
      <c r="M416" s="10">
        <f t="shared" si="48"/>
        <v>-1.3975349511619051E-3</v>
      </c>
      <c r="O416" s="28">
        <f t="shared" si="49"/>
        <v>-9.1880629489449195E-4</v>
      </c>
      <c r="P416" s="28">
        <f t="shared" si="49"/>
        <v>-4.2231098698719549E-4</v>
      </c>
      <c r="Q416" s="28">
        <f t="shared" si="50"/>
        <v>-7.3982737361282247E-3</v>
      </c>
      <c r="R416" s="28">
        <f t="shared" si="51"/>
        <v>-6.1636497701934578E-3</v>
      </c>
      <c r="S416" s="28">
        <f t="shared" si="52"/>
        <v>5.2032600407625473E-3</v>
      </c>
      <c r="T416" s="28">
        <f t="shared" si="53"/>
        <v>-2.5275131768803805E-3</v>
      </c>
    </row>
    <row r="417" spans="5:20">
      <c r="E417" s="29">
        <v>44900</v>
      </c>
      <c r="F417" s="30">
        <v>2651.75</v>
      </c>
      <c r="G417" s="30">
        <v>2475.9003910000001</v>
      </c>
      <c r="H417" s="30">
        <v>1609.9499510000001</v>
      </c>
      <c r="I417" s="30">
        <v>1039.400024</v>
      </c>
      <c r="J417" s="30">
        <v>2095.9499510000001</v>
      </c>
      <c r="K417" s="32">
        <v>15967.200194999999</v>
      </c>
      <c r="L417" s="10">
        <f t="shared" si="47"/>
        <v>2072.0000687439742</v>
      </c>
      <c r="M417" s="10">
        <f t="shared" si="48"/>
        <v>-7.151998224146805E-3</v>
      </c>
      <c r="O417" s="28">
        <f t="shared" si="49"/>
        <v>-4.59834834834838E-3</v>
      </c>
      <c r="P417" s="28">
        <f t="shared" si="49"/>
        <v>-1.4584052625204014E-2</v>
      </c>
      <c r="Q417" s="28">
        <f t="shared" si="50"/>
        <v>-3.1086335403718302E-5</v>
      </c>
      <c r="R417" s="28">
        <f t="shared" si="51"/>
        <v>-5.7689999999999131E-4</v>
      </c>
      <c r="S417" s="28">
        <f t="shared" si="52"/>
        <v>-7.1631598196675306E-5</v>
      </c>
      <c r="T417" s="28">
        <f t="shared" si="53"/>
        <v>2.3179096062886373E-4</v>
      </c>
    </row>
    <row r="418" spans="5:20">
      <c r="E418" s="29">
        <v>44901</v>
      </c>
      <c r="F418" s="30">
        <v>2728.6999510000001</v>
      </c>
      <c r="G418" s="30">
        <v>2483.053711</v>
      </c>
      <c r="H418" s="30">
        <v>1601</v>
      </c>
      <c r="I418" s="30">
        <v>1033.5500489999999</v>
      </c>
      <c r="J418" s="30">
        <v>2081</v>
      </c>
      <c r="K418" s="32">
        <v>15922.849609000001</v>
      </c>
      <c r="L418" s="10">
        <f t="shared" si="47"/>
        <v>2087.6108614448008</v>
      </c>
      <c r="M418" s="10">
        <f t="shared" si="48"/>
        <v>7.5341661114372016E-3</v>
      </c>
      <c r="O418" s="28">
        <f t="shared" si="49"/>
        <v>2.9018554162345556E-2</v>
      </c>
      <c r="P418" s="28">
        <f t="shared" si="49"/>
        <v>2.8891792359670987E-3</v>
      </c>
      <c r="Q418" s="28">
        <f t="shared" si="50"/>
        <v>-5.5591485899552096E-3</v>
      </c>
      <c r="R418" s="28">
        <f t="shared" si="51"/>
        <v>-5.6282228833198777E-3</v>
      </c>
      <c r="S418" s="28">
        <f t="shared" si="52"/>
        <v>-7.1327805288801116E-3</v>
      </c>
      <c r="T418" s="28">
        <f t="shared" si="53"/>
        <v>-2.7776056827976126E-3</v>
      </c>
    </row>
    <row r="419" spans="5:20">
      <c r="E419" s="29">
        <v>44902</v>
      </c>
      <c r="F419" s="30">
        <v>2736</v>
      </c>
      <c r="G419" s="30">
        <v>2446.4106449999999</v>
      </c>
      <c r="H419" s="30">
        <v>1614.150024</v>
      </c>
      <c r="I419" s="30">
        <v>1017.75</v>
      </c>
      <c r="J419" s="30">
        <v>2096.3000489999999</v>
      </c>
      <c r="K419" s="32">
        <v>15862</v>
      </c>
      <c r="L419" s="10">
        <f t="shared" si="47"/>
        <v>2077.9410663611561</v>
      </c>
      <c r="M419" s="10">
        <f t="shared" si="48"/>
        <v>-4.6319911733704311E-3</v>
      </c>
      <c r="O419" s="28">
        <f t="shared" si="49"/>
        <v>2.6752846157835908E-3</v>
      </c>
      <c r="P419" s="28">
        <f t="shared" si="49"/>
        <v>-1.4757258708367971E-2</v>
      </c>
      <c r="Q419" s="28">
        <f t="shared" si="50"/>
        <v>8.2136314803247235E-3</v>
      </c>
      <c r="R419" s="28">
        <f t="shared" si="51"/>
        <v>-1.5287163902016232E-2</v>
      </c>
      <c r="S419" s="28">
        <f t="shared" si="52"/>
        <v>7.3522580490148481E-3</v>
      </c>
      <c r="T419" s="28">
        <f t="shared" si="53"/>
        <v>-3.8215275842087282E-3</v>
      </c>
    </row>
    <row r="420" spans="5:20">
      <c r="E420" s="29">
        <v>44903</v>
      </c>
      <c r="F420" s="30">
        <v>2717.3000489999999</v>
      </c>
      <c r="G420" s="30">
        <v>2445.256836</v>
      </c>
      <c r="H420" s="30">
        <v>1610</v>
      </c>
      <c r="I420" s="30">
        <v>980.79998799999998</v>
      </c>
      <c r="J420" s="30">
        <v>2120</v>
      </c>
      <c r="K420" s="32">
        <v>15911.099609000001</v>
      </c>
      <c r="L420" s="10">
        <f t="shared" si="47"/>
        <v>2068.2457512785995</v>
      </c>
      <c r="M420" s="10">
        <f t="shared" si="48"/>
        <v>-4.6658277462771069E-3</v>
      </c>
      <c r="O420" s="28">
        <f t="shared" si="49"/>
        <v>-6.8347774122806682E-3</v>
      </c>
      <c r="P420" s="28">
        <f t="shared" si="49"/>
        <v>-4.7163341214118137E-4</v>
      </c>
      <c r="Q420" s="28">
        <f t="shared" si="50"/>
        <v>-2.5710274375339015E-3</v>
      </c>
      <c r="R420" s="28">
        <f t="shared" si="51"/>
        <v>-3.6305587816261364E-2</v>
      </c>
      <c r="S420" s="28">
        <f t="shared" si="52"/>
        <v>1.1305610096849383E-2</v>
      </c>
      <c r="T420" s="28">
        <f t="shared" si="53"/>
        <v>3.0954235909721461E-3</v>
      </c>
    </row>
    <row r="421" spans="5:20">
      <c r="E421" s="29">
        <v>44904</v>
      </c>
      <c r="F421" s="30">
        <v>2670.75</v>
      </c>
      <c r="G421" s="30">
        <v>2408.1984859999998</v>
      </c>
      <c r="H421" s="30">
        <v>1626</v>
      </c>
      <c r="I421" s="30">
        <v>992.84997599999997</v>
      </c>
      <c r="J421" s="30">
        <v>2168</v>
      </c>
      <c r="K421" s="32">
        <v>15812.75</v>
      </c>
      <c r="L421" s="10">
        <f t="shared" si="47"/>
        <v>2055.2633883222534</v>
      </c>
      <c r="M421" s="10">
        <f t="shared" si="48"/>
        <v>-6.2769924455642334E-3</v>
      </c>
      <c r="O421" s="28">
        <f t="shared" si="49"/>
        <v>-1.7130993324469657E-2</v>
      </c>
      <c r="P421" s="28">
        <f t="shared" si="49"/>
        <v>-1.5155197382300756E-2</v>
      </c>
      <c r="Q421" s="28">
        <f t="shared" si="50"/>
        <v>9.9378881987577383E-3</v>
      </c>
      <c r="R421" s="28">
        <f t="shared" si="51"/>
        <v>1.2285876985553168E-2</v>
      </c>
      <c r="S421" s="28">
        <f t="shared" si="52"/>
        <v>2.2641509433962259E-2</v>
      </c>
      <c r="T421" s="28">
        <f t="shared" si="53"/>
        <v>-6.181194978150395E-3</v>
      </c>
    </row>
    <row r="422" spans="5:20">
      <c r="E422" s="29">
        <v>44907</v>
      </c>
      <c r="F422" s="30">
        <v>2723.6999510000001</v>
      </c>
      <c r="G422" s="30">
        <v>2411.8903810000002</v>
      </c>
      <c r="H422" s="30">
        <v>1625</v>
      </c>
      <c r="I422" s="30">
        <v>987.40002400000003</v>
      </c>
      <c r="J422" s="30">
        <v>2148.8999020000001</v>
      </c>
      <c r="K422" s="32">
        <v>15828</v>
      </c>
      <c r="L422" s="10">
        <f t="shared" si="47"/>
        <v>2065.2727140724801</v>
      </c>
      <c r="M422" s="10">
        <f t="shared" si="48"/>
        <v>4.870093929127739E-3</v>
      </c>
      <c r="O422" s="28">
        <f t="shared" si="49"/>
        <v>1.9825873256575921E-2</v>
      </c>
      <c r="P422" s="28">
        <f t="shared" si="49"/>
        <v>1.5330526206469575E-3</v>
      </c>
      <c r="Q422" s="28">
        <f t="shared" si="50"/>
        <v>-6.1500615006149228E-4</v>
      </c>
      <c r="R422" s="28">
        <f t="shared" si="51"/>
        <v>-5.4891999111051915E-3</v>
      </c>
      <c r="S422" s="28">
        <f t="shared" si="52"/>
        <v>-8.810008302582939E-3</v>
      </c>
      <c r="T422" s="28">
        <f t="shared" si="53"/>
        <v>9.6441162985572149E-4</v>
      </c>
    </row>
    <row r="423" spans="5:20">
      <c r="E423" s="29">
        <v>44908</v>
      </c>
      <c r="F423" s="30">
        <v>2712.8000489999999</v>
      </c>
      <c r="G423" s="30">
        <v>2422.874268</v>
      </c>
      <c r="H423" s="30">
        <v>1650</v>
      </c>
      <c r="I423" s="30">
        <v>994.65002400000003</v>
      </c>
      <c r="J423" s="30">
        <v>2170</v>
      </c>
      <c r="K423" s="32">
        <v>15904.5</v>
      </c>
      <c r="L423" s="10">
        <f t="shared" si="47"/>
        <v>2073.9175363779427</v>
      </c>
      <c r="M423" s="10">
        <f t="shared" si="48"/>
        <v>4.1858018297331601E-3</v>
      </c>
      <c r="O423" s="28">
        <f t="shared" si="49"/>
        <v>-4.0018732592032036E-3</v>
      </c>
      <c r="P423" s="28">
        <f t="shared" si="49"/>
        <v>4.5540573014954955E-3</v>
      </c>
      <c r="Q423" s="28">
        <f t="shared" si="50"/>
        <v>1.538461538461533E-2</v>
      </c>
      <c r="R423" s="28">
        <f t="shared" si="51"/>
        <v>7.3425155193231895E-3</v>
      </c>
      <c r="S423" s="28">
        <f t="shared" si="52"/>
        <v>9.819023203622379E-3</v>
      </c>
      <c r="T423" s="28">
        <f t="shared" si="53"/>
        <v>4.8332069749810191E-3</v>
      </c>
    </row>
    <row r="424" spans="5:20">
      <c r="E424" s="29">
        <v>44909</v>
      </c>
      <c r="F424" s="30">
        <v>2707.3000489999999</v>
      </c>
      <c r="G424" s="30">
        <v>2414.1057129999999</v>
      </c>
      <c r="H424" s="30">
        <v>1653</v>
      </c>
      <c r="I424" s="30">
        <v>1000.25</v>
      </c>
      <c r="J424" s="30">
        <v>2176.9499510000001</v>
      </c>
      <c r="K424" s="32">
        <v>15963.799805000001</v>
      </c>
      <c r="L424" s="10">
        <f t="shared" si="47"/>
        <v>2072.0223527421595</v>
      </c>
      <c r="M424" s="10">
        <f t="shared" si="48"/>
        <v>-9.1381822205582885E-4</v>
      </c>
      <c r="O424" s="28">
        <f t="shared" si="49"/>
        <v>-2.0274255015688691E-3</v>
      </c>
      <c r="P424" s="28">
        <f t="shared" si="49"/>
        <v>-3.6190714127474211E-3</v>
      </c>
      <c r="Q424" s="28">
        <f t="shared" si="50"/>
        <v>1.8181818181817189E-3</v>
      </c>
      <c r="R424" s="28">
        <f t="shared" si="51"/>
        <v>5.6300968832028175E-3</v>
      </c>
      <c r="S424" s="28">
        <f t="shared" si="52"/>
        <v>3.2027423963134627E-3</v>
      </c>
      <c r="T424" s="28">
        <f t="shared" si="53"/>
        <v>3.7284922506208851E-3</v>
      </c>
    </row>
    <row r="425" spans="5:20">
      <c r="E425" s="29">
        <v>44910</v>
      </c>
      <c r="F425" s="30">
        <v>2692.75</v>
      </c>
      <c r="G425" s="30">
        <v>2379.8161620000001</v>
      </c>
      <c r="H425" s="30">
        <v>1657.0500489999999</v>
      </c>
      <c r="I425" s="30">
        <v>1002.200012</v>
      </c>
      <c r="J425" s="30">
        <v>2196.6999510000001</v>
      </c>
      <c r="K425" s="32">
        <v>15783.799805000001</v>
      </c>
      <c r="L425" s="10">
        <f t="shared" si="47"/>
        <v>2060.4957618685071</v>
      </c>
      <c r="M425" s="10">
        <f t="shared" si="48"/>
        <v>-5.5629664701241088E-3</v>
      </c>
      <c r="O425" s="28">
        <f t="shared" si="49"/>
        <v>-5.3743762186146959E-3</v>
      </c>
      <c r="P425" s="28">
        <f t="shared" si="49"/>
        <v>-1.4203831595008487E-2</v>
      </c>
      <c r="Q425" s="28">
        <f t="shared" si="50"/>
        <v>2.4501203871747368E-3</v>
      </c>
      <c r="R425" s="28">
        <f t="shared" si="51"/>
        <v>1.9495246188452331E-3</v>
      </c>
      <c r="S425" s="28">
        <f t="shared" si="52"/>
        <v>9.072326164837996E-3</v>
      </c>
      <c r="T425" s="28">
        <f t="shared" si="53"/>
        <v>-1.1275510981014869E-2</v>
      </c>
    </row>
    <row r="426" spans="5:20">
      <c r="E426" s="29">
        <v>44911</v>
      </c>
      <c r="F426" s="30">
        <v>2683.8000489999999</v>
      </c>
      <c r="G426" s="30">
        <v>2368.0478520000001</v>
      </c>
      <c r="H426" s="30">
        <v>1620.0500489999999</v>
      </c>
      <c r="I426" s="30">
        <v>993.65002400000003</v>
      </c>
      <c r="J426" s="30">
        <v>2161</v>
      </c>
      <c r="K426" s="32">
        <v>15636.349609000001</v>
      </c>
      <c r="L426" s="10">
        <f t="shared" si="47"/>
        <v>2043.4912296620146</v>
      </c>
      <c r="M426" s="10">
        <f t="shared" si="48"/>
        <v>-8.2526411949871425E-3</v>
      </c>
      <c r="O426" s="28">
        <f t="shared" si="49"/>
        <v>-3.3237214743292443E-3</v>
      </c>
      <c r="P426" s="28">
        <f t="shared" si="49"/>
        <v>-4.9450500370203931E-3</v>
      </c>
      <c r="Q426" s="28">
        <f t="shared" si="50"/>
        <v>-2.232883673147279E-2</v>
      </c>
      <c r="R426" s="28">
        <f t="shared" si="51"/>
        <v>-8.5312192153516042E-3</v>
      </c>
      <c r="S426" s="28">
        <f t="shared" si="52"/>
        <v>-1.6251628258901918E-2</v>
      </c>
      <c r="T426" s="28">
        <f t="shared" si="53"/>
        <v>-9.34186937376702E-3</v>
      </c>
    </row>
    <row r="427" spans="5:20">
      <c r="E427" s="29">
        <v>44914</v>
      </c>
      <c r="F427" s="30">
        <v>2680.9499510000001</v>
      </c>
      <c r="G427" s="30">
        <v>2399.1530760000001</v>
      </c>
      <c r="H427" s="30">
        <v>1644</v>
      </c>
      <c r="I427" s="30">
        <v>987.95001200000002</v>
      </c>
      <c r="J427" s="30">
        <v>2171</v>
      </c>
      <c r="K427" s="32">
        <v>15755.200194999999</v>
      </c>
      <c r="L427" s="10">
        <f t="shared" si="47"/>
        <v>2056.8650066783016</v>
      </c>
      <c r="M427" s="10">
        <f t="shared" si="48"/>
        <v>6.5445727498909534E-3</v>
      </c>
      <c r="O427" s="28">
        <f t="shared" si="49"/>
        <v>-1.0619636142646938E-3</v>
      </c>
      <c r="P427" s="28">
        <f t="shared" si="49"/>
        <v>1.3135386590152454E-2</v>
      </c>
      <c r="Q427" s="28">
        <f t="shared" si="50"/>
        <v>1.4783463643474271E-2</v>
      </c>
      <c r="R427" s="28">
        <f t="shared" si="51"/>
        <v>-5.7364382451824403E-3</v>
      </c>
      <c r="S427" s="28">
        <f t="shared" si="52"/>
        <v>4.6274872744100914E-3</v>
      </c>
      <c r="T427" s="28">
        <f t="shared" si="53"/>
        <v>7.6009163885406572E-3</v>
      </c>
    </row>
    <row r="428" spans="5:20">
      <c r="E428" s="29">
        <v>44915</v>
      </c>
      <c r="F428" s="30">
        <v>2681.1000979999999</v>
      </c>
      <c r="G428" s="30">
        <v>2419.920654</v>
      </c>
      <c r="H428" s="30">
        <v>1620.1999510000001</v>
      </c>
      <c r="I428" s="30">
        <v>988.34997599999997</v>
      </c>
      <c r="J428" s="30">
        <v>2179.8999020000001</v>
      </c>
      <c r="K428" s="32">
        <v>15726.200194999999</v>
      </c>
      <c r="L428" s="10">
        <f t="shared" si="47"/>
        <v>2060.8804363603581</v>
      </c>
      <c r="M428" s="10">
        <f t="shared" si="48"/>
        <v>1.9522086617347334E-3</v>
      </c>
      <c r="O428" s="28">
        <f t="shared" si="49"/>
        <v>5.6005148452609177E-5</v>
      </c>
      <c r="P428" s="28">
        <f t="shared" si="49"/>
        <v>8.6562121474236253E-3</v>
      </c>
      <c r="Q428" s="28">
        <f t="shared" si="50"/>
        <v>-1.4476915450121641E-2</v>
      </c>
      <c r="R428" s="28">
        <f t="shared" si="51"/>
        <v>4.0484234540394404E-4</v>
      </c>
      <c r="S428" s="28">
        <f t="shared" si="52"/>
        <v>4.0994481805620708E-3</v>
      </c>
      <c r="T428" s="28">
        <f t="shared" si="53"/>
        <v>-1.8406621078165264E-3</v>
      </c>
    </row>
    <row r="429" spans="5:20">
      <c r="E429" s="29">
        <v>44916</v>
      </c>
      <c r="F429" s="30">
        <v>2702.1999510000001</v>
      </c>
      <c r="G429" s="30">
        <v>2385.4926759999998</v>
      </c>
      <c r="H429" s="30">
        <v>1641</v>
      </c>
      <c r="I429" s="30">
        <v>1005.599976</v>
      </c>
      <c r="J429" s="30">
        <v>2153.1000979999999</v>
      </c>
      <c r="K429" s="32">
        <v>15527.549805000001</v>
      </c>
      <c r="L429" s="10">
        <f t="shared" si="47"/>
        <v>2058.1308291124633</v>
      </c>
      <c r="M429" s="10">
        <f t="shared" si="48"/>
        <v>-1.3341905718464719E-3</v>
      </c>
      <c r="O429" s="28">
        <f t="shared" si="49"/>
        <v>7.8698490279194289E-3</v>
      </c>
      <c r="P429" s="28">
        <f t="shared" si="49"/>
        <v>-1.4226903656156087E-2</v>
      </c>
      <c r="Q429" s="28">
        <f t="shared" si="50"/>
        <v>1.2837951875731113E-2</v>
      </c>
      <c r="R429" s="28">
        <f t="shared" si="51"/>
        <v>1.7453331733576105E-2</v>
      </c>
      <c r="S429" s="28">
        <f t="shared" si="52"/>
        <v>-1.2294052573428749E-2</v>
      </c>
      <c r="T429" s="28">
        <f t="shared" si="53"/>
        <v>-1.263181108829825E-2</v>
      </c>
    </row>
    <row r="430" spans="5:20">
      <c r="E430" s="29">
        <v>44917</v>
      </c>
      <c r="F430" s="30">
        <v>2706.8500979999999</v>
      </c>
      <c r="G430" s="30">
        <v>2379.3085940000001</v>
      </c>
      <c r="H430" s="30">
        <v>1622.1999510000001</v>
      </c>
      <c r="I430" s="30">
        <v>1010.650024</v>
      </c>
      <c r="J430" s="30">
        <v>2144</v>
      </c>
      <c r="K430" s="32">
        <v>15431.5</v>
      </c>
      <c r="L430" s="10">
        <f t="shared" si="47"/>
        <v>2054.1452738303701</v>
      </c>
      <c r="M430" s="10">
        <f t="shared" si="48"/>
        <v>-1.9364926785591097E-3</v>
      </c>
      <c r="O430" s="28">
        <f t="shared" si="49"/>
        <v>1.7208745038570505E-3</v>
      </c>
      <c r="P430" s="28">
        <f t="shared" si="49"/>
        <v>-2.5923709857575972E-3</v>
      </c>
      <c r="Q430" s="28">
        <f t="shared" si="50"/>
        <v>-1.1456458866544783E-2</v>
      </c>
      <c r="R430" s="28">
        <f t="shared" si="51"/>
        <v>5.0219253386298845E-3</v>
      </c>
      <c r="S430" s="28">
        <f t="shared" si="52"/>
        <v>-4.2265094913389589E-3</v>
      </c>
      <c r="T430" s="28">
        <f t="shared" si="53"/>
        <v>-6.185766988753838E-3</v>
      </c>
    </row>
    <row r="431" spans="5:20">
      <c r="E431" s="29">
        <v>44918</v>
      </c>
      <c r="F431" s="30">
        <v>2693.75</v>
      </c>
      <c r="G431" s="30">
        <v>2309.5297850000002</v>
      </c>
      <c r="H431" s="30">
        <v>1587</v>
      </c>
      <c r="I431" s="30">
        <v>1001.549988</v>
      </c>
      <c r="J431" s="30">
        <v>2094.5</v>
      </c>
      <c r="K431" s="32">
        <v>15046</v>
      </c>
      <c r="L431" s="10">
        <f t="shared" si="47"/>
        <v>2015.9403401127486</v>
      </c>
      <c r="M431" s="10">
        <f t="shared" si="48"/>
        <v>-1.8598944390325722E-2</v>
      </c>
      <c r="O431" s="28">
        <f t="shared" si="49"/>
        <v>-4.8396097034257846E-3</v>
      </c>
      <c r="P431" s="28">
        <f t="shared" si="49"/>
        <v>-2.9327347102416246E-2</v>
      </c>
      <c r="Q431" s="28">
        <f t="shared" si="50"/>
        <v>-2.1698897832108321E-2</v>
      </c>
      <c r="R431" s="28">
        <f t="shared" si="51"/>
        <v>-9.0041416750612502E-3</v>
      </c>
      <c r="S431" s="28">
        <f t="shared" si="52"/>
        <v>-2.3087686567164201E-2</v>
      </c>
      <c r="T431" s="28">
        <f t="shared" si="53"/>
        <v>-2.4981369277127907E-2</v>
      </c>
    </row>
    <row r="432" spans="5:20">
      <c r="E432" s="29">
        <v>44921</v>
      </c>
      <c r="F432" s="30">
        <v>2697.4499510000001</v>
      </c>
      <c r="G432" s="30">
        <v>2329.6972660000001</v>
      </c>
      <c r="H432" s="30">
        <v>1599.5</v>
      </c>
      <c r="I432" s="30">
        <v>1000.049988</v>
      </c>
      <c r="J432" s="30">
        <v>2052.75</v>
      </c>
      <c r="K432" s="32">
        <v>15040</v>
      </c>
      <c r="L432" s="10">
        <f t="shared" si="47"/>
        <v>2020.9004527101158</v>
      </c>
      <c r="M432" s="10">
        <f t="shared" si="48"/>
        <v>2.4604461246555687E-3</v>
      </c>
      <c r="O432" s="28">
        <f t="shared" si="49"/>
        <v>1.3735316937355524E-3</v>
      </c>
      <c r="P432" s="28">
        <f t="shared" si="49"/>
        <v>8.7322887676029026E-3</v>
      </c>
      <c r="Q432" s="28">
        <f t="shared" si="50"/>
        <v>7.8764965343414151E-3</v>
      </c>
      <c r="R432" s="28">
        <f t="shared" si="51"/>
        <v>-1.4976786161171596E-3</v>
      </c>
      <c r="S432" s="28">
        <f t="shared" si="52"/>
        <v>-1.9933158271663864E-2</v>
      </c>
      <c r="T432" s="28">
        <f t="shared" si="53"/>
        <v>-3.9877708361024666E-4</v>
      </c>
    </row>
    <row r="433" spans="5:20">
      <c r="E433" s="29">
        <v>44922</v>
      </c>
      <c r="F433" s="30">
        <v>2729.0500489999999</v>
      </c>
      <c r="G433" s="30">
        <v>2348.7573240000002</v>
      </c>
      <c r="H433" s="30">
        <v>1633</v>
      </c>
      <c r="I433" s="30">
        <v>1000.150024</v>
      </c>
      <c r="J433" s="30">
        <v>2101.5500489999999</v>
      </c>
      <c r="K433" s="32">
        <v>15418.349609000001</v>
      </c>
      <c r="L433" s="10">
        <f t="shared" si="47"/>
        <v>2044.5887447803464</v>
      </c>
      <c r="M433" s="10">
        <f t="shared" si="48"/>
        <v>1.1721652117234971E-2</v>
      </c>
      <c r="O433" s="28">
        <f t="shared" si="49"/>
        <v>1.1714804194341122E-2</v>
      </c>
      <c r="P433" s="28">
        <f t="shared" si="49"/>
        <v>8.1813453954580062E-3</v>
      </c>
      <c r="Q433" s="28">
        <f t="shared" si="50"/>
        <v>2.0944045014066992E-2</v>
      </c>
      <c r="R433" s="28">
        <f t="shared" si="51"/>
        <v>1.0003099965039119E-4</v>
      </c>
      <c r="S433" s="28">
        <f t="shared" si="52"/>
        <v>2.3773011326269522E-2</v>
      </c>
      <c r="T433" s="28">
        <f t="shared" si="53"/>
        <v>2.5156224002659711E-2</v>
      </c>
    </row>
    <row r="434" spans="5:20">
      <c r="E434" s="29">
        <v>44923</v>
      </c>
      <c r="F434" s="30">
        <v>2772.1000979999999</v>
      </c>
      <c r="G434" s="30">
        <v>2348.5266109999998</v>
      </c>
      <c r="H434" s="30">
        <v>1623.099976</v>
      </c>
      <c r="I434" s="30">
        <v>995</v>
      </c>
      <c r="J434" s="30">
        <v>2129</v>
      </c>
      <c r="K434" s="32">
        <v>15432.799805000001</v>
      </c>
      <c r="L434" s="10">
        <f t="shared" si="47"/>
        <v>2054.4221131039781</v>
      </c>
      <c r="M434" s="10">
        <f t="shared" si="48"/>
        <v>4.8094602637012152E-3</v>
      </c>
      <c r="O434" s="28">
        <f t="shared" si="49"/>
        <v>1.5774737812439321E-2</v>
      </c>
      <c r="P434" s="28">
        <f t="shared" si="49"/>
        <v>-9.8227687314822454E-5</v>
      </c>
      <c r="Q434" s="28">
        <f t="shared" si="50"/>
        <v>-6.0624764237600104E-3</v>
      </c>
      <c r="R434" s="28">
        <f t="shared" si="51"/>
        <v>-5.1492514886947172E-3</v>
      </c>
      <c r="S434" s="28">
        <f t="shared" si="52"/>
        <v>1.3061764107431983E-2</v>
      </c>
      <c r="T434" s="28">
        <f t="shared" si="53"/>
        <v>9.3720770163141509E-4</v>
      </c>
    </row>
    <row r="435" spans="5:20">
      <c r="E435" s="29">
        <v>44924</v>
      </c>
      <c r="F435" s="30">
        <v>2791.0500489999999</v>
      </c>
      <c r="G435" s="30">
        <v>2347.4650879999999</v>
      </c>
      <c r="H435" s="30">
        <v>1620.099976</v>
      </c>
      <c r="I435" s="30">
        <v>1000.549988</v>
      </c>
      <c r="J435" s="30">
        <v>2109.6499020000001</v>
      </c>
      <c r="K435" s="32">
        <v>15485.200194999999</v>
      </c>
      <c r="L435" s="10">
        <f t="shared" si="47"/>
        <v>2056.9216949581855</v>
      </c>
      <c r="M435" s="10">
        <f t="shared" si="48"/>
        <v>1.2166836787161905E-3</v>
      </c>
      <c r="O435" s="28">
        <f t="shared" si="49"/>
        <v>6.8359548104601764E-3</v>
      </c>
      <c r="P435" s="28">
        <f t="shared" si="49"/>
        <v>-4.5199530421669021E-4</v>
      </c>
      <c r="Q435" s="28">
        <f t="shared" si="50"/>
        <v>-1.8483149801981069E-3</v>
      </c>
      <c r="R435" s="28">
        <f t="shared" si="51"/>
        <v>5.5778773869346043E-3</v>
      </c>
      <c r="S435" s="28">
        <f t="shared" si="52"/>
        <v>-9.0888201033348937E-3</v>
      </c>
      <c r="T435" s="28">
        <f t="shared" si="53"/>
        <v>3.395391028335748E-3</v>
      </c>
    </row>
    <row r="436" spans="5:20">
      <c r="E436" s="29">
        <v>44925</v>
      </c>
      <c r="F436" s="30">
        <v>2819.6999510000001</v>
      </c>
      <c r="G436" s="30">
        <v>2351.0646969999998</v>
      </c>
      <c r="H436" s="30">
        <v>1645</v>
      </c>
      <c r="I436" s="30">
        <v>1001.400024</v>
      </c>
      <c r="J436" s="30">
        <v>2115</v>
      </c>
      <c r="K436" s="32">
        <v>15448.849609000001</v>
      </c>
      <c r="L436" s="10">
        <f t="shared" si="47"/>
        <v>2069.2328771324478</v>
      </c>
      <c r="M436" s="10">
        <f t="shared" si="48"/>
        <v>5.9852459159912552E-3</v>
      </c>
      <c r="O436" s="28">
        <f t="shared" si="49"/>
        <v>1.0264918757105335E-2</v>
      </c>
      <c r="P436" s="28">
        <f t="shared" si="49"/>
        <v>1.5334025704580867E-3</v>
      </c>
      <c r="Q436" s="28">
        <f t="shared" si="50"/>
        <v>1.5369436682221238E-2</v>
      </c>
      <c r="R436" s="28">
        <f t="shared" si="51"/>
        <v>8.4956874738373322E-4</v>
      </c>
      <c r="S436" s="28">
        <f t="shared" si="52"/>
        <v>2.5360122525202033E-3</v>
      </c>
      <c r="T436" s="28">
        <f t="shared" si="53"/>
        <v>-2.3474404942943616E-3</v>
      </c>
    </row>
    <row r="437" spans="5:20">
      <c r="E437" s="29">
        <v>44928</v>
      </c>
      <c r="F437" s="30">
        <v>2805.4499510000001</v>
      </c>
      <c r="G437" s="30">
        <v>2377.554932</v>
      </c>
      <c r="H437" s="30">
        <v>1627</v>
      </c>
      <c r="I437" s="30">
        <v>997</v>
      </c>
      <c r="J437" s="30">
        <v>2092.8999020000001</v>
      </c>
      <c r="K437" s="32">
        <v>15523.650390999999</v>
      </c>
      <c r="L437" s="10">
        <f t="shared" si="47"/>
        <v>2068.7972934550075</v>
      </c>
      <c r="M437" s="10">
        <f t="shared" si="48"/>
        <v>-2.1050490848761871E-4</v>
      </c>
      <c r="O437" s="28">
        <f t="shared" si="49"/>
        <v>-5.0537292079415597E-3</v>
      </c>
      <c r="P437" s="28">
        <f t="shared" si="49"/>
        <v>1.1267335617689334E-2</v>
      </c>
      <c r="Q437" s="28">
        <f t="shared" si="50"/>
        <v>-1.0942249240121549E-2</v>
      </c>
      <c r="R437" s="28">
        <f t="shared" si="51"/>
        <v>-4.3938724730847589E-3</v>
      </c>
      <c r="S437" s="28">
        <f t="shared" si="52"/>
        <v>-1.0449218912529479E-2</v>
      </c>
      <c r="T437" s="28">
        <f t="shared" si="53"/>
        <v>4.8418350811325617E-3</v>
      </c>
    </row>
    <row r="438" spans="5:20">
      <c r="E438" s="29">
        <v>44929</v>
      </c>
      <c r="F438" s="30">
        <v>2777.75</v>
      </c>
      <c r="G438" s="30">
        <v>2360.15625</v>
      </c>
      <c r="H438" s="30">
        <v>1622.1999510000001</v>
      </c>
      <c r="I438" s="30">
        <v>1009.099976</v>
      </c>
      <c r="J438" s="30">
        <v>2088</v>
      </c>
      <c r="K438" s="32">
        <v>15557.799805000001</v>
      </c>
      <c r="L438" s="10">
        <f t="shared" si="47"/>
        <v>2057.8333862832988</v>
      </c>
      <c r="M438" s="10">
        <f t="shared" si="48"/>
        <v>-5.2996527046873521E-3</v>
      </c>
      <c r="O438" s="28">
        <f t="shared" si="49"/>
        <v>-9.8736215166220775E-3</v>
      </c>
      <c r="P438" s="28">
        <f t="shared" si="49"/>
        <v>-7.3178885441625985E-3</v>
      </c>
      <c r="Q438" s="28">
        <f t="shared" si="50"/>
        <v>-2.9502452366317877E-3</v>
      </c>
      <c r="R438" s="28">
        <f t="shared" si="51"/>
        <v>1.2136385155466334E-2</v>
      </c>
      <c r="S438" s="28">
        <f t="shared" si="52"/>
        <v>-2.3412022693095613E-3</v>
      </c>
      <c r="T438" s="28">
        <f t="shared" si="53"/>
        <v>2.1998314275228914E-3</v>
      </c>
    </row>
    <row r="439" spans="5:20">
      <c r="E439" s="29">
        <v>44930</v>
      </c>
      <c r="F439" s="30">
        <v>2782.8000489999999</v>
      </c>
      <c r="G439" s="30">
        <v>2324.6208499999998</v>
      </c>
      <c r="H439" s="30">
        <v>1635</v>
      </c>
      <c r="I439" s="30">
        <v>1004.099976</v>
      </c>
      <c r="J439" s="30">
        <v>2090.9499510000001</v>
      </c>
      <c r="K439" s="32">
        <v>15393</v>
      </c>
      <c r="L439" s="10">
        <f t="shared" si="47"/>
        <v>2048.7175857900397</v>
      </c>
      <c r="M439" s="10">
        <f t="shared" si="48"/>
        <v>-4.429804936600501E-3</v>
      </c>
      <c r="O439" s="28">
        <f t="shared" si="49"/>
        <v>1.8180358203581104E-3</v>
      </c>
      <c r="P439" s="28">
        <f t="shared" si="49"/>
        <v>-1.5056376034425778E-2</v>
      </c>
      <c r="Q439" s="28">
        <f t="shared" si="50"/>
        <v>7.8905494924403907E-3</v>
      </c>
      <c r="R439" s="28">
        <f t="shared" si="51"/>
        <v>-4.9549104339687844E-3</v>
      </c>
      <c r="S439" s="28">
        <f t="shared" si="52"/>
        <v>1.4128117816092356E-3</v>
      </c>
      <c r="T439" s="28">
        <f t="shared" si="53"/>
        <v>-1.0592744929590725E-2</v>
      </c>
    </row>
    <row r="440" spans="5:20">
      <c r="E440" s="29">
        <v>44931</v>
      </c>
      <c r="F440" s="30">
        <v>2791.3999020000001</v>
      </c>
      <c r="G440" s="30">
        <v>2320.4672850000002</v>
      </c>
      <c r="H440" s="30">
        <v>1615</v>
      </c>
      <c r="I440" s="30">
        <v>1016.200012</v>
      </c>
      <c r="J440" s="30">
        <v>2080</v>
      </c>
      <c r="K440" s="32">
        <v>15386.200194999999</v>
      </c>
      <c r="L440" s="10">
        <f t="shared" si="47"/>
        <v>2047.2134131958769</v>
      </c>
      <c r="M440" s="10">
        <f t="shared" si="48"/>
        <v>-7.3420202208240859E-4</v>
      </c>
      <c r="O440" s="28">
        <f t="shared" si="49"/>
        <v>3.0903596552294132E-3</v>
      </c>
      <c r="P440" s="28">
        <f t="shared" si="49"/>
        <v>-1.7867709480450245E-3</v>
      </c>
      <c r="Q440" s="28">
        <f t="shared" si="50"/>
        <v>-1.2232415902140636E-2</v>
      </c>
      <c r="R440" s="28">
        <f t="shared" si="51"/>
        <v>1.205062871149809E-2</v>
      </c>
      <c r="S440" s="28">
        <f t="shared" si="52"/>
        <v>-5.2368307499485178E-3</v>
      </c>
      <c r="T440" s="28">
        <f t="shared" si="53"/>
        <v>-4.4174657311768506E-4</v>
      </c>
    </row>
    <row r="441" spans="5:20">
      <c r="E441" s="29">
        <v>44932</v>
      </c>
      <c r="F441" s="30">
        <v>2743.1000979999999</v>
      </c>
      <c r="G441" s="30">
        <v>2341.5578609999998</v>
      </c>
      <c r="H441" s="30">
        <v>1602</v>
      </c>
      <c r="I441" s="30">
        <v>1008.700012</v>
      </c>
      <c r="J441" s="30">
        <v>2090.1999510000001</v>
      </c>
      <c r="K441" s="32">
        <v>15272</v>
      </c>
      <c r="L441" s="10">
        <f t="shared" si="47"/>
        <v>2040.8468836235772</v>
      </c>
      <c r="M441" s="10">
        <f t="shared" si="48"/>
        <v>-3.1098514357430496E-3</v>
      </c>
      <c r="O441" s="28">
        <f t="shared" si="49"/>
        <v>-1.7303075766891718E-2</v>
      </c>
      <c r="P441" s="28">
        <f t="shared" si="49"/>
        <v>9.0889348608074183E-3</v>
      </c>
      <c r="Q441" s="28">
        <f t="shared" si="50"/>
        <v>-8.04953560371513E-3</v>
      </c>
      <c r="R441" s="28">
        <f t="shared" si="51"/>
        <v>-7.380436834712456E-3</v>
      </c>
      <c r="S441" s="28">
        <f t="shared" si="52"/>
        <v>4.9038225961539617E-3</v>
      </c>
      <c r="T441" s="28">
        <f t="shared" si="53"/>
        <v>-7.422248089369754E-3</v>
      </c>
    </row>
    <row r="442" spans="5:20">
      <c r="E442" s="29">
        <v>44935</v>
      </c>
      <c r="F442" s="30">
        <v>2747.8000489999999</v>
      </c>
      <c r="G442" s="30">
        <v>2396.8454590000001</v>
      </c>
      <c r="H442" s="30">
        <v>1596</v>
      </c>
      <c r="I442" s="30">
        <v>1016.849976</v>
      </c>
      <c r="J442" s="30">
        <v>2108</v>
      </c>
      <c r="K442" s="32">
        <v>15450.099609000001</v>
      </c>
      <c r="L442" s="10">
        <f t="shared" si="47"/>
        <v>2062.4156609936058</v>
      </c>
      <c r="M442" s="10">
        <f t="shared" si="48"/>
        <v>1.0568542668782932E-2</v>
      </c>
      <c r="O442" s="28">
        <f t="shared" si="49"/>
        <v>1.7133720360502647E-3</v>
      </c>
      <c r="P442" s="28">
        <f t="shared" si="49"/>
        <v>2.3611459242945498E-2</v>
      </c>
      <c r="Q442" s="28">
        <f t="shared" si="50"/>
        <v>-3.7453183520599342E-3</v>
      </c>
      <c r="R442" s="28">
        <f t="shared" si="51"/>
        <v>8.0796707673678192E-3</v>
      </c>
      <c r="S442" s="28">
        <f t="shared" si="52"/>
        <v>8.5159551321796201E-3</v>
      </c>
      <c r="T442" s="28">
        <f t="shared" si="53"/>
        <v>1.1661839248297667E-2</v>
      </c>
    </row>
    <row r="443" spans="5:20">
      <c r="E443" s="29">
        <v>44936</v>
      </c>
      <c r="F443" s="30">
        <v>2749.9499510000001</v>
      </c>
      <c r="G443" s="30">
        <v>2361.4023440000001</v>
      </c>
      <c r="H443" s="30">
        <v>1600</v>
      </c>
      <c r="I443" s="30">
        <v>1011.849976</v>
      </c>
      <c r="J443" s="30">
        <v>2131.8999020000001</v>
      </c>
      <c r="K443" s="32">
        <v>15325.25</v>
      </c>
      <c r="L443" s="10">
        <f t="shared" si="47"/>
        <v>2053.3868164585047</v>
      </c>
      <c r="M443" s="10">
        <f t="shared" si="48"/>
        <v>-4.3778006082204612E-3</v>
      </c>
      <c r="O443" s="28">
        <f t="shared" si="49"/>
        <v>7.8240845828014827E-4</v>
      </c>
      <c r="P443" s="28">
        <f t="shared" si="49"/>
        <v>-1.4787401026175262E-2</v>
      </c>
      <c r="Q443" s="28">
        <f t="shared" si="50"/>
        <v>2.5062656641603454E-3</v>
      </c>
      <c r="R443" s="28">
        <f t="shared" si="51"/>
        <v>-4.9171462044662606E-3</v>
      </c>
      <c r="S443" s="28">
        <f t="shared" si="52"/>
        <v>1.1337714421252532E-2</v>
      </c>
      <c r="T443" s="28">
        <f t="shared" si="53"/>
        <v>-8.0808287428304482E-3</v>
      </c>
    </row>
    <row r="444" spans="5:20">
      <c r="E444" s="29">
        <v>44937</v>
      </c>
      <c r="F444" s="30">
        <v>2754.5500489999999</v>
      </c>
      <c r="G444" s="30">
        <v>2331.6357419999999</v>
      </c>
      <c r="H444" s="30">
        <v>1567.9499510000001</v>
      </c>
      <c r="I444" s="30">
        <v>1028</v>
      </c>
      <c r="J444" s="30">
        <v>2106.1000979999999</v>
      </c>
      <c r="K444" s="32">
        <v>15301.349609000001</v>
      </c>
      <c r="L444" s="10">
        <f t="shared" si="47"/>
        <v>2039.8854771574365</v>
      </c>
      <c r="M444" s="10">
        <f t="shared" si="48"/>
        <v>-6.5751563187466111E-3</v>
      </c>
      <c r="O444" s="28">
        <f t="shared" si="49"/>
        <v>1.6727933533216E-3</v>
      </c>
      <c r="P444" s="28">
        <f t="shared" si="49"/>
        <v>-1.2605476604032773E-2</v>
      </c>
      <c r="Q444" s="28">
        <f t="shared" si="50"/>
        <v>-2.0031280624999925E-2</v>
      </c>
      <c r="R444" s="28">
        <f t="shared" si="51"/>
        <v>1.5960887861897755E-2</v>
      </c>
      <c r="S444" s="28">
        <f t="shared" si="52"/>
        <v>-1.2101789570793886E-2</v>
      </c>
      <c r="T444" s="28">
        <f t="shared" si="53"/>
        <v>-1.5595433027193462E-3</v>
      </c>
    </row>
    <row r="445" spans="5:20">
      <c r="E445" s="29">
        <v>44938</v>
      </c>
      <c r="F445" s="30">
        <v>2749.3999020000001</v>
      </c>
      <c r="G445" s="30">
        <v>2281.2858890000002</v>
      </c>
      <c r="H445" s="30">
        <v>1587.8000489999999</v>
      </c>
      <c r="I445" s="30">
        <v>1032.849976</v>
      </c>
      <c r="J445" s="30">
        <v>2118.1000979999999</v>
      </c>
      <c r="K445" s="32">
        <v>15279.599609000001</v>
      </c>
      <c r="L445" s="10">
        <f t="shared" si="47"/>
        <v>2027.4811698278397</v>
      </c>
      <c r="M445" s="10">
        <f t="shared" si="48"/>
        <v>-6.080884181244417E-3</v>
      </c>
      <c r="O445" s="28">
        <f t="shared" si="49"/>
        <v>-1.8696872114810636E-3</v>
      </c>
      <c r="P445" s="28">
        <f t="shared" si="49"/>
        <v>-2.1594219068202802E-2</v>
      </c>
      <c r="Q445" s="28">
        <f t="shared" si="50"/>
        <v>1.265990536709416E-2</v>
      </c>
      <c r="R445" s="28">
        <f t="shared" si="51"/>
        <v>4.7178754863812511E-3</v>
      </c>
      <c r="S445" s="28">
        <f t="shared" si="52"/>
        <v>5.6977348851536824E-3</v>
      </c>
      <c r="T445" s="28">
        <f t="shared" si="53"/>
        <v>-1.4214432423141909E-3</v>
      </c>
    </row>
    <row r="446" spans="5:20">
      <c r="E446" s="29">
        <v>44939</v>
      </c>
      <c r="F446" s="30">
        <v>2756.8500979999999</v>
      </c>
      <c r="G446" s="30">
        <v>2277.5939939999998</v>
      </c>
      <c r="H446" s="30">
        <v>1598.75</v>
      </c>
      <c r="I446" s="30">
        <v>1031.599976</v>
      </c>
      <c r="J446" s="30">
        <v>2161.8999020000001</v>
      </c>
      <c r="K446" s="32">
        <v>15346.099609000001</v>
      </c>
      <c r="L446" s="10">
        <f t="shared" si="47"/>
        <v>2033.8967322176609</v>
      </c>
      <c r="M446" s="10">
        <f t="shared" si="48"/>
        <v>3.1643018368283649E-3</v>
      </c>
      <c r="O446" s="28">
        <f t="shared" si="49"/>
        <v>2.7097534973288262E-3</v>
      </c>
      <c r="P446" s="28">
        <f t="shared" si="49"/>
        <v>-1.6183394715244548E-3</v>
      </c>
      <c r="Q446" s="28">
        <f t="shared" si="50"/>
        <v>6.8963034778191101E-3</v>
      </c>
      <c r="R446" s="28">
        <f t="shared" si="51"/>
        <v>-1.2102435291144742E-3</v>
      </c>
      <c r="S446" s="28">
        <f t="shared" si="52"/>
        <v>2.0678816851648296E-2</v>
      </c>
      <c r="T446" s="28">
        <f t="shared" si="53"/>
        <v>4.3522082843603371E-3</v>
      </c>
    </row>
    <row r="447" spans="5:20">
      <c r="E447" s="29">
        <v>44942</v>
      </c>
      <c r="F447" s="30">
        <v>2748.25</v>
      </c>
      <c r="G447" s="30">
        <v>2255.9035640000002</v>
      </c>
      <c r="H447" s="30">
        <v>1615</v>
      </c>
      <c r="I447" s="30">
        <v>1035.4499510000001</v>
      </c>
      <c r="J447" s="30">
        <v>2147</v>
      </c>
      <c r="K447" s="32">
        <v>15305.450194999999</v>
      </c>
      <c r="L447" s="10">
        <f t="shared" si="47"/>
        <v>2026.6494113161807</v>
      </c>
      <c r="M447" s="10">
        <f t="shared" si="48"/>
        <v>-3.5632688654639866E-3</v>
      </c>
      <c r="O447" s="28">
        <f t="shared" si="49"/>
        <v>-3.1195377674828606E-3</v>
      </c>
      <c r="P447" s="28">
        <f t="shared" si="49"/>
        <v>-9.5233962054431798E-3</v>
      </c>
      <c r="Q447" s="28">
        <f t="shared" si="50"/>
        <v>1.0164190774042181E-2</v>
      </c>
      <c r="R447" s="28">
        <f t="shared" si="51"/>
        <v>3.7320425451425887E-3</v>
      </c>
      <c r="S447" s="28">
        <f t="shared" si="52"/>
        <v>-6.8920406473103046E-3</v>
      </c>
      <c r="T447" s="28">
        <f t="shared" si="53"/>
        <v>-2.6488433566638214E-3</v>
      </c>
    </row>
    <row r="448" spans="5:20">
      <c r="E448" s="29">
        <v>44943</v>
      </c>
      <c r="F448" s="30">
        <v>2713.6000979999999</v>
      </c>
      <c r="G448" s="30">
        <v>2287.9316410000001</v>
      </c>
      <c r="H448" s="30">
        <v>1589.8000489999999</v>
      </c>
      <c r="I448" s="30">
        <v>1032.6999510000001</v>
      </c>
      <c r="J448" s="30">
        <v>2139.8999020000001</v>
      </c>
      <c r="K448" s="32">
        <v>15396.150390999999</v>
      </c>
      <c r="L448" s="10">
        <f t="shared" si="47"/>
        <v>2024.117823604915</v>
      </c>
      <c r="M448" s="10">
        <f t="shared" si="48"/>
        <v>-1.2491493087705141E-3</v>
      </c>
      <c r="O448" s="28">
        <f t="shared" si="49"/>
        <v>-1.2607987628490913E-2</v>
      </c>
      <c r="P448" s="28">
        <f t="shared" si="49"/>
        <v>1.4197449532465933E-2</v>
      </c>
      <c r="Q448" s="28">
        <f t="shared" si="50"/>
        <v>-1.5603684829721409E-2</v>
      </c>
      <c r="R448" s="28">
        <f t="shared" si="51"/>
        <v>-2.6558502391584859E-3</v>
      </c>
      <c r="S448" s="28">
        <f t="shared" si="52"/>
        <v>-3.3069855612481991E-3</v>
      </c>
      <c r="T448" s="28">
        <f t="shared" si="53"/>
        <v>5.9260064123842771E-3</v>
      </c>
    </row>
    <row r="449" spans="5:20">
      <c r="E449" s="29">
        <v>44944</v>
      </c>
      <c r="F449" s="30">
        <v>2665.3500979999999</v>
      </c>
      <c r="G449" s="30">
        <v>2284.1472170000002</v>
      </c>
      <c r="H449" s="30">
        <v>1605</v>
      </c>
      <c r="I449" s="30">
        <v>1040.099976</v>
      </c>
      <c r="J449" s="30">
        <v>2221</v>
      </c>
      <c r="K449" s="32">
        <v>15466.349609000001</v>
      </c>
      <c r="L449" s="10">
        <f t="shared" si="47"/>
        <v>2024.0435095500452</v>
      </c>
      <c r="M449" s="10">
        <f t="shared" si="48"/>
        <v>-3.6714293013551114E-5</v>
      </c>
      <c r="O449" s="28">
        <f t="shared" si="49"/>
        <v>-1.7780807140875932E-2</v>
      </c>
      <c r="P449" s="28">
        <f t="shared" si="49"/>
        <v>-1.6540808878126034E-3</v>
      </c>
      <c r="Q449" s="28">
        <f t="shared" si="50"/>
        <v>9.5609199468580375E-3</v>
      </c>
      <c r="R449" s="28">
        <f t="shared" si="51"/>
        <v>7.1657067406987185E-3</v>
      </c>
      <c r="S449" s="28">
        <f t="shared" si="52"/>
        <v>3.7899014773635775E-2</v>
      </c>
      <c r="T449" s="28">
        <f t="shared" si="53"/>
        <v>4.5595305460925939E-3</v>
      </c>
    </row>
    <row r="450" spans="5:20">
      <c r="E450" s="29">
        <v>44945</v>
      </c>
      <c r="F450" s="30">
        <v>2632.25</v>
      </c>
      <c r="G450" s="30">
        <v>2281.7014159999999</v>
      </c>
      <c r="H450" s="30">
        <v>1637</v>
      </c>
      <c r="I450" s="30">
        <v>1040.5500489999999</v>
      </c>
      <c r="J450" s="30">
        <v>2259.8500979999999</v>
      </c>
      <c r="K450" s="32">
        <v>15419.700194999999</v>
      </c>
      <c r="L450" s="10">
        <f t="shared" si="47"/>
        <v>2024.9453148708303</v>
      </c>
      <c r="M450" s="10">
        <f t="shared" si="48"/>
        <v>4.4554641070226886E-4</v>
      </c>
      <c r="O450" s="28">
        <f t="shared" si="49"/>
        <v>-1.2418668010944267E-2</v>
      </c>
      <c r="P450" s="28">
        <f t="shared" si="49"/>
        <v>-1.0707720508543739E-3</v>
      </c>
      <c r="Q450" s="28">
        <f t="shared" si="50"/>
        <v>1.9937694704049935E-2</v>
      </c>
      <c r="R450" s="28">
        <f t="shared" si="51"/>
        <v>4.3272090220680681E-4</v>
      </c>
      <c r="S450" s="28">
        <f t="shared" si="52"/>
        <v>1.7492164790634757E-2</v>
      </c>
      <c r="T450" s="28">
        <f t="shared" si="53"/>
        <v>-3.0161877352660182E-3</v>
      </c>
    </row>
    <row r="451" spans="5:20">
      <c r="E451" s="29">
        <v>44946</v>
      </c>
      <c r="F451" s="30">
        <v>2609.1999510000001</v>
      </c>
      <c r="G451" s="30">
        <v>2254.5651859999998</v>
      </c>
      <c r="H451" s="30">
        <v>1644.099976</v>
      </c>
      <c r="I451" s="30">
        <v>1030.349976</v>
      </c>
      <c r="J451" s="30">
        <v>2282.4499510000001</v>
      </c>
      <c r="K451" s="32">
        <v>15347.900390999999</v>
      </c>
      <c r="L451" s="10">
        <f t="shared" ref="L451:L514" si="54">($B$22*$F451)+($B$23*$G451)+($B$24*$H451)+($B$25*$I451)+($B$26*$J451)</f>
        <v>2012.3848471637457</v>
      </c>
      <c r="M451" s="10">
        <f t="shared" si="48"/>
        <v>-6.2028676107166447E-3</v>
      </c>
      <c r="O451" s="28">
        <f t="shared" si="49"/>
        <v>-8.7567856396618682E-3</v>
      </c>
      <c r="P451" s="28">
        <f t="shared" si="49"/>
        <v>-1.1892980303957579E-2</v>
      </c>
      <c r="Q451" s="28">
        <f t="shared" si="50"/>
        <v>4.3371875381796876E-3</v>
      </c>
      <c r="R451" s="28">
        <f t="shared" si="51"/>
        <v>-9.8025779824839621E-3</v>
      </c>
      <c r="S451" s="28">
        <f t="shared" si="52"/>
        <v>1.0000598278620876E-2</v>
      </c>
      <c r="T451" s="28">
        <f t="shared" si="53"/>
        <v>-4.6563683529516897E-3</v>
      </c>
    </row>
    <row r="452" spans="5:20">
      <c r="E452" s="29">
        <v>44949</v>
      </c>
      <c r="F452" s="30">
        <v>2614.6999510000001</v>
      </c>
      <c r="G452" s="30">
        <v>2243.1660160000001</v>
      </c>
      <c r="H452" s="30">
        <v>1666.25</v>
      </c>
      <c r="I452" s="30">
        <v>1049.3000489999999</v>
      </c>
      <c r="J452" s="30">
        <v>2255</v>
      </c>
      <c r="K452" s="32">
        <v>15403.200194999999</v>
      </c>
      <c r="L452" s="10">
        <f t="shared" si="54"/>
        <v>2014.1612145527101</v>
      </c>
      <c r="M452" s="10">
        <f t="shared" ref="M452:M515" si="55">(L452/L451)-1</f>
        <v>8.8271753361102157E-4</v>
      </c>
      <c r="O452" s="28">
        <f t="shared" ref="O452:P515" si="56">(F452/F451)-1</f>
        <v>2.1079258405980461E-3</v>
      </c>
      <c r="P452" s="28">
        <f t="shared" si="56"/>
        <v>-5.0560392180204472E-3</v>
      </c>
      <c r="Q452" s="28">
        <f t="shared" si="50"/>
        <v>1.3472431313994448E-2</v>
      </c>
      <c r="R452" s="28">
        <f t="shared" si="51"/>
        <v>1.8391879886839435E-2</v>
      </c>
      <c r="S452" s="28">
        <f t="shared" si="52"/>
        <v>-1.2026529207342929E-2</v>
      </c>
      <c r="T452" s="28">
        <f t="shared" si="53"/>
        <v>3.6030859330067333E-3</v>
      </c>
    </row>
    <row r="453" spans="5:20">
      <c r="E453" s="29">
        <v>44950</v>
      </c>
      <c r="F453" s="30">
        <v>2627.9499510000001</v>
      </c>
      <c r="G453" s="30">
        <v>2229.921143</v>
      </c>
      <c r="H453" s="30">
        <v>1675.0500489999999</v>
      </c>
      <c r="I453" s="30">
        <v>1040.6999510000001</v>
      </c>
      <c r="J453" s="30">
        <v>2244.6999510000001</v>
      </c>
      <c r="K453" s="32">
        <v>15388.549805000001</v>
      </c>
      <c r="L453" s="10">
        <f t="shared" si="54"/>
        <v>2011.5627271274714</v>
      </c>
      <c r="M453" s="10">
        <f t="shared" si="55"/>
        <v>-1.2901089577458391E-3</v>
      </c>
      <c r="O453" s="28">
        <f t="shared" si="56"/>
        <v>5.0675030589772962E-3</v>
      </c>
      <c r="P453" s="28">
        <f t="shared" si="56"/>
        <v>-5.9045442493009803E-3</v>
      </c>
      <c r="Q453" s="28">
        <f t="shared" si="50"/>
        <v>5.2813497374342155E-3</v>
      </c>
      <c r="R453" s="28">
        <f t="shared" si="51"/>
        <v>-8.1960331634368666E-3</v>
      </c>
      <c r="S453" s="28">
        <f t="shared" si="52"/>
        <v>-4.5676492239468125E-3</v>
      </c>
      <c r="T453" s="28">
        <f t="shared" si="53"/>
        <v>-9.5112637728067551E-4</v>
      </c>
    </row>
    <row r="454" spans="5:20">
      <c r="E454" s="29">
        <v>44951</v>
      </c>
      <c r="F454" s="30">
        <v>2606.25</v>
      </c>
      <c r="G454" s="30">
        <v>2199.0927729999999</v>
      </c>
      <c r="H454" s="30">
        <v>1691.400024</v>
      </c>
      <c r="I454" s="30">
        <v>1040.0500489999999</v>
      </c>
      <c r="J454" s="30">
        <v>2201</v>
      </c>
      <c r="K454" s="32">
        <v>15171.950194999999</v>
      </c>
      <c r="L454" s="10">
        <f t="shared" si="54"/>
        <v>1994.6386481582949</v>
      </c>
      <c r="M454" s="10">
        <f t="shared" si="55"/>
        <v>-8.4133985686561941E-3</v>
      </c>
      <c r="O454" s="28">
        <f t="shared" si="56"/>
        <v>-8.2573684448375984E-3</v>
      </c>
      <c r="P454" s="28">
        <f t="shared" si="56"/>
        <v>-1.3824870039361836E-2</v>
      </c>
      <c r="Q454" s="28">
        <f t="shared" si="50"/>
        <v>9.7608874491605935E-3</v>
      </c>
      <c r="R454" s="28">
        <f t="shared" si="51"/>
        <v>-6.2448547189386527E-4</v>
      </c>
      <c r="S454" s="28">
        <f t="shared" si="52"/>
        <v>-1.9468058962861412E-2</v>
      </c>
      <c r="T454" s="28">
        <f t="shared" si="53"/>
        <v>-1.4075375051236128E-2</v>
      </c>
    </row>
    <row r="455" spans="5:20">
      <c r="E455" s="29">
        <v>44953</v>
      </c>
      <c r="F455" s="30">
        <v>2584.8000489999999</v>
      </c>
      <c r="G455" s="30">
        <v>2157.3732909999999</v>
      </c>
      <c r="H455" s="30">
        <v>1632</v>
      </c>
      <c r="I455" s="30">
        <v>1043.400024</v>
      </c>
      <c r="J455" s="30">
        <v>2174.6999510000001</v>
      </c>
      <c r="K455" s="32">
        <v>14874.75</v>
      </c>
      <c r="L455" s="10">
        <f t="shared" si="54"/>
        <v>1964.5496895939159</v>
      </c>
      <c r="M455" s="10">
        <f t="shared" si="55"/>
        <v>-1.5084917056109926E-2</v>
      </c>
      <c r="O455" s="28">
        <f t="shared" si="56"/>
        <v>-8.2301970263789492E-3</v>
      </c>
      <c r="P455" s="28">
        <f t="shared" si="56"/>
        <v>-1.8971224184910707E-2</v>
      </c>
      <c r="Q455" s="28">
        <f t="shared" si="50"/>
        <v>-3.5118850157944692E-2</v>
      </c>
      <c r="R455" s="28">
        <f t="shared" si="51"/>
        <v>3.2209748013771744E-3</v>
      </c>
      <c r="S455" s="28">
        <f t="shared" si="52"/>
        <v>-1.194913630168104E-2</v>
      </c>
      <c r="T455" s="28">
        <f t="shared" si="53"/>
        <v>-1.9588793212486522E-2</v>
      </c>
    </row>
    <row r="456" spans="5:20">
      <c r="E456" s="29">
        <v>44956</v>
      </c>
      <c r="F456" s="30">
        <v>2601</v>
      </c>
      <c r="G456" s="30">
        <v>2178.0485840000001</v>
      </c>
      <c r="H456" s="30">
        <v>1595</v>
      </c>
      <c r="I456" s="30">
        <v>1051.6999510000001</v>
      </c>
      <c r="J456" s="30">
        <v>2129.3999020000001</v>
      </c>
      <c r="K456" s="32">
        <v>14854.200194999999</v>
      </c>
      <c r="L456" s="10">
        <f t="shared" si="54"/>
        <v>1966.0064519593873</v>
      </c>
      <c r="M456" s="10">
        <f t="shared" si="55"/>
        <v>7.4152482535194686E-4</v>
      </c>
      <c r="O456" s="28">
        <f t="shared" si="56"/>
        <v>6.2673903949621579E-3</v>
      </c>
      <c r="P456" s="28">
        <f t="shared" si="56"/>
        <v>9.5835491642786153E-3</v>
      </c>
      <c r="Q456" s="28">
        <f t="shared" si="50"/>
        <v>-2.2671568627451011E-2</v>
      </c>
      <c r="R456" s="28">
        <f t="shared" si="51"/>
        <v>7.9546931273599686E-3</v>
      </c>
      <c r="S456" s="28">
        <f t="shared" si="52"/>
        <v>-2.0830482374899373E-2</v>
      </c>
      <c r="T456" s="28">
        <f t="shared" si="53"/>
        <v>-1.3815227146675157E-3</v>
      </c>
    </row>
    <row r="457" spans="5:20">
      <c r="E457" s="29">
        <v>44957</v>
      </c>
      <c r="F457" s="30">
        <v>2439.3500979999999</v>
      </c>
      <c r="G457" s="30">
        <v>2172.6027829999998</v>
      </c>
      <c r="H457" s="30">
        <v>1619.6999510000001</v>
      </c>
      <c r="I457" s="30">
        <v>1034.5</v>
      </c>
      <c r="J457" s="30">
        <v>2119.9499510000001</v>
      </c>
      <c r="K457" s="32">
        <v>14935.5</v>
      </c>
      <c r="L457" s="10">
        <f t="shared" si="54"/>
        <v>1927.7096934979108</v>
      </c>
      <c r="M457" s="10">
        <f t="shared" si="55"/>
        <v>-1.9479467335068334E-2</v>
      </c>
      <c r="O457" s="28">
        <f t="shared" si="56"/>
        <v>-6.2149135717031956E-2</v>
      </c>
      <c r="P457" s="28">
        <f t="shared" si="56"/>
        <v>-2.5003119948771024E-3</v>
      </c>
      <c r="Q457" s="28">
        <f t="shared" si="50"/>
        <v>1.548586269592489E-2</v>
      </c>
      <c r="R457" s="28">
        <f t="shared" si="51"/>
        <v>-1.6354427879972433E-2</v>
      </c>
      <c r="S457" s="28">
        <f t="shared" si="52"/>
        <v>-4.4378470155485017E-3</v>
      </c>
      <c r="T457" s="28">
        <f t="shared" si="53"/>
        <v>5.4731862996815206E-3</v>
      </c>
    </row>
    <row r="458" spans="5:20">
      <c r="E458" s="29">
        <v>44958</v>
      </c>
      <c r="F458" s="30">
        <v>2453.4499510000001</v>
      </c>
      <c r="G458" s="30">
        <v>2159.7270509999998</v>
      </c>
      <c r="H458" s="30">
        <v>1624</v>
      </c>
      <c r="I458" s="30">
        <v>1014.900024</v>
      </c>
      <c r="J458" s="30">
        <v>2133</v>
      </c>
      <c r="K458" s="32">
        <v>14847.650390999999</v>
      </c>
      <c r="L458" s="10">
        <f t="shared" si="54"/>
        <v>1925.025882167645</v>
      </c>
      <c r="M458" s="10">
        <f t="shared" si="55"/>
        <v>-1.3922279580365071E-3</v>
      </c>
      <c r="O458" s="28">
        <f t="shared" si="56"/>
        <v>5.7801678453455185E-3</v>
      </c>
      <c r="P458" s="28">
        <f t="shared" si="56"/>
        <v>-5.9264086839752039E-3</v>
      </c>
      <c r="Q458" s="28">
        <f t="shared" si="50"/>
        <v>2.6548429524524408E-3</v>
      </c>
      <c r="R458" s="28">
        <f t="shared" si="51"/>
        <v>-1.8946327694538412E-2</v>
      </c>
      <c r="S458" s="28">
        <f t="shared" si="52"/>
        <v>6.1558288174887732E-3</v>
      </c>
      <c r="T458" s="28">
        <f t="shared" si="53"/>
        <v>-5.8819329115196162E-3</v>
      </c>
    </row>
    <row r="459" spans="5:20">
      <c r="E459" s="29">
        <v>44959</v>
      </c>
      <c r="F459" s="30">
        <v>2429.8500979999999</v>
      </c>
      <c r="G459" s="30">
        <v>2147.7741700000001</v>
      </c>
      <c r="H459" s="30">
        <v>1608.099976</v>
      </c>
      <c r="I459" s="30">
        <v>1007.599976</v>
      </c>
      <c r="J459" s="30">
        <v>2135.6000979999999</v>
      </c>
      <c r="K459" s="32">
        <v>14839.400390999999</v>
      </c>
      <c r="L459" s="10">
        <f t="shared" si="54"/>
        <v>1912.1571344628412</v>
      </c>
      <c r="M459" s="10">
        <f t="shared" si="55"/>
        <v>-6.6849738613972143E-3</v>
      </c>
      <c r="O459" s="28">
        <f t="shared" si="56"/>
        <v>-9.619048063475355E-3</v>
      </c>
      <c r="P459" s="28">
        <f t="shared" si="56"/>
        <v>-5.5344405648228845E-3</v>
      </c>
      <c r="Q459" s="28">
        <f t="shared" si="50"/>
        <v>-9.7906551724138424E-3</v>
      </c>
      <c r="R459" s="28">
        <f t="shared" si="51"/>
        <v>-7.1928740047010331E-3</v>
      </c>
      <c r="S459" s="28">
        <f t="shared" si="52"/>
        <v>1.2189864041256548E-3</v>
      </c>
      <c r="T459" s="28">
        <f t="shared" si="53"/>
        <v>-5.5564347103709277E-4</v>
      </c>
    </row>
    <row r="460" spans="5:20">
      <c r="E460" s="29">
        <v>44960</v>
      </c>
      <c r="F460" s="30">
        <v>2346.5</v>
      </c>
      <c r="G460" s="30">
        <v>2149.66626</v>
      </c>
      <c r="H460" s="30">
        <v>1611</v>
      </c>
      <c r="I460" s="30">
        <v>1028.150024</v>
      </c>
      <c r="J460" s="30">
        <v>2176.9499510000001</v>
      </c>
      <c r="K460" s="32">
        <v>14962.349609000001</v>
      </c>
      <c r="L460" s="10">
        <f t="shared" si="54"/>
        <v>1902.5040414412836</v>
      </c>
      <c r="M460" s="10">
        <f t="shared" si="55"/>
        <v>-5.0482739350128369E-3</v>
      </c>
      <c r="O460" s="28">
        <f t="shared" si="56"/>
        <v>-3.4302567910919679E-2</v>
      </c>
      <c r="P460" s="28">
        <f t="shared" si="56"/>
        <v>8.8095388538911301E-4</v>
      </c>
      <c r="Q460" s="28">
        <f t="shared" si="50"/>
        <v>1.8033853885213169E-3</v>
      </c>
      <c r="R460" s="28">
        <f t="shared" si="51"/>
        <v>2.0395046138826034E-2</v>
      </c>
      <c r="S460" s="28">
        <f t="shared" si="52"/>
        <v>1.9362170398252276E-2</v>
      </c>
      <c r="T460" s="28">
        <f t="shared" si="53"/>
        <v>8.2853225036350064E-3</v>
      </c>
    </row>
    <row r="461" spans="5:20">
      <c r="E461" s="29">
        <v>44963</v>
      </c>
      <c r="F461" s="30">
        <v>2315.8500979999999</v>
      </c>
      <c r="G461" s="30">
        <v>2133.467529</v>
      </c>
      <c r="H461" s="30">
        <v>1660</v>
      </c>
      <c r="I461" s="30">
        <v>1023.349976</v>
      </c>
      <c r="J461" s="30">
        <v>2164.25</v>
      </c>
      <c r="K461" s="32">
        <v>14934.150390999999</v>
      </c>
      <c r="L461" s="10">
        <f t="shared" si="54"/>
        <v>1895.9763349977152</v>
      </c>
      <c r="M461" s="10">
        <f t="shared" si="55"/>
        <v>-3.431113049632839E-3</v>
      </c>
      <c r="O461" s="28">
        <f t="shared" si="56"/>
        <v>-1.3061965480502868E-2</v>
      </c>
      <c r="P461" s="28">
        <f t="shared" si="56"/>
        <v>-7.5354632025530499E-3</v>
      </c>
      <c r="Q461" s="28">
        <f t="shared" si="50"/>
        <v>3.0415890751086305E-2</v>
      </c>
      <c r="R461" s="28">
        <f t="shared" si="51"/>
        <v>-4.6686260642445632E-3</v>
      </c>
      <c r="S461" s="28">
        <f t="shared" si="52"/>
        <v>-5.8338277341498657E-3</v>
      </c>
      <c r="T461" s="28">
        <f t="shared" si="53"/>
        <v>-1.8846784587254195E-3</v>
      </c>
    </row>
    <row r="462" spans="5:20">
      <c r="E462" s="29">
        <v>44964</v>
      </c>
      <c r="F462" s="30">
        <v>2287.1000979999999</v>
      </c>
      <c r="G462" s="30">
        <v>2128.344971</v>
      </c>
      <c r="H462" s="30">
        <v>1659.400024</v>
      </c>
      <c r="I462" s="30">
        <v>1006.400024</v>
      </c>
      <c r="J462" s="30">
        <v>2162.25</v>
      </c>
      <c r="K462" s="32">
        <v>14902.200194999999</v>
      </c>
      <c r="L462" s="10">
        <f t="shared" si="54"/>
        <v>1884.3939137787818</v>
      </c>
      <c r="M462" s="10">
        <f t="shared" si="55"/>
        <v>-6.1089482000034057E-3</v>
      </c>
      <c r="O462" s="28">
        <f t="shared" si="56"/>
        <v>-1.2414447733395617E-2</v>
      </c>
      <c r="P462" s="28">
        <f t="shared" si="56"/>
        <v>-2.4010480264496925E-3</v>
      </c>
      <c r="Q462" s="28">
        <f t="shared" si="50"/>
        <v>-3.6143132530119804E-4</v>
      </c>
      <c r="R462" s="28">
        <f t="shared" si="51"/>
        <v>-1.6563201639240521E-2</v>
      </c>
      <c r="S462" s="28">
        <f t="shared" si="52"/>
        <v>-9.2410765854222809E-4</v>
      </c>
      <c r="T462" s="28">
        <f t="shared" si="53"/>
        <v>-2.139404998844463E-3</v>
      </c>
    </row>
    <row r="463" spans="5:20">
      <c r="E463" s="29">
        <v>44965</v>
      </c>
      <c r="F463" s="30">
        <v>2355</v>
      </c>
      <c r="G463" s="30">
        <v>2170.8491210000002</v>
      </c>
      <c r="H463" s="30">
        <v>1654.25</v>
      </c>
      <c r="I463" s="30">
        <v>1013</v>
      </c>
      <c r="J463" s="30">
        <v>2160.5500489999999</v>
      </c>
      <c r="K463" s="32">
        <v>15028.299805000001</v>
      </c>
      <c r="L463" s="10">
        <f t="shared" si="54"/>
        <v>1913.8412885805503</v>
      </c>
      <c r="M463" s="10">
        <f t="shared" si="55"/>
        <v>1.562697405592739E-2</v>
      </c>
      <c r="O463" s="28">
        <f t="shared" si="56"/>
        <v>2.9688207376396214E-2</v>
      </c>
      <c r="P463" s="28">
        <f t="shared" si="56"/>
        <v>1.9970517270059718E-2</v>
      </c>
      <c r="Q463" s="28">
        <f t="shared" si="50"/>
        <v>-3.1035458150626694E-3</v>
      </c>
      <c r="R463" s="28">
        <f t="shared" si="51"/>
        <v>6.5580046130842007E-3</v>
      </c>
      <c r="S463" s="28">
        <f t="shared" si="52"/>
        <v>-7.8619539831192853E-4</v>
      </c>
      <c r="T463" s="28">
        <f t="shared" si="53"/>
        <v>8.4618115680872297E-3</v>
      </c>
    </row>
    <row r="464" spans="5:20">
      <c r="E464" s="29">
        <v>44966</v>
      </c>
      <c r="F464" s="30">
        <v>2336.5500489999999</v>
      </c>
      <c r="G464" s="30">
        <v>2174.6333009999998</v>
      </c>
      <c r="H464" s="30">
        <v>1660</v>
      </c>
      <c r="I464" s="30">
        <v>1006.799988</v>
      </c>
      <c r="J464" s="30">
        <v>2150</v>
      </c>
      <c r="K464" s="32">
        <v>15030.099609000001</v>
      </c>
      <c r="L464" s="10">
        <f t="shared" si="54"/>
        <v>1909.6445165715231</v>
      </c>
      <c r="M464" s="10">
        <f t="shared" si="55"/>
        <v>-2.1928526853655095E-3</v>
      </c>
      <c r="O464" s="28">
        <f t="shared" si="56"/>
        <v>-7.8343740976645204E-3</v>
      </c>
      <c r="P464" s="28">
        <f t="shared" si="56"/>
        <v>1.7431796449567383E-3</v>
      </c>
      <c r="Q464" s="28">
        <f t="shared" si="50"/>
        <v>3.4758954208855553E-3</v>
      </c>
      <c r="R464" s="28">
        <f t="shared" si="51"/>
        <v>-6.1204461994077697E-3</v>
      </c>
      <c r="S464" s="28">
        <f t="shared" si="52"/>
        <v>-4.8830384673953509E-3</v>
      </c>
      <c r="T464" s="28">
        <f t="shared" si="53"/>
        <v>1.1976098583033057E-4</v>
      </c>
    </row>
    <row r="465" spans="5:20">
      <c r="E465" s="29">
        <v>44967</v>
      </c>
      <c r="F465" s="30">
        <v>2318.8000489999999</v>
      </c>
      <c r="G465" s="30">
        <v>2156.7272950000001</v>
      </c>
      <c r="H465" s="30">
        <v>1648.8000489999999</v>
      </c>
      <c r="I465" s="30">
        <v>1006.599976</v>
      </c>
      <c r="J465" s="30">
        <v>2140.1999510000001</v>
      </c>
      <c r="K465" s="32">
        <v>15015.849609000001</v>
      </c>
      <c r="L465" s="10">
        <f t="shared" si="54"/>
        <v>1896.949183025007</v>
      </c>
      <c r="M465" s="10">
        <f t="shared" si="55"/>
        <v>-6.6480087976314994E-3</v>
      </c>
      <c r="O465" s="28">
        <f t="shared" si="56"/>
        <v>-7.5966701451983809E-3</v>
      </c>
      <c r="P465" s="28">
        <f t="shared" si="56"/>
        <v>-8.2340346723126512E-3</v>
      </c>
      <c r="Q465" s="28">
        <f t="shared" si="50"/>
        <v>-6.746958433734962E-3</v>
      </c>
      <c r="R465" s="28">
        <f t="shared" si="51"/>
        <v>-1.9866110685728966E-4</v>
      </c>
      <c r="S465" s="28">
        <f t="shared" si="52"/>
        <v>-4.5581623255813719E-3</v>
      </c>
      <c r="T465" s="28">
        <f t="shared" si="53"/>
        <v>-9.4809750904556456E-4</v>
      </c>
    </row>
    <row r="466" spans="5:20">
      <c r="E466" s="29">
        <v>44970</v>
      </c>
      <c r="F466" s="30">
        <v>2300.1000979999999</v>
      </c>
      <c r="G466" s="30">
        <v>2144.4514159999999</v>
      </c>
      <c r="H466" s="30">
        <v>1655</v>
      </c>
      <c r="I466" s="30">
        <v>1015.25</v>
      </c>
      <c r="J466" s="30">
        <v>2173</v>
      </c>
      <c r="K466" s="32">
        <v>14900.5</v>
      </c>
      <c r="L466" s="10">
        <f t="shared" si="54"/>
        <v>1894.628448511188</v>
      </c>
      <c r="M466" s="10">
        <f t="shared" si="55"/>
        <v>-1.2234036286191685E-3</v>
      </c>
      <c r="O466" s="28">
        <f t="shared" si="56"/>
        <v>-8.064494826996671E-3</v>
      </c>
      <c r="P466" s="28">
        <f t="shared" si="56"/>
        <v>-5.6919013490763781E-3</v>
      </c>
      <c r="Q466" s="28">
        <f t="shared" si="50"/>
        <v>3.7602806985361781E-3</v>
      </c>
      <c r="R466" s="28">
        <f t="shared" si="51"/>
        <v>8.5933083709908153E-3</v>
      </c>
      <c r="S466" s="28">
        <f t="shared" si="52"/>
        <v>1.5325693744023372E-2</v>
      </c>
      <c r="T466" s="28">
        <f t="shared" si="53"/>
        <v>-7.6818569713740237E-3</v>
      </c>
    </row>
    <row r="467" spans="5:20">
      <c r="E467" s="29">
        <v>44971</v>
      </c>
      <c r="F467" s="30">
        <v>2235.5</v>
      </c>
      <c r="G467" s="30">
        <v>2194.985596</v>
      </c>
      <c r="H467" s="30">
        <v>1665</v>
      </c>
      <c r="I467" s="30">
        <v>1006.75</v>
      </c>
      <c r="J467" s="30">
        <v>2215</v>
      </c>
      <c r="K467" s="32">
        <v>14968.900390999999</v>
      </c>
      <c r="L467" s="10">
        <f t="shared" si="54"/>
        <v>1900.9910235552459</v>
      </c>
      <c r="M467" s="10">
        <f t="shared" si="55"/>
        <v>3.3582178337170365E-3</v>
      </c>
      <c r="O467" s="28">
        <f t="shared" si="56"/>
        <v>-2.8085776813005392E-2</v>
      </c>
      <c r="P467" s="28">
        <f t="shared" si="56"/>
        <v>2.3565085048306011E-2</v>
      </c>
      <c r="Q467" s="28">
        <f t="shared" ref="Q467:Q530" si="57">(H467/H466)-1</f>
        <v>6.0422960725075026E-3</v>
      </c>
      <c r="R467" s="28">
        <f t="shared" ref="R467:R530" si="58">(I467/I466)-1</f>
        <v>-8.3723220881556371E-3</v>
      </c>
      <c r="S467" s="28">
        <f t="shared" ref="S467:S530" si="59">(J467/J466)-1</f>
        <v>1.9328117809479961E-2</v>
      </c>
      <c r="T467" s="28">
        <f t="shared" ref="T467:T530" si="60">(K467/K466)-1</f>
        <v>4.5904762256299136E-3</v>
      </c>
    </row>
    <row r="468" spans="5:20">
      <c r="E468" s="29">
        <v>44972</v>
      </c>
      <c r="F468" s="30">
        <v>2212.5500489999999</v>
      </c>
      <c r="G468" s="30">
        <v>2244.6889649999998</v>
      </c>
      <c r="H468" s="30">
        <v>1678</v>
      </c>
      <c r="I468" s="30">
        <v>995.40002400000003</v>
      </c>
      <c r="J468" s="30">
        <v>2186</v>
      </c>
      <c r="K468" s="32">
        <v>15039.650390999999</v>
      </c>
      <c r="L468" s="10">
        <f t="shared" si="54"/>
        <v>1909.2110326794204</v>
      </c>
      <c r="M468" s="10">
        <f t="shared" si="55"/>
        <v>4.3240651966895971E-3</v>
      </c>
      <c r="O468" s="28">
        <f t="shared" si="56"/>
        <v>-1.0266137776783757E-2</v>
      </c>
      <c r="P468" s="28">
        <f t="shared" si="56"/>
        <v>2.2644052466939124E-2</v>
      </c>
      <c r="Q468" s="28">
        <f t="shared" si="57"/>
        <v>7.8078078078078761E-3</v>
      </c>
      <c r="R468" s="28">
        <f t="shared" si="58"/>
        <v>-1.1273877328035753E-2</v>
      </c>
      <c r="S468" s="28">
        <f t="shared" si="59"/>
        <v>-1.309255079006777E-2</v>
      </c>
      <c r="T468" s="28">
        <f t="shared" si="60"/>
        <v>4.7264660831425331E-3</v>
      </c>
    </row>
    <row r="469" spans="5:20">
      <c r="E469" s="29">
        <v>44973</v>
      </c>
      <c r="F469" s="30">
        <v>2287.8000489999999</v>
      </c>
      <c r="G469" s="30">
        <v>2242.9353030000002</v>
      </c>
      <c r="H469" s="30">
        <v>1673.1999510000001</v>
      </c>
      <c r="I469" s="30">
        <v>995.15002400000003</v>
      </c>
      <c r="J469" s="30">
        <v>2186.8000489999999</v>
      </c>
      <c r="K469" s="32">
        <v>15083.75</v>
      </c>
      <c r="L469" s="10">
        <f t="shared" si="54"/>
        <v>1924.8095787591506</v>
      </c>
      <c r="M469" s="10">
        <f t="shared" si="55"/>
        <v>8.1701529127655714E-3</v>
      </c>
      <c r="O469" s="28">
        <f t="shared" si="56"/>
        <v>3.4010530082250856E-2</v>
      </c>
      <c r="P469" s="28">
        <f t="shared" si="56"/>
        <v>-7.8124944138957542E-4</v>
      </c>
      <c r="Q469" s="28">
        <f t="shared" si="57"/>
        <v>-2.8605774731823574E-3</v>
      </c>
      <c r="R469" s="28">
        <f t="shared" si="58"/>
        <v>-2.5115530839081579E-4</v>
      </c>
      <c r="S469" s="28">
        <f t="shared" si="59"/>
        <v>3.6598764867346034E-4</v>
      </c>
      <c r="T469" s="28">
        <f t="shared" si="60"/>
        <v>2.9322230140662597E-3</v>
      </c>
    </row>
    <row r="470" spans="5:20">
      <c r="E470" s="29">
        <v>44974</v>
      </c>
      <c r="F470" s="30">
        <v>2374.75</v>
      </c>
      <c r="G470" s="30">
        <v>2252.303711</v>
      </c>
      <c r="H470" s="30">
        <v>1661</v>
      </c>
      <c r="I470" s="30">
        <v>984.5</v>
      </c>
      <c r="J470" s="30">
        <v>2169.8000489999999</v>
      </c>
      <c r="K470" s="32">
        <v>15003.950194999999</v>
      </c>
      <c r="L470" s="10">
        <f t="shared" si="54"/>
        <v>1941.7774770072365</v>
      </c>
      <c r="M470" s="10">
        <f t="shared" si="55"/>
        <v>8.8153646133788399E-3</v>
      </c>
      <c r="O470" s="28">
        <f t="shared" si="56"/>
        <v>3.8005922343609555E-2</v>
      </c>
      <c r="P470" s="28">
        <f t="shared" si="56"/>
        <v>4.1768516405573664E-3</v>
      </c>
      <c r="Q470" s="28">
        <f t="shared" si="57"/>
        <v>-7.291388571167845E-3</v>
      </c>
      <c r="R470" s="28">
        <f t="shared" si="58"/>
        <v>-1.0701928094411617E-2</v>
      </c>
      <c r="S470" s="28">
        <f t="shared" si="59"/>
        <v>-7.7739160504289861E-3</v>
      </c>
      <c r="T470" s="28">
        <f t="shared" si="60"/>
        <v>-5.290448661639191E-3</v>
      </c>
    </row>
    <row r="471" spans="5:20">
      <c r="E471" s="29">
        <v>44977</v>
      </c>
      <c r="F471" s="30">
        <v>2356.8500979999999</v>
      </c>
      <c r="G471" s="30">
        <v>2228.4904790000001</v>
      </c>
      <c r="H471" s="30">
        <v>1660</v>
      </c>
      <c r="I471" s="30">
        <v>984.40002400000003</v>
      </c>
      <c r="J471" s="30">
        <v>2233.6999510000001</v>
      </c>
      <c r="K471" s="32">
        <v>14938.650390999999</v>
      </c>
      <c r="L471" s="10">
        <f t="shared" si="54"/>
        <v>1936.2164247328155</v>
      </c>
      <c r="M471" s="10">
        <f t="shared" si="55"/>
        <v>-2.8638978154138517E-3</v>
      </c>
      <c r="O471" s="28">
        <f t="shared" si="56"/>
        <v>-7.5375942730814272E-3</v>
      </c>
      <c r="P471" s="28">
        <f t="shared" si="56"/>
        <v>-1.0572833443242446E-2</v>
      </c>
      <c r="Q471" s="28">
        <f t="shared" si="57"/>
        <v>-6.0204695966281641E-4</v>
      </c>
      <c r="R471" s="28">
        <f t="shared" si="58"/>
        <v>-1.0155002539358193E-4</v>
      </c>
      <c r="S471" s="28">
        <f t="shared" si="59"/>
        <v>2.9449673037591495E-2</v>
      </c>
      <c r="T471" s="28">
        <f t="shared" si="60"/>
        <v>-4.352174137565501E-3</v>
      </c>
    </row>
    <row r="472" spans="5:20">
      <c r="E472" s="29">
        <v>44978</v>
      </c>
      <c r="F472" s="30">
        <v>2358.6000979999999</v>
      </c>
      <c r="G472" s="30">
        <v>2246.6735840000001</v>
      </c>
      <c r="H472" s="30">
        <v>1640</v>
      </c>
      <c r="I472" s="30">
        <v>971.59997599999997</v>
      </c>
      <c r="J472" s="30">
        <v>2239</v>
      </c>
      <c r="K472" s="32">
        <v>14913.950194999999</v>
      </c>
      <c r="L472" s="10">
        <f t="shared" si="54"/>
        <v>1937.5416421958619</v>
      </c>
      <c r="M472" s="10">
        <f t="shared" si="55"/>
        <v>6.8443663947803657E-4</v>
      </c>
      <c r="O472" s="28">
        <f t="shared" si="56"/>
        <v>7.4251646359901891E-4</v>
      </c>
      <c r="P472" s="28">
        <f t="shared" si="56"/>
        <v>8.1593819544427681E-3</v>
      </c>
      <c r="Q472" s="28">
        <f t="shared" si="57"/>
        <v>-1.2048192771084376E-2</v>
      </c>
      <c r="R472" s="28">
        <f t="shared" si="58"/>
        <v>-1.300289281585798E-2</v>
      </c>
      <c r="S472" s="28">
        <f t="shared" si="59"/>
        <v>2.3727667619937165E-3</v>
      </c>
      <c r="T472" s="28">
        <f t="shared" si="60"/>
        <v>-1.6534422691142359E-3</v>
      </c>
    </row>
    <row r="473" spans="5:20">
      <c r="E473" s="29">
        <v>44979</v>
      </c>
      <c r="F473" s="30">
        <v>2331.8999020000001</v>
      </c>
      <c r="G473" s="30">
        <v>2195.7238769999999</v>
      </c>
      <c r="H473" s="30">
        <v>1639</v>
      </c>
      <c r="I473" s="30">
        <v>968.54998799999998</v>
      </c>
      <c r="J473" s="30">
        <v>2229</v>
      </c>
      <c r="K473" s="32">
        <v>14701.900390999999</v>
      </c>
      <c r="L473" s="10">
        <f t="shared" si="54"/>
        <v>1913.0659876683744</v>
      </c>
      <c r="M473" s="10">
        <f t="shared" si="55"/>
        <v>-1.2632324381812277E-2</v>
      </c>
      <c r="O473" s="28">
        <f t="shared" si="56"/>
        <v>-1.1320357369034473E-2</v>
      </c>
      <c r="P473" s="28">
        <f t="shared" si="56"/>
        <v>-2.2677841304070911E-2</v>
      </c>
      <c r="Q473" s="28">
        <f t="shared" si="57"/>
        <v>-6.0975609756097615E-4</v>
      </c>
      <c r="R473" s="28">
        <f t="shared" si="58"/>
        <v>-3.1391396411479811E-3</v>
      </c>
      <c r="S473" s="28">
        <f t="shared" si="59"/>
        <v>-4.4662795891022844E-3</v>
      </c>
      <c r="T473" s="28">
        <f t="shared" si="60"/>
        <v>-1.421821859584127E-2</v>
      </c>
    </row>
    <row r="474" spans="5:20">
      <c r="E474" s="29">
        <v>44980</v>
      </c>
      <c r="F474" s="30">
        <v>2325.6499020000001</v>
      </c>
      <c r="G474" s="30">
        <v>2185.2016600000002</v>
      </c>
      <c r="H474" s="30">
        <v>1613</v>
      </c>
      <c r="I474" s="30">
        <v>972.5</v>
      </c>
      <c r="J474" s="30">
        <v>2204</v>
      </c>
      <c r="K474" s="32">
        <v>14666.75</v>
      </c>
      <c r="L474" s="10">
        <f t="shared" si="54"/>
        <v>1902.2393862411977</v>
      </c>
      <c r="M474" s="10">
        <f t="shared" si="55"/>
        <v>-5.6592932480975522E-3</v>
      </c>
      <c r="O474" s="28">
        <f t="shared" si="56"/>
        <v>-2.6802179607450238E-3</v>
      </c>
      <c r="P474" s="28">
        <f t="shared" si="56"/>
        <v>-4.7921403552690922E-3</v>
      </c>
      <c r="Q474" s="28">
        <f t="shared" si="57"/>
        <v>-1.5863331299572958E-2</v>
      </c>
      <c r="R474" s="28">
        <f t="shared" si="58"/>
        <v>4.0782737586488871E-3</v>
      </c>
      <c r="S474" s="28">
        <f t="shared" si="59"/>
        <v>-1.121579183490351E-2</v>
      </c>
      <c r="T474" s="28">
        <f t="shared" si="60"/>
        <v>-2.3908739731033357E-3</v>
      </c>
    </row>
    <row r="475" spans="5:20">
      <c r="E475" s="29">
        <v>44981</v>
      </c>
      <c r="F475" s="30">
        <v>2341.1999510000001</v>
      </c>
      <c r="G475" s="30">
        <v>2200.154297</v>
      </c>
      <c r="H475" s="30">
        <v>1617.900024</v>
      </c>
      <c r="I475" s="30">
        <v>970.5</v>
      </c>
      <c r="J475" s="30">
        <v>2160</v>
      </c>
      <c r="K475" s="32">
        <v>14630.450194999999</v>
      </c>
      <c r="L475" s="10">
        <f t="shared" si="54"/>
        <v>1906.6104520488852</v>
      </c>
      <c r="M475" s="10">
        <f t="shared" si="55"/>
        <v>2.297852646361509E-3</v>
      </c>
      <c r="O475" s="28">
        <f t="shared" si="56"/>
        <v>6.6863241052006472E-3</v>
      </c>
      <c r="P475" s="28">
        <f t="shared" si="56"/>
        <v>6.8426805972681137E-3</v>
      </c>
      <c r="Q475" s="28">
        <f t="shared" si="57"/>
        <v>3.0378326100433117E-3</v>
      </c>
      <c r="R475" s="28">
        <f t="shared" si="58"/>
        <v>-2.0565552699228773E-3</v>
      </c>
      <c r="S475" s="28">
        <f t="shared" si="59"/>
        <v>-1.9963702359346636E-2</v>
      </c>
      <c r="T475" s="28">
        <f t="shared" si="60"/>
        <v>-2.4749726422009788E-3</v>
      </c>
    </row>
    <row r="476" spans="5:20">
      <c r="E476" s="29">
        <v>44984</v>
      </c>
      <c r="F476" s="30">
        <v>2305.3000489999999</v>
      </c>
      <c r="G476" s="30">
        <v>2185.5246579999998</v>
      </c>
      <c r="H476" s="30">
        <v>1585.900024</v>
      </c>
      <c r="I476" s="30">
        <v>965.04998799999998</v>
      </c>
      <c r="J476" s="30">
        <v>2134.0500489999999</v>
      </c>
      <c r="K476" s="32">
        <v>14548.700194999999</v>
      </c>
      <c r="L476" s="10">
        <f t="shared" si="54"/>
        <v>1884.9720700326238</v>
      </c>
      <c r="M476" s="10">
        <f t="shared" si="55"/>
        <v>-1.1349136365537249E-2</v>
      </c>
      <c r="O476" s="28">
        <f t="shared" si="56"/>
        <v>-1.5333975205606087E-2</v>
      </c>
      <c r="P476" s="28">
        <f t="shared" si="56"/>
        <v>-6.6493695555572829E-3</v>
      </c>
      <c r="Q476" s="28">
        <f t="shared" si="57"/>
        <v>-1.9778725214976589E-2</v>
      </c>
      <c r="R476" s="28">
        <f t="shared" si="58"/>
        <v>-5.6156743946419452E-3</v>
      </c>
      <c r="S476" s="28">
        <f t="shared" si="59"/>
        <v>-1.2013866203703705E-2</v>
      </c>
      <c r="T476" s="28">
        <f t="shared" si="60"/>
        <v>-5.5876612756549093E-3</v>
      </c>
    </row>
    <row r="477" spans="5:20">
      <c r="E477" s="29">
        <v>44985</v>
      </c>
      <c r="F477" s="30">
        <v>2301.0500489999999</v>
      </c>
      <c r="G477" s="30">
        <v>2143.7128910000001</v>
      </c>
      <c r="H477" s="30">
        <v>1592</v>
      </c>
      <c r="I477" s="30">
        <v>956.59997599999997</v>
      </c>
      <c r="J477" s="30">
        <v>2115</v>
      </c>
      <c r="K477" s="32">
        <v>14518.75</v>
      </c>
      <c r="L477" s="10">
        <f t="shared" si="54"/>
        <v>1867.7656992649349</v>
      </c>
      <c r="M477" s="10">
        <f t="shared" si="55"/>
        <v>-9.1281834045376931E-3</v>
      </c>
      <c r="O477" s="28">
        <f t="shared" si="56"/>
        <v>-1.8435778031773431E-3</v>
      </c>
      <c r="P477" s="28">
        <f t="shared" si="56"/>
        <v>-1.9131226383994338E-2</v>
      </c>
      <c r="Q477" s="28">
        <f t="shared" si="57"/>
        <v>3.8463811764215539E-3</v>
      </c>
      <c r="R477" s="28">
        <f t="shared" si="58"/>
        <v>-8.7560355474560758E-3</v>
      </c>
      <c r="S477" s="28">
        <f t="shared" si="59"/>
        <v>-8.9267114465879649E-3</v>
      </c>
      <c r="T477" s="28">
        <f t="shared" si="60"/>
        <v>-2.0586165498339692E-3</v>
      </c>
    </row>
    <row r="478" spans="5:20">
      <c r="E478" s="29">
        <v>44986</v>
      </c>
      <c r="F478" s="30">
        <v>2320.1999510000001</v>
      </c>
      <c r="G478" s="30">
        <v>2163.4189449999999</v>
      </c>
      <c r="H478" s="30">
        <v>1612</v>
      </c>
      <c r="I478" s="30">
        <v>959.29998799999998</v>
      </c>
      <c r="J478" s="30">
        <v>2100</v>
      </c>
      <c r="K478" s="32">
        <v>14664.849609000001</v>
      </c>
      <c r="L478" s="10">
        <f t="shared" si="54"/>
        <v>1880.7324079926602</v>
      </c>
      <c r="M478" s="10">
        <f t="shared" si="55"/>
        <v>6.9423636662930832E-3</v>
      </c>
      <c r="O478" s="28">
        <f t="shared" si="56"/>
        <v>8.3222448848179198E-3</v>
      </c>
      <c r="P478" s="28">
        <f t="shared" si="56"/>
        <v>9.1924875214084434E-3</v>
      </c>
      <c r="Q478" s="28">
        <f t="shared" si="57"/>
        <v>1.2562814070351758E-2</v>
      </c>
      <c r="R478" s="28">
        <f t="shared" si="58"/>
        <v>2.8225089564501982E-3</v>
      </c>
      <c r="S478" s="28">
        <f t="shared" si="59"/>
        <v>-7.0921985815602939E-3</v>
      </c>
      <c r="T478" s="28">
        <f t="shared" si="60"/>
        <v>1.0062822832544116E-2</v>
      </c>
    </row>
    <row r="479" spans="5:20">
      <c r="E479" s="29">
        <v>44987</v>
      </c>
      <c r="F479" s="30">
        <v>2301.0500489999999</v>
      </c>
      <c r="G479" s="30">
        <v>2146.9433589999999</v>
      </c>
      <c r="H479" s="30">
        <v>1594</v>
      </c>
      <c r="I479" s="30">
        <v>965.29998799999998</v>
      </c>
      <c r="J479" s="30">
        <v>2129.9499510000001</v>
      </c>
      <c r="K479" s="32">
        <v>14587.25</v>
      </c>
      <c r="L479" s="10">
        <f t="shared" si="54"/>
        <v>1872.2718308898038</v>
      </c>
      <c r="M479" s="10">
        <f t="shared" si="55"/>
        <v>-4.4985544285306434E-3</v>
      </c>
      <c r="O479" s="28">
        <f t="shared" si="56"/>
        <v>-8.2535567642549879E-3</v>
      </c>
      <c r="P479" s="28">
        <f t="shared" si="56"/>
        <v>-7.6155319052177983E-3</v>
      </c>
      <c r="Q479" s="28">
        <f t="shared" si="57"/>
        <v>-1.1166253101737023E-2</v>
      </c>
      <c r="R479" s="28">
        <f t="shared" si="58"/>
        <v>6.254560695355682E-3</v>
      </c>
      <c r="S479" s="28">
        <f t="shared" si="59"/>
        <v>1.4261881428571543E-2</v>
      </c>
      <c r="T479" s="28">
        <f t="shared" si="60"/>
        <v>-5.2915380020247538E-3</v>
      </c>
    </row>
    <row r="480" spans="5:20">
      <c r="E480" s="29">
        <v>44988</v>
      </c>
      <c r="F480" s="30">
        <v>2295.6499020000001</v>
      </c>
      <c r="G480" s="30">
        <v>2201.7233890000002</v>
      </c>
      <c r="H480" s="30">
        <v>1596</v>
      </c>
      <c r="I480" s="30">
        <v>966.90002400000003</v>
      </c>
      <c r="J480" s="30">
        <v>2140</v>
      </c>
      <c r="K480" s="32">
        <v>14774.75</v>
      </c>
      <c r="L480" s="10">
        <f t="shared" si="54"/>
        <v>1890.6892709326476</v>
      </c>
      <c r="M480" s="10">
        <f t="shared" si="55"/>
        <v>9.8369476798092492E-3</v>
      </c>
      <c r="O480" s="28">
        <f t="shared" si="56"/>
        <v>-2.3468185763045879E-3</v>
      </c>
      <c r="P480" s="28">
        <f t="shared" si="56"/>
        <v>2.5515358740304972E-2</v>
      </c>
      <c r="Q480" s="28">
        <f t="shared" si="57"/>
        <v>1.2547051442910462E-3</v>
      </c>
      <c r="R480" s="28">
        <f t="shared" si="58"/>
        <v>1.6575531129086052E-3</v>
      </c>
      <c r="S480" s="28">
        <f t="shared" si="59"/>
        <v>4.7184437339859997E-3</v>
      </c>
      <c r="T480" s="28">
        <f t="shared" si="60"/>
        <v>1.2853690723062972E-2</v>
      </c>
    </row>
    <row r="481" spans="5:20">
      <c r="E481" s="29">
        <v>44991</v>
      </c>
      <c r="F481" s="30">
        <v>2424.0500489999999</v>
      </c>
      <c r="G481" s="30">
        <v>2223.2292480000001</v>
      </c>
      <c r="H481" s="30">
        <v>1620</v>
      </c>
      <c r="I481" s="30">
        <v>965.25</v>
      </c>
      <c r="J481" s="30">
        <v>2158.25</v>
      </c>
      <c r="K481" s="32">
        <v>14881</v>
      </c>
      <c r="L481" s="10">
        <f t="shared" si="54"/>
        <v>1931.9957912796554</v>
      </c>
      <c r="M481" s="10">
        <f t="shared" si="55"/>
        <v>2.1847334187617085E-2</v>
      </c>
      <c r="O481" s="28">
        <f t="shared" si="56"/>
        <v>5.5931937569459578E-2</v>
      </c>
      <c r="P481" s="28">
        <f t="shared" si="56"/>
        <v>9.7677388119892239E-3</v>
      </c>
      <c r="Q481" s="28">
        <f t="shared" si="57"/>
        <v>1.5037593984962516E-2</v>
      </c>
      <c r="R481" s="28">
        <f t="shared" si="58"/>
        <v>-1.7065094208748022E-3</v>
      </c>
      <c r="S481" s="28">
        <f t="shared" si="59"/>
        <v>8.5280373831775336E-3</v>
      </c>
      <c r="T481" s="28">
        <f t="shared" si="60"/>
        <v>7.1913230342306456E-3</v>
      </c>
    </row>
    <row r="482" spans="5:20">
      <c r="E482" s="29">
        <v>44993</v>
      </c>
      <c r="F482" s="30">
        <v>2410.8500979999999</v>
      </c>
      <c r="G482" s="30">
        <v>2231.2133789999998</v>
      </c>
      <c r="H482" s="30">
        <v>1620</v>
      </c>
      <c r="I482" s="30">
        <v>957.5</v>
      </c>
      <c r="J482" s="30">
        <v>2152</v>
      </c>
      <c r="K482" s="32">
        <v>14921.950194999999</v>
      </c>
      <c r="L482" s="10">
        <f t="shared" si="54"/>
        <v>1929.5845479107772</v>
      </c>
      <c r="M482" s="10">
        <f t="shared" si="55"/>
        <v>-1.2480582927569817E-3</v>
      </c>
      <c r="O482" s="28">
        <f t="shared" si="56"/>
        <v>-5.4454119070047602E-3</v>
      </c>
      <c r="P482" s="28">
        <f t="shared" si="56"/>
        <v>3.5912315417683249E-3</v>
      </c>
      <c r="Q482" s="28">
        <f t="shared" si="57"/>
        <v>0</v>
      </c>
      <c r="R482" s="28">
        <f t="shared" si="58"/>
        <v>-8.0290080290080779E-3</v>
      </c>
      <c r="S482" s="28">
        <f t="shared" si="59"/>
        <v>-2.8958647052009789E-3</v>
      </c>
      <c r="T482" s="28">
        <f t="shared" si="60"/>
        <v>2.7518442980982716E-3</v>
      </c>
    </row>
    <row r="483" spans="5:20">
      <c r="E483" s="29">
        <v>44994</v>
      </c>
      <c r="F483" s="30">
        <v>2410.3999020000001</v>
      </c>
      <c r="G483" s="30">
        <v>2177.586914</v>
      </c>
      <c r="H483" s="30">
        <v>1629.9499510000001</v>
      </c>
      <c r="I483" s="30">
        <v>952.70001200000002</v>
      </c>
      <c r="J483" s="30">
        <v>2174.9499510000001</v>
      </c>
      <c r="K483" s="32">
        <v>14803.950194999999</v>
      </c>
      <c r="L483" s="10">
        <f t="shared" si="54"/>
        <v>1914.8923855664123</v>
      </c>
      <c r="M483" s="10">
        <f t="shared" si="55"/>
        <v>-7.6141583742845853E-3</v>
      </c>
      <c r="O483" s="28">
        <f t="shared" si="56"/>
        <v>-1.8673745015218568E-4</v>
      </c>
      <c r="P483" s="28">
        <f t="shared" si="56"/>
        <v>-2.4034664503506331E-2</v>
      </c>
      <c r="Q483" s="28">
        <f t="shared" si="57"/>
        <v>6.1419450617283822E-3</v>
      </c>
      <c r="R483" s="28">
        <f t="shared" si="58"/>
        <v>-5.0130422976500943E-3</v>
      </c>
      <c r="S483" s="28">
        <f t="shared" si="59"/>
        <v>1.0664475371747306E-2</v>
      </c>
      <c r="T483" s="28">
        <f t="shared" si="60"/>
        <v>-7.9078135537229421E-3</v>
      </c>
    </row>
    <row r="484" spans="5:20">
      <c r="E484" s="29">
        <v>44995</v>
      </c>
      <c r="F484" s="30">
        <v>2340.8999020000001</v>
      </c>
      <c r="G484" s="30">
        <v>2143.851318</v>
      </c>
      <c r="H484" s="30">
        <v>1610.4499510000001</v>
      </c>
      <c r="I484" s="30">
        <v>955.54998799999998</v>
      </c>
      <c r="J484" s="30">
        <v>2171.5</v>
      </c>
      <c r="K484" s="32">
        <v>14679.849609000001</v>
      </c>
      <c r="L484" s="10">
        <f t="shared" si="54"/>
        <v>1885.2443688176872</v>
      </c>
      <c r="M484" s="10">
        <f t="shared" si="55"/>
        <v>-1.5482863147923243E-2</v>
      </c>
      <c r="O484" s="28">
        <f t="shared" si="56"/>
        <v>-2.8833389821470323E-2</v>
      </c>
      <c r="P484" s="28">
        <f t="shared" si="56"/>
        <v>-1.5492192657436177E-2</v>
      </c>
      <c r="Q484" s="28">
        <f t="shared" si="57"/>
        <v>-1.1963557523981927E-2</v>
      </c>
      <c r="R484" s="28">
        <f t="shared" si="58"/>
        <v>2.9914726189801399E-3</v>
      </c>
      <c r="S484" s="28">
        <f t="shared" si="59"/>
        <v>-1.5862208683992129E-3</v>
      </c>
      <c r="T484" s="28">
        <f t="shared" si="60"/>
        <v>-8.3829372812881386E-3</v>
      </c>
    </row>
    <row r="485" spans="5:20">
      <c r="E485" s="29">
        <v>44998</v>
      </c>
      <c r="F485" s="30">
        <v>2306.0500489999999</v>
      </c>
      <c r="G485" s="30">
        <v>2108.5927729999999</v>
      </c>
      <c r="H485" s="30">
        <v>1587.900024</v>
      </c>
      <c r="I485" s="30">
        <v>954.09997599999997</v>
      </c>
      <c r="J485" s="30">
        <v>2164.0500489999999</v>
      </c>
      <c r="K485" s="32">
        <v>14454.450194999999</v>
      </c>
      <c r="L485" s="10">
        <f t="shared" si="54"/>
        <v>1861.1920561053139</v>
      </c>
      <c r="M485" s="10">
        <f t="shared" si="55"/>
        <v>-1.275819363802555E-2</v>
      </c>
      <c r="O485" s="28">
        <f t="shared" si="56"/>
        <v>-1.488737428295217E-2</v>
      </c>
      <c r="P485" s="28">
        <f t="shared" si="56"/>
        <v>-1.644635740546263E-2</v>
      </c>
      <c r="Q485" s="28">
        <f t="shared" si="57"/>
        <v>-1.4002252591580278E-2</v>
      </c>
      <c r="R485" s="28">
        <f t="shared" si="58"/>
        <v>-1.5174632601220317E-3</v>
      </c>
      <c r="S485" s="28">
        <f t="shared" si="59"/>
        <v>-3.4307856320515695E-3</v>
      </c>
      <c r="T485" s="28">
        <f t="shared" si="60"/>
        <v>-1.5354340814350831E-2</v>
      </c>
    </row>
    <row r="486" spans="5:20">
      <c r="E486" s="29">
        <v>44999</v>
      </c>
      <c r="F486" s="30">
        <v>2292.1999510000001</v>
      </c>
      <c r="G486" s="30">
        <v>2100.701172</v>
      </c>
      <c r="H486" s="30">
        <v>1570.25</v>
      </c>
      <c r="I486" s="30">
        <v>957.20001200000002</v>
      </c>
      <c r="J486" s="30">
        <v>2144.3500979999999</v>
      </c>
      <c r="K486" s="32">
        <v>14358.549805000001</v>
      </c>
      <c r="L486" s="10">
        <f t="shared" si="54"/>
        <v>1851.2391503680778</v>
      </c>
      <c r="M486" s="10">
        <f t="shared" si="55"/>
        <v>-5.3475973662080456E-3</v>
      </c>
      <c r="O486" s="28">
        <f t="shared" si="56"/>
        <v>-6.0059832638956756E-3</v>
      </c>
      <c r="P486" s="28">
        <f t="shared" si="56"/>
        <v>-3.7425913154259804E-3</v>
      </c>
      <c r="Q486" s="28">
        <f t="shared" si="57"/>
        <v>-1.1115324474609389E-2</v>
      </c>
      <c r="R486" s="28">
        <f t="shared" si="58"/>
        <v>3.2491731243897704E-3</v>
      </c>
      <c r="S486" s="28">
        <f t="shared" si="59"/>
        <v>-9.1032788308678114E-3</v>
      </c>
      <c r="T486" s="28">
        <f t="shared" si="60"/>
        <v>-6.634661900400185E-3</v>
      </c>
    </row>
    <row r="487" spans="5:20">
      <c r="E487" s="29">
        <v>45000</v>
      </c>
      <c r="F487" s="30">
        <v>2276.1000979999999</v>
      </c>
      <c r="G487" s="30">
        <v>2064.7963869999999</v>
      </c>
      <c r="H487" s="30">
        <v>1578</v>
      </c>
      <c r="I487" s="30">
        <v>951.40002400000003</v>
      </c>
      <c r="J487" s="30">
        <v>2164.1999510000001</v>
      </c>
      <c r="K487" s="32">
        <v>14320.299805000001</v>
      </c>
      <c r="L487" s="10">
        <f t="shared" si="54"/>
        <v>1838.0009792899143</v>
      </c>
      <c r="M487" s="10">
        <f t="shared" si="55"/>
        <v>-7.1509783463316046E-3</v>
      </c>
      <c r="O487" s="28">
        <f t="shared" si="56"/>
        <v>-7.0237559306186581E-3</v>
      </c>
      <c r="P487" s="28">
        <f t="shared" si="56"/>
        <v>-1.709180985785641E-2</v>
      </c>
      <c r="Q487" s="28">
        <f t="shared" si="57"/>
        <v>4.9355198216844975E-3</v>
      </c>
      <c r="R487" s="28">
        <f t="shared" si="58"/>
        <v>-6.0593271283828631E-3</v>
      </c>
      <c r="S487" s="28">
        <f t="shared" si="59"/>
        <v>9.2568153952630183E-3</v>
      </c>
      <c r="T487" s="28">
        <f t="shared" si="60"/>
        <v>-2.6639180501836224E-3</v>
      </c>
    </row>
    <row r="488" spans="5:20">
      <c r="E488" s="29">
        <v>45001</v>
      </c>
      <c r="F488" s="30">
        <v>2282.1000979999999</v>
      </c>
      <c r="G488" s="30">
        <v>2054.5048830000001</v>
      </c>
      <c r="H488" s="30">
        <v>1539</v>
      </c>
      <c r="I488" s="30">
        <v>967.40002400000003</v>
      </c>
      <c r="J488" s="30">
        <v>2184.8999020000001</v>
      </c>
      <c r="K488" s="32">
        <v>14330.349609000001</v>
      </c>
      <c r="L488" s="10">
        <f t="shared" si="54"/>
        <v>1834.7740675301607</v>
      </c>
      <c r="M488" s="10">
        <f t="shared" si="55"/>
        <v>-1.7556637869694525E-3</v>
      </c>
      <c r="O488" s="28">
        <f t="shared" si="56"/>
        <v>2.6360879318410024E-3</v>
      </c>
      <c r="P488" s="28">
        <f t="shared" si="56"/>
        <v>-4.9842706354947808E-3</v>
      </c>
      <c r="Q488" s="28">
        <f t="shared" si="57"/>
        <v>-2.4714828897338448E-2</v>
      </c>
      <c r="R488" s="28">
        <f t="shared" si="58"/>
        <v>1.6817321417263331E-2</v>
      </c>
      <c r="S488" s="28">
        <f t="shared" si="59"/>
        <v>9.5647128124345393E-3</v>
      </c>
      <c r="T488" s="28">
        <f t="shared" si="60"/>
        <v>7.0178726261671542E-4</v>
      </c>
    </row>
    <row r="489" spans="5:20">
      <c r="E489" s="29">
        <v>45002</v>
      </c>
      <c r="F489" s="30">
        <v>2256.5</v>
      </c>
      <c r="G489" s="30">
        <v>2051.920654</v>
      </c>
      <c r="H489" s="30">
        <v>1557.5</v>
      </c>
      <c r="I489" s="30">
        <v>957.70001200000002</v>
      </c>
      <c r="J489" s="30">
        <v>2186.6999510000001</v>
      </c>
      <c r="K489" s="32">
        <v>14420.849609000001</v>
      </c>
      <c r="L489" s="10">
        <f t="shared" si="54"/>
        <v>1829.5231267480503</v>
      </c>
      <c r="M489" s="10">
        <f t="shared" si="55"/>
        <v>-2.8619004786669677E-3</v>
      </c>
      <c r="O489" s="28">
        <f t="shared" si="56"/>
        <v>-1.12177805094682E-2</v>
      </c>
      <c r="P489" s="28">
        <f t="shared" si="56"/>
        <v>-1.2578354139642922E-3</v>
      </c>
      <c r="Q489" s="28">
        <f t="shared" si="57"/>
        <v>1.202079272254708E-2</v>
      </c>
      <c r="R489" s="28">
        <f t="shared" si="58"/>
        <v>-1.002688831853904E-2</v>
      </c>
      <c r="S489" s="28">
        <f t="shared" si="59"/>
        <v>8.2385879479063284E-4</v>
      </c>
      <c r="T489" s="28">
        <f t="shared" si="60"/>
        <v>6.3152681176152914E-3</v>
      </c>
    </row>
    <row r="490" spans="5:20">
      <c r="E490" s="29">
        <v>45005</v>
      </c>
      <c r="F490" s="30">
        <v>2251.3999020000001</v>
      </c>
      <c r="G490" s="30">
        <v>2031.753052</v>
      </c>
      <c r="H490" s="30">
        <v>1567.9499510000001</v>
      </c>
      <c r="I490" s="30">
        <v>961.20001200000002</v>
      </c>
      <c r="J490" s="30">
        <v>2191.1000979999999</v>
      </c>
      <c r="K490" s="32">
        <v>14317.099609000001</v>
      </c>
      <c r="L490" s="10">
        <f t="shared" si="54"/>
        <v>1824.5201584375216</v>
      </c>
      <c r="M490" s="10">
        <f t="shared" si="55"/>
        <v>-2.7345750580488604E-3</v>
      </c>
      <c r="O490" s="28">
        <f t="shared" si="56"/>
        <v>-2.260180810990442E-3</v>
      </c>
      <c r="P490" s="28">
        <f t="shared" si="56"/>
        <v>-9.8286461324347263E-3</v>
      </c>
      <c r="Q490" s="28">
        <f t="shared" si="57"/>
        <v>6.7094388443018627E-3</v>
      </c>
      <c r="R490" s="28">
        <f t="shared" si="58"/>
        <v>3.6545890739740905E-3</v>
      </c>
      <c r="S490" s="28">
        <f t="shared" si="59"/>
        <v>2.0122317183881577E-3</v>
      </c>
      <c r="T490" s="28">
        <f t="shared" si="60"/>
        <v>-7.1944443505777E-3</v>
      </c>
    </row>
    <row r="491" spans="5:20">
      <c r="E491" s="29">
        <v>45006</v>
      </c>
      <c r="F491" s="30">
        <v>2369.9499510000001</v>
      </c>
      <c r="G491" s="30">
        <v>2094.9323730000001</v>
      </c>
      <c r="H491" s="30">
        <v>1571.9499510000001</v>
      </c>
      <c r="I491" s="30">
        <v>956.20001200000002</v>
      </c>
      <c r="J491" s="30">
        <v>2182.6999510000001</v>
      </c>
      <c r="K491" s="32">
        <v>14411.299805000001</v>
      </c>
      <c r="L491" s="10">
        <f t="shared" si="54"/>
        <v>1870.7817217504203</v>
      </c>
      <c r="M491" s="10">
        <f t="shared" si="55"/>
        <v>2.5355468449587359E-2</v>
      </c>
      <c r="O491" s="28">
        <f t="shared" si="56"/>
        <v>5.2656149134006736E-2</v>
      </c>
      <c r="P491" s="28">
        <f t="shared" si="56"/>
        <v>3.1095964609384019E-2</v>
      </c>
      <c r="Q491" s="28">
        <f t="shared" si="57"/>
        <v>2.5511018367958549E-3</v>
      </c>
      <c r="R491" s="28">
        <f t="shared" si="58"/>
        <v>-5.2018309795859308E-3</v>
      </c>
      <c r="S491" s="28">
        <f t="shared" si="59"/>
        <v>-3.8337577583367199E-3</v>
      </c>
      <c r="T491" s="28">
        <f t="shared" si="60"/>
        <v>6.579558609816738E-3</v>
      </c>
    </row>
    <row r="492" spans="5:20">
      <c r="E492" s="29">
        <v>45007</v>
      </c>
      <c r="F492" s="30">
        <v>2337.6999510000001</v>
      </c>
      <c r="G492" s="30">
        <v>2101.3010250000002</v>
      </c>
      <c r="H492" s="30">
        <v>1584</v>
      </c>
      <c r="I492" s="30">
        <v>972.04998799999998</v>
      </c>
      <c r="J492" s="30">
        <v>2219.5</v>
      </c>
      <c r="K492" s="32">
        <v>14460</v>
      </c>
      <c r="L492" s="10">
        <f t="shared" si="54"/>
        <v>1874.2180283438572</v>
      </c>
      <c r="M492" s="10">
        <f t="shared" si="55"/>
        <v>1.8368292535066999E-3</v>
      </c>
      <c r="O492" s="28">
        <f t="shared" si="56"/>
        <v>-1.3607882304177865E-2</v>
      </c>
      <c r="P492" s="28">
        <f t="shared" si="56"/>
        <v>3.0400274882764755E-3</v>
      </c>
      <c r="Q492" s="28">
        <f t="shared" si="57"/>
        <v>7.6656696304702177E-3</v>
      </c>
      <c r="R492" s="28">
        <f t="shared" si="58"/>
        <v>1.6576004811846845E-2</v>
      </c>
      <c r="S492" s="28">
        <f t="shared" si="59"/>
        <v>1.6859875304042538E-2</v>
      </c>
      <c r="T492" s="28">
        <f t="shared" si="60"/>
        <v>3.3793062151896702E-3</v>
      </c>
    </row>
    <row r="493" spans="5:20">
      <c r="E493" s="29">
        <v>45008</v>
      </c>
      <c r="F493" s="30">
        <v>2321.3999020000001</v>
      </c>
      <c r="G493" s="30">
        <v>2074.71875</v>
      </c>
      <c r="H493" s="30">
        <v>1567.75</v>
      </c>
      <c r="I493" s="30">
        <v>977.65002400000003</v>
      </c>
      <c r="J493" s="30">
        <v>2214</v>
      </c>
      <c r="K493" s="32">
        <v>14403.599609000001</v>
      </c>
      <c r="L493" s="10">
        <f t="shared" si="54"/>
        <v>1859.6980302216562</v>
      </c>
      <c r="M493" s="10">
        <f t="shared" si="55"/>
        <v>-7.7472299927834332E-3</v>
      </c>
      <c r="O493" s="28">
        <f t="shared" si="56"/>
        <v>-6.9726865473164201E-3</v>
      </c>
      <c r="P493" s="28">
        <f t="shared" si="56"/>
        <v>-1.2650388822801006E-2</v>
      </c>
      <c r="Q493" s="28">
        <f t="shared" si="57"/>
        <v>-1.0258838383838342E-2</v>
      </c>
      <c r="R493" s="28">
        <f t="shared" si="58"/>
        <v>5.7610576298881E-3</v>
      </c>
      <c r="S493" s="28">
        <f t="shared" si="59"/>
        <v>-2.478035593602157E-3</v>
      </c>
      <c r="T493" s="28">
        <f t="shared" si="60"/>
        <v>-3.9004419778699839E-3</v>
      </c>
    </row>
    <row r="494" spans="5:20">
      <c r="E494" s="29">
        <v>45009</v>
      </c>
      <c r="F494" s="30">
        <v>2283.8999020000001</v>
      </c>
      <c r="G494" s="30">
        <v>2033.6451420000001</v>
      </c>
      <c r="H494" s="30">
        <v>1560</v>
      </c>
      <c r="I494" s="30">
        <v>972.84997599999997</v>
      </c>
      <c r="J494" s="30">
        <v>2206</v>
      </c>
      <c r="K494" s="32">
        <v>14279</v>
      </c>
      <c r="L494" s="10">
        <f t="shared" si="54"/>
        <v>1834.8360918962703</v>
      </c>
      <c r="M494" s="10">
        <f t="shared" si="55"/>
        <v>-1.3368803924808437E-2</v>
      </c>
      <c r="O494" s="28">
        <f t="shared" si="56"/>
        <v>-1.6154045654818816E-2</v>
      </c>
      <c r="P494" s="28">
        <f t="shared" si="56"/>
        <v>-1.9797193234022625E-2</v>
      </c>
      <c r="Q494" s="28">
        <f t="shared" si="57"/>
        <v>-4.943390208898113E-3</v>
      </c>
      <c r="R494" s="28">
        <f t="shared" si="58"/>
        <v>-4.9097814986603927E-3</v>
      </c>
      <c r="S494" s="28">
        <f t="shared" si="59"/>
        <v>-3.6133694670279493E-3</v>
      </c>
      <c r="T494" s="28">
        <f t="shared" si="60"/>
        <v>-8.6505882128343758E-3</v>
      </c>
    </row>
    <row r="495" spans="5:20">
      <c r="E495" s="29">
        <v>45012</v>
      </c>
      <c r="F495" s="30">
        <v>2265.4499510000001</v>
      </c>
      <c r="G495" s="30">
        <v>2065.2578130000002</v>
      </c>
      <c r="H495" s="30">
        <v>1562.1999510000001</v>
      </c>
      <c r="I495" s="30">
        <v>983.45001200000002</v>
      </c>
      <c r="J495" s="30">
        <v>2175.0500489999999</v>
      </c>
      <c r="K495" s="32">
        <v>14262.700194999999</v>
      </c>
      <c r="L495" s="10">
        <f t="shared" si="54"/>
        <v>1840.2620814917454</v>
      </c>
      <c r="M495" s="10">
        <f t="shared" si="55"/>
        <v>2.9572067060592566E-3</v>
      </c>
      <c r="O495" s="28">
        <f t="shared" si="56"/>
        <v>-8.0782660325190436E-3</v>
      </c>
      <c r="P495" s="28">
        <f t="shared" si="56"/>
        <v>1.554483146893082E-2</v>
      </c>
      <c r="Q495" s="28">
        <f t="shared" si="57"/>
        <v>1.4102250000000982E-3</v>
      </c>
      <c r="R495" s="28">
        <f t="shared" si="58"/>
        <v>1.0895858828699811E-2</v>
      </c>
      <c r="S495" s="28">
        <f t="shared" si="59"/>
        <v>-1.4029896192203073E-2</v>
      </c>
      <c r="T495" s="28">
        <f t="shared" si="60"/>
        <v>-1.14152286574698E-3</v>
      </c>
    </row>
    <row r="496" spans="5:20">
      <c r="E496" s="29">
        <v>45013</v>
      </c>
      <c r="F496" s="30">
        <v>2244.1499020000001</v>
      </c>
      <c r="G496" s="30">
        <v>2074.9033199999999</v>
      </c>
      <c r="H496" s="30">
        <v>1565.6999510000001</v>
      </c>
      <c r="I496" s="30">
        <v>984.20001200000002</v>
      </c>
      <c r="J496" s="30">
        <v>2167.75</v>
      </c>
      <c r="K496" s="32">
        <v>14211.799805000001</v>
      </c>
      <c r="L496" s="10">
        <f t="shared" si="54"/>
        <v>1838.6062502635091</v>
      </c>
      <c r="M496" s="10">
        <f t="shared" si="55"/>
        <v>-8.9978011550073678E-4</v>
      </c>
      <c r="O496" s="28">
        <f t="shared" si="56"/>
        <v>-9.4021273745631406E-3</v>
      </c>
      <c r="P496" s="28">
        <f t="shared" si="56"/>
        <v>4.6703646098249507E-3</v>
      </c>
      <c r="Q496" s="28">
        <f t="shared" si="57"/>
        <v>2.2404302328646875E-3</v>
      </c>
      <c r="R496" s="28">
        <f t="shared" si="58"/>
        <v>7.6262137459814916E-4</v>
      </c>
      <c r="S496" s="28">
        <f t="shared" si="59"/>
        <v>-3.3562671366372809E-3</v>
      </c>
      <c r="T496" s="28">
        <f t="shared" si="60"/>
        <v>-3.5687765503086277E-3</v>
      </c>
    </row>
    <row r="497" spans="5:20">
      <c r="E497" s="29">
        <v>45014</v>
      </c>
      <c r="F497" s="30">
        <v>2236.8500979999999</v>
      </c>
      <c r="G497" s="30">
        <v>2062.6274410000001</v>
      </c>
      <c r="H497" s="30">
        <v>1584</v>
      </c>
      <c r="I497" s="30">
        <v>991.90002400000003</v>
      </c>
      <c r="J497" s="30">
        <v>2137.6499020000001</v>
      </c>
      <c r="K497" s="32">
        <v>14345.599609000001</v>
      </c>
      <c r="L497" s="10">
        <f t="shared" si="54"/>
        <v>1834.248603851051</v>
      </c>
      <c r="M497" s="10">
        <f t="shared" si="55"/>
        <v>-2.3700813656178932E-3</v>
      </c>
      <c r="O497" s="28">
        <f t="shared" si="56"/>
        <v>-3.2528147934746121E-3</v>
      </c>
      <c r="P497" s="28">
        <f t="shared" si="56"/>
        <v>-5.9163619247569743E-3</v>
      </c>
      <c r="Q497" s="28">
        <f t="shared" si="57"/>
        <v>1.1688094508984115E-2</v>
      </c>
      <c r="R497" s="28">
        <f t="shared" si="58"/>
        <v>7.823625184024019E-3</v>
      </c>
      <c r="S497" s="28">
        <f t="shared" si="59"/>
        <v>-1.3885410217967853E-2</v>
      </c>
      <c r="T497" s="28">
        <f t="shared" si="60"/>
        <v>9.414698056253723E-3</v>
      </c>
    </row>
    <row r="498" spans="5:20">
      <c r="E498" s="29">
        <v>45016</v>
      </c>
      <c r="F498" s="30">
        <v>2275.6000979999999</v>
      </c>
      <c r="G498" s="30">
        <v>2151.5583499999998</v>
      </c>
      <c r="H498" s="30">
        <v>1595.599976</v>
      </c>
      <c r="I498" s="30">
        <v>983.09997599999997</v>
      </c>
      <c r="J498" s="30">
        <v>2156.5</v>
      </c>
      <c r="K498" s="32">
        <v>14557.849609000001</v>
      </c>
      <c r="L498" s="10">
        <f t="shared" si="54"/>
        <v>1874.3092048641754</v>
      </c>
      <c r="M498" s="10">
        <f t="shared" si="55"/>
        <v>2.1840333381754284E-2</v>
      </c>
      <c r="O498" s="28">
        <f t="shared" si="56"/>
        <v>1.7323467511142887E-2</v>
      </c>
      <c r="P498" s="28">
        <f t="shared" si="56"/>
        <v>4.3115352405514562E-2</v>
      </c>
      <c r="Q498" s="28">
        <f t="shared" si="57"/>
        <v>7.3232171717172445E-3</v>
      </c>
      <c r="R498" s="28">
        <f t="shared" si="58"/>
        <v>-8.8719102601816369E-3</v>
      </c>
      <c r="S498" s="28">
        <f t="shared" si="59"/>
        <v>8.8181408856349286E-3</v>
      </c>
      <c r="T498" s="28">
        <f t="shared" si="60"/>
        <v>1.479547776217327E-2</v>
      </c>
    </row>
    <row r="499" spans="5:20">
      <c r="E499" s="29">
        <v>45019</v>
      </c>
      <c r="F499" s="30">
        <v>2274.3000489999999</v>
      </c>
      <c r="G499" s="30">
        <v>2151.92749</v>
      </c>
      <c r="H499" s="30">
        <v>1607.5500489999999</v>
      </c>
      <c r="I499" s="30">
        <v>979.04998799999998</v>
      </c>
      <c r="J499" s="30">
        <v>2180</v>
      </c>
      <c r="K499" s="32">
        <v>14601.950194999999</v>
      </c>
      <c r="L499" s="10">
        <f t="shared" si="54"/>
        <v>1877.680853394967</v>
      </c>
      <c r="M499" s="10">
        <f t="shared" si="55"/>
        <v>1.798875298718805E-3</v>
      </c>
      <c r="O499" s="28">
        <f t="shared" si="56"/>
        <v>-5.7129941290767761E-4</v>
      </c>
      <c r="P499" s="28">
        <f t="shared" si="56"/>
        <v>1.7156866789136416E-4</v>
      </c>
      <c r="Q499" s="28">
        <f t="shared" si="57"/>
        <v>7.4893915641423003E-3</v>
      </c>
      <c r="R499" s="28">
        <f t="shared" si="58"/>
        <v>-4.1196094994107035E-3</v>
      </c>
      <c r="S499" s="28">
        <f t="shared" si="59"/>
        <v>1.0897287271041112E-2</v>
      </c>
      <c r="T499" s="28">
        <f t="shared" si="60"/>
        <v>3.0293338085272126E-3</v>
      </c>
    </row>
    <row r="500" spans="5:20">
      <c r="E500" s="29">
        <v>45021</v>
      </c>
      <c r="F500" s="30">
        <v>2313.25</v>
      </c>
      <c r="G500" s="30">
        <v>2146.758789</v>
      </c>
      <c r="H500" s="30">
        <v>1618.599976</v>
      </c>
      <c r="I500" s="30">
        <v>997.15002400000003</v>
      </c>
      <c r="J500" s="30">
        <v>2170</v>
      </c>
      <c r="K500" s="32">
        <v>14709.400390999999</v>
      </c>
      <c r="L500" s="10">
        <f t="shared" si="54"/>
        <v>1888.848847418416</v>
      </c>
      <c r="M500" s="10">
        <f t="shared" si="55"/>
        <v>5.947759441257805E-3</v>
      </c>
      <c r="O500" s="28">
        <f t="shared" si="56"/>
        <v>1.7126126791021434E-2</v>
      </c>
      <c r="P500" s="28">
        <f t="shared" si="56"/>
        <v>-2.4018936623185771E-3</v>
      </c>
      <c r="Q500" s="28">
        <f t="shared" si="57"/>
        <v>6.8737685690556383E-3</v>
      </c>
      <c r="R500" s="28">
        <f t="shared" si="58"/>
        <v>1.8487346123127635E-2</v>
      </c>
      <c r="S500" s="28">
        <f t="shared" si="59"/>
        <v>-4.5871559633027248E-3</v>
      </c>
      <c r="T500" s="28">
        <f t="shared" si="60"/>
        <v>7.3586195381485364E-3</v>
      </c>
    </row>
    <row r="501" spans="5:20">
      <c r="E501" s="29">
        <v>45022</v>
      </c>
      <c r="F501" s="30">
        <v>2348.4499510000001</v>
      </c>
      <c r="G501" s="30">
        <v>2161.157471</v>
      </c>
      <c r="H501" s="30">
        <v>1648.5500489999999</v>
      </c>
      <c r="I501" s="30">
        <v>1012.099976</v>
      </c>
      <c r="J501" s="30">
        <v>2257.75</v>
      </c>
      <c r="K501" s="32">
        <v>14759.200194999999</v>
      </c>
      <c r="L501" s="10">
        <f t="shared" si="54"/>
        <v>1917.9368109011414</v>
      </c>
      <c r="M501" s="10">
        <f t="shared" si="55"/>
        <v>1.5399836531378108E-2</v>
      </c>
      <c r="O501" s="28">
        <f t="shared" si="56"/>
        <v>1.5216665297741239E-2</v>
      </c>
      <c r="P501" s="28">
        <f t="shared" si="56"/>
        <v>6.7071727265208825E-3</v>
      </c>
      <c r="Q501" s="28">
        <f t="shared" si="57"/>
        <v>1.8503690500487169E-2</v>
      </c>
      <c r="R501" s="28">
        <f t="shared" si="58"/>
        <v>1.4992680780399725E-2</v>
      </c>
      <c r="S501" s="28">
        <f t="shared" si="59"/>
        <v>4.0437788018433229E-2</v>
      </c>
      <c r="T501" s="28">
        <f t="shared" si="60"/>
        <v>3.3855767520252211E-3</v>
      </c>
    </row>
    <row r="502" spans="5:20">
      <c r="E502" s="29">
        <v>45026</v>
      </c>
      <c r="F502" s="30">
        <v>2323.5</v>
      </c>
      <c r="G502" s="30">
        <v>2145.835693</v>
      </c>
      <c r="H502" s="30">
        <v>1663.25</v>
      </c>
      <c r="I502" s="30">
        <v>1008.599976</v>
      </c>
      <c r="J502" s="30">
        <v>2284.8999020000001</v>
      </c>
      <c r="K502" s="32">
        <v>14790.549805000001</v>
      </c>
      <c r="L502" s="10">
        <f t="shared" si="54"/>
        <v>1911.7509447081857</v>
      </c>
      <c r="M502" s="10">
        <f t="shared" si="55"/>
        <v>-3.2252711131026679E-3</v>
      </c>
      <c r="O502" s="28">
        <f t="shared" si="56"/>
        <v>-1.062400797146057E-2</v>
      </c>
      <c r="P502" s="28">
        <f t="shared" si="56"/>
        <v>-7.0896166547782524E-3</v>
      </c>
      <c r="Q502" s="28">
        <f t="shared" si="57"/>
        <v>8.9168970083237653E-3</v>
      </c>
      <c r="R502" s="28">
        <f t="shared" si="58"/>
        <v>-3.4581563906687096E-3</v>
      </c>
      <c r="S502" s="28">
        <f t="shared" si="59"/>
        <v>1.202520296755627E-2</v>
      </c>
      <c r="T502" s="28">
        <f t="shared" si="60"/>
        <v>2.1240724148874346E-3</v>
      </c>
    </row>
    <row r="503" spans="5:20">
      <c r="E503" s="29">
        <v>45027</v>
      </c>
      <c r="F503" s="30">
        <v>2318.8000489999999</v>
      </c>
      <c r="G503" s="30">
        <v>2156.4501949999999</v>
      </c>
      <c r="H503" s="30">
        <v>1659</v>
      </c>
      <c r="I503" s="30">
        <v>1009.25</v>
      </c>
      <c r="J503" s="30">
        <v>2320</v>
      </c>
      <c r="K503" s="32">
        <v>14867.25</v>
      </c>
      <c r="L503" s="10">
        <f t="shared" si="54"/>
        <v>1917.1716089736033</v>
      </c>
      <c r="M503" s="10">
        <f t="shared" si="55"/>
        <v>2.8354447949521244E-3</v>
      </c>
      <c r="O503" s="28">
        <f t="shared" si="56"/>
        <v>-2.0227893264471719E-3</v>
      </c>
      <c r="P503" s="28">
        <f t="shared" si="56"/>
        <v>4.9465585993493377E-3</v>
      </c>
      <c r="Q503" s="28">
        <f t="shared" si="57"/>
        <v>-2.5552382383886574E-3</v>
      </c>
      <c r="R503" s="28">
        <f t="shared" si="58"/>
        <v>6.4448147478435303E-4</v>
      </c>
      <c r="S503" s="28">
        <f t="shared" si="59"/>
        <v>1.5361766162831136E-2</v>
      </c>
      <c r="T503" s="28">
        <f t="shared" si="60"/>
        <v>5.185756852261969E-3</v>
      </c>
    </row>
    <row r="504" spans="5:20">
      <c r="E504" s="29">
        <v>45028</v>
      </c>
      <c r="F504" s="30">
        <v>2337.6000979999999</v>
      </c>
      <c r="G504" s="30">
        <v>2165.9572750000002</v>
      </c>
      <c r="H504" s="30">
        <v>1668</v>
      </c>
      <c r="I504" s="30">
        <v>1016.700012</v>
      </c>
      <c r="J504" s="30">
        <v>2304</v>
      </c>
      <c r="K504" s="32">
        <v>14941.549805000001</v>
      </c>
      <c r="L504" s="10">
        <f t="shared" si="54"/>
        <v>1925.724400412106</v>
      </c>
      <c r="M504" s="10">
        <f t="shared" si="55"/>
        <v>4.4611506859741912E-3</v>
      </c>
      <c r="O504" s="28">
        <f t="shared" si="56"/>
        <v>8.1076628440246434E-3</v>
      </c>
      <c r="P504" s="28">
        <f t="shared" si="56"/>
        <v>4.4086712607802614E-3</v>
      </c>
      <c r="Q504" s="28">
        <f t="shared" si="57"/>
        <v>5.4249547920433017E-3</v>
      </c>
      <c r="R504" s="28">
        <f t="shared" si="58"/>
        <v>7.3817309883577042E-3</v>
      </c>
      <c r="S504" s="28">
        <f t="shared" si="59"/>
        <v>-6.8965517241379448E-3</v>
      </c>
      <c r="T504" s="28">
        <f t="shared" si="60"/>
        <v>4.997548638786542E-3</v>
      </c>
    </row>
    <row r="505" spans="5:20">
      <c r="E505" s="29">
        <v>45029</v>
      </c>
      <c r="F505" s="30">
        <v>2394.9499510000001</v>
      </c>
      <c r="G505" s="30">
        <v>2174.125732</v>
      </c>
      <c r="H505" s="30">
        <v>1688.3000489999999</v>
      </c>
      <c r="I505" s="30">
        <v>1003.5</v>
      </c>
      <c r="J505" s="30">
        <v>2294.8000489999999</v>
      </c>
      <c r="K505" s="32">
        <v>14954.25</v>
      </c>
      <c r="L505" s="10">
        <f t="shared" si="54"/>
        <v>1941.1734193163466</v>
      </c>
      <c r="M505" s="10">
        <f t="shared" si="55"/>
        <v>8.022445424139768E-3</v>
      </c>
      <c r="O505" s="28">
        <f t="shared" si="56"/>
        <v>2.4533645874273979E-2</v>
      </c>
      <c r="P505" s="28">
        <f t="shared" si="56"/>
        <v>3.7712918413868035E-3</v>
      </c>
      <c r="Q505" s="28">
        <f t="shared" si="57"/>
        <v>1.2170293165467694E-2</v>
      </c>
      <c r="R505" s="28">
        <f t="shared" si="58"/>
        <v>-1.2983192528967957E-2</v>
      </c>
      <c r="S505" s="28">
        <f t="shared" si="59"/>
        <v>-3.9930342881944192E-3</v>
      </c>
      <c r="T505" s="28">
        <f t="shared" si="60"/>
        <v>8.4999181247913391E-4</v>
      </c>
    </row>
    <row r="506" spans="5:20">
      <c r="E506" s="29">
        <v>45033</v>
      </c>
      <c r="F506" s="30">
        <v>2393.9499510000001</v>
      </c>
      <c r="G506" s="30">
        <v>2185.155518</v>
      </c>
      <c r="H506" s="30">
        <v>1720</v>
      </c>
      <c r="I506" s="30">
        <v>998.70001200000002</v>
      </c>
      <c r="J506" s="30">
        <v>2258.75</v>
      </c>
      <c r="K506" s="32">
        <v>14904.299805000001</v>
      </c>
      <c r="L506" s="10">
        <f t="shared" si="54"/>
        <v>1945.1185622282301</v>
      </c>
      <c r="M506" s="10">
        <f t="shared" si="55"/>
        <v>2.0323495431300298E-3</v>
      </c>
      <c r="O506" s="28">
        <f t="shared" si="56"/>
        <v>-4.1754526000947756E-4</v>
      </c>
      <c r="P506" s="28">
        <f t="shared" si="56"/>
        <v>5.0732052142419271E-3</v>
      </c>
      <c r="Q506" s="28">
        <f t="shared" si="57"/>
        <v>1.8776254267584891E-2</v>
      </c>
      <c r="R506" s="28">
        <f t="shared" si="58"/>
        <v>-4.7832466367713211E-3</v>
      </c>
      <c r="S506" s="28">
        <f t="shared" si="59"/>
        <v>-1.5709451032872912E-2</v>
      </c>
      <c r="T506" s="28">
        <f t="shared" si="60"/>
        <v>-3.3402006118661287E-3</v>
      </c>
    </row>
    <row r="507" spans="5:20">
      <c r="E507" s="29">
        <v>45034</v>
      </c>
      <c r="F507" s="30">
        <v>2364.0500489999999</v>
      </c>
      <c r="G507" s="30">
        <v>2160.1423340000001</v>
      </c>
      <c r="H507" s="30">
        <v>1670</v>
      </c>
      <c r="I507" s="30">
        <v>1004.799988</v>
      </c>
      <c r="J507" s="30">
        <v>2220</v>
      </c>
      <c r="K507" s="32">
        <v>14897</v>
      </c>
      <c r="L507" s="10">
        <f t="shared" si="54"/>
        <v>1919.3765924009049</v>
      </c>
      <c r="M507" s="10">
        <f t="shared" si="55"/>
        <v>-1.3234139207348061E-2</v>
      </c>
      <c r="O507" s="28">
        <f t="shared" si="56"/>
        <v>-1.248977740220103E-2</v>
      </c>
      <c r="P507" s="28">
        <f t="shared" si="56"/>
        <v>-1.144686673051698E-2</v>
      </c>
      <c r="Q507" s="28">
        <f t="shared" si="57"/>
        <v>-2.9069767441860517E-2</v>
      </c>
      <c r="R507" s="28">
        <f t="shared" si="58"/>
        <v>6.1079162177881674E-3</v>
      </c>
      <c r="S507" s="28">
        <f t="shared" si="59"/>
        <v>-1.7155506364139428E-2</v>
      </c>
      <c r="T507" s="28">
        <f t="shared" si="60"/>
        <v>-4.8977845960607169E-4</v>
      </c>
    </row>
    <row r="508" spans="5:20">
      <c r="E508" s="29">
        <v>45035</v>
      </c>
      <c r="F508" s="30">
        <v>2363.9499510000001</v>
      </c>
      <c r="G508" s="30">
        <v>2170.8952640000002</v>
      </c>
      <c r="H508" s="30">
        <v>1665</v>
      </c>
      <c r="I508" s="30">
        <v>995.5</v>
      </c>
      <c r="J508" s="30">
        <v>2208.1000979999999</v>
      </c>
      <c r="K508" s="32">
        <v>14856.900390999999</v>
      </c>
      <c r="L508" s="10">
        <f t="shared" si="54"/>
        <v>1919.1584274821325</v>
      </c>
      <c r="M508" s="10">
        <f t="shared" si="55"/>
        <v>-1.1366446774230266E-4</v>
      </c>
      <c r="O508" s="28">
        <f t="shared" si="56"/>
        <v>-4.2341743163309964E-5</v>
      </c>
      <c r="P508" s="28">
        <f t="shared" si="56"/>
        <v>4.9778803140663186E-3</v>
      </c>
      <c r="Q508" s="28">
        <f t="shared" si="57"/>
        <v>-2.9940119760478723E-3</v>
      </c>
      <c r="R508" s="28">
        <f t="shared" si="58"/>
        <v>-9.2555614162685984E-3</v>
      </c>
      <c r="S508" s="28">
        <f t="shared" si="59"/>
        <v>-5.3603162162162432E-3</v>
      </c>
      <c r="T508" s="28">
        <f t="shared" si="60"/>
        <v>-2.6917908974961602E-3</v>
      </c>
    </row>
    <row r="509" spans="5:20">
      <c r="E509" s="29">
        <v>45036</v>
      </c>
      <c r="F509" s="30">
        <v>2336.6000979999999</v>
      </c>
      <c r="G509" s="30">
        <v>2165.4033199999999</v>
      </c>
      <c r="H509" s="30">
        <v>1671.6999510000001</v>
      </c>
      <c r="I509" s="30">
        <v>987.75</v>
      </c>
      <c r="J509" s="30">
        <v>2225</v>
      </c>
      <c r="K509" s="32">
        <v>14861.75</v>
      </c>
      <c r="L509" s="10">
        <f t="shared" si="54"/>
        <v>1912.5559342792665</v>
      </c>
      <c r="M509" s="10">
        <f t="shared" si="55"/>
        <v>-3.4403064949297679E-3</v>
      </c>
      <c r="O509" s="28">
        <f t="shared" si="56"/>
        <v>-1.156955670251425E-2</v>
      </c>
      <c r="P509" s="28">
        <f t="shared" si="56"/>
        <v>-2.5298060625371654E-3</v>
      </c>
      <c r="Q509" s="28">
        <f t="shared" si="57"/>
        <v>4.023994594594571E-3</v>
      </c>
      <c r="R509" s="28">
        <f t="shared" si="58"/>
        <v>-7.7850326469111053E-3</v>
      </c>
      <c r="S509" s="28">
        <f t="shared" si="59"/>
        <v>7.6535941533208973E-3</v>
      </c>
      <c r="T509" s="28">
        <f t="shared" si="60"/>
        <v>3.2642131752713688E-4</v>
      </c>
    </row>
    <row r="510" spans="5:20">
      <c r="E510" s="29">
        <v>45037</v>
      </c>
      <c r="F510" s="30">
        <v>2345.6000979999999</v>
      </c>
      <c r="G510" s="30">
        <v>2168.126221</v>
      </c>
      <c r="H510" s="30">
        <v>1669</v>
      </c>
      <c r="I510" s="30">
        <v>989.45001200000002</v>
      </c>
      <c r="J510" s="30">
        <v>2240.1499020000001</v>
      </c>
      <c r="K510" s="32">
        <v>14847.099609000001</v>
      </c>
      <c r="L510" s="10">
        <f t="shared" si="54"/>
        <v>1916.887499260733</v>
      </c>
      <c r="M510" s="10">
        <f t="shared" si="55"/>
        <v>2.2648043405322227E-3</v>
      </c>
      <c r="O510" s="28">
        <f t="shared" si="56"/>
        <v>3.8517502450263752E-3</v>
      </c>
      <c r="P510" s="28">
        <f t="shared" si="56"/>
        <v>1.2574567402068304E-3</v>
      </c>
      <c r="Q510" s="28">
        <f t="shared" si="57"/>
        <v>-1.6150930664231566E-3</v>
      </c>
      <c r="R510" s="28">
        <f t="shared" si="58"/>
        <v>1.7210954188813243E-3</v>
      </c>
      <c r="S510" s="28">
        <f t="shared" si="59"/>
        <v>6.8089447191010954E-3</v>
      </c>
      <c r="T510" s="28">
        <f t="shared" si="60"/>
        <v>-9.8577832354862505E-4</v>
      </c>
    </row>
    <row r="511" spans="5:20">
      <c r="E511" s="29">
        <v>45040</v>
      </c>
      <c r="F511" s="30">
        <v>2337.5</v>
      </c>
      <c r="G511" s="30">
        <v>2176.4333499999998</v>
      </c>
      <c r="H511" s="30">
        <v>1687</v>
      </c>
      <c r="I511" s="30">
        <v>979.15002400000003</v>
      </c>
      <c r="J511" s="30">
        <v>2220</v>
      </c>
      <c r="K511" s="32">
        <v>14930.150390999999</v>
      </c>
      <c r="L511" s="10">
        <f t="shared" si="54"/>
        <v>1916.7356198875677</v>
      </c>
      <c r="M511" s="10">
        <f t="shared" si="55"/>
        <v>-7.9232283179742069E-5</v>
      </c>
      <c r="O511" s="28">
        <f t="shared" si="56"/>
        <v>-3.4533158516264484E-3</v>
      </c>
      <c r="P511" s="28">
        <f t="shared" si="56"/>
        <v>3.831478499516594E-3</v>
      </c>
      <c r="Q511" s="28">
        <f t="shared" si="57"/>
        <v>1.0784901138406244E-2</v>
      </c>
      <c r="R511" s="28">
        <f t="shared" si="58"/>
        <v>-1.0409811385196033E-2</v>
      </c>
      <c r="S511" s="28">
        <f t="shared" si="59"/>
        <v>-8.9948900214268379E-3</v>
      </c>
      <c r="T511" s="28">
        <f t="shared" si="60"/>
        <v>5.593737779576502E-3</v>
      </c>
    </row>
    <row r="512" spans="5:20">
      <c r="E512" s="29">
        <v>45041</v>
      </c>
      <c r="F512" s="30">
        <v>2343.1999510000001</v>
      </c>
      <c r="G512" s="30">
        <v>2193.0932619999999</v>
      </c>
      <c r="H512" s="30">
        <v>1687.6999510000001</v>
      </c>
      <c r="I512" s="30">
        <v>972.5</v>
      </c>
      <c r="J512" s="30">
        <v>2231.0500489999999</v>
      </c>
      <c r="K512" s="32">
        <v>14955.700194999999</v>
      </c>
      <c r="L512" s="10">
        <f t="shared" si="54"/>
        <v>1923.4876942640481</v>
      </c>
      <c r="M512" s="10">
        <f t="shared" si="55"/>
        <v>3.5226946827837669E-3</v>
      </c>
      <c r="O512" s="28">
        <f t="shared" si="56"/>
        <v>2.4384817112299562E-3</v>
      </c>
      <c r="P512" s="28">
        <f t="shared" si="56"/>
        <v>7.6546851296870333E-3</v>
      </c>
      <c r="Q512" s="28">
        <f t="shared" si="57"/>
        <v>4.1490871369287419E-4</v>
      </c>
      <c r="R512" s="28">
        <f t="shared" si="58"/>
        <v>-6.7916293080743095E-3</v>
      </c>
      <c r="S512" s="28">
        <f t="shared" si="59"/>
        <v>4.9774995495495133E-3</v>
      </c>
      <c r="T512" s="28">
        <f t="shared" si="60"/>
        <v>1.7112891250847806E-3</v>
      </c>
    </row>
    <row r="513" spans="5:20">
      <c r="E513" s="29">
        <v>45042</v>
      </c>
      <c r="F513" s="30">
        <v>2334.6499020000001</v>
      </c>
      <c r="G513" s="30">
        <v>2180.217529</v>
      </c>
      <c r="H513" s="30">
        <v>1660</v>
      </c>
      <c r="I513" s="30">
        <v>971.25</v>
      </c>
      <c r="J513" s="30">
        <v>2247.8500979999999</v>
      </c>
      <c r="K513" s="32">
        <v>14994.400390999999</v>
      </c>
      <c r="L513" s="10">
        <f t="shared" si="54"/>
        <v>1914.3632142833039</v>
      </c>
      <c r="M513" s="10">
        <f t="shared" si="55"/>
        <v>-4.7437163273535976E-3</v>
      </c>
      <c r="O513" s="28">
        <f t="shared" si="56"/>
        <v>-3.6488772528144864E-3</v>
      </c>
      <c r="P513" s="28">
        <f t="shared" si="56"/>
        <v>-5.8710375993120678E-3</v>
      </c>
      <c r="Q513" s="28">
        <f t="shared" si="57"/>
        <v>-1.6412841028754621E-2</v>
      </c>
      <c r="R513" s="28">
        <f t="shared" si="58"/>
        <v>-1.2853470437017567E-3</v>
      </c>
      <c r="S513" s="28">
        <f t="shared" si="59"/>
        <v>7.5301085278343116E-3</v>
      </c>
      <c r="T513" s="28">
        <f t="shared" si="60"/>
        <v>2.5876552415069476E-3</v>
      </c>
    </row>
    <row r="514" spans="5:20">
      <c r="E514" s="29">
        <v>45043</v>
      </c>
      <c r="F514" s="30">
        <v>2351.0500489999999</v>
      </c>
      <c r="G514" s="30">
        <v>2194.016357</v>
      </c>
      <c r="H514" s="30">
        <v>1670.5</v>
      </c>
      <c r="I514" s="30">
        <v>978.70001200000002</v>
      </c>
      <c r="J514" s="30">
        <v>2275.75</v>
      </c>
      <c r="K514" s="32">
        <v>15075.049805000001</v>
      </c>
      <c r="L514" s="10">
        <f t="shared" si="54"/>
        <v>1928.4677770660694</v>
      </c>
      <c r="M514" s="10">
        <f t="shared" si="55"/>
        <v>7.3677569008481214E-3</v>
      </c>
      <c r="O514" s="28">
        <f t="shared" si="56"/>
        <v>7.0246708022263515E-3</v>
      </c>
      <c r="P514" s="28">
        <f t="shared" si="56"/>
        <v>6.3291060715069403E-3</v>
      </c>
      <c r="Q514" s="28">
        <f t="shared" si="57"/>
        <v>6.3253012048192225E-3</v>
      </c>
      <c r="R514" s="28">
        <f t="shared" si="58"/>
        <v>7.6705400257399692E-3</v>
      </c>
      <c r="S514" s="28">
        <f t="shared" si="59"/>
        <v>1.2411816083654159E-2</v>
      </c>
      <c r="T514" s="28">
        <f t="shared" si="60"/>
        <v>5.3786354837108696E-3</v>
      </c>
    </row>
    <row r="515" spans="5:20">
      <c r="E515" s="29">
        <v>45044</v>
      </c>
      <c r="F515" s="30">
        <v>2373.1499020000001</v>
      </c>
      <c r="G515" s="30">
        <v>2234.1206050000001</v>
      </c>
      <c r="H515" s="30">
        <v>1684.6999510000001</v>
      </c>
      <c r="I515" s="30">
        <v>987.65002400000003</v>
      </c>
      <c r="J515" s="30">
        <v>2312.3000489999999</v>
      </c>
      <c r="K515" s="32">
        <v>15219.549805000001</v>
      </c>
      <c r="L515" s="10">
        <f t="shared" ref="L515:L578" si="61">($B$22*$F515)+($B$23*$G515)+($B$24*$H515)+($B$25*$I515)+($B$26*$J515)</f>
        <v>1954.2414997971898</v>
      </c>
      <c r="M515" s="10">
        <f t="shared" si="55"/>
        <v>1.3364870825237185E-2</v>
      </c>
      <c r="O515" s="28">
        <f t="shared" si="56"/>
        <v>9.3999925732759504E-3</v>
      </c>
      <c r="P515" s="28">
        <f t="shared" si="56"/>
        <v>1.8278919330773302E-2</v>
      </c>
      <c r="Q515" s="28">
        <f t="shared" si="57"/>
        <v>8.5004196348399397E-3</v>
      </c>
      <c r="R515" s="28">
        <f t="shared" si="58"/>
        <v>9.1447960460431243E-3</v>
      </c>
      <c r="S515" s="28">
        <f t="shared" si="59"/>
        <v>1.606066088102831E-2</v>
      </c>
      <c r="T515" s="28">
        <f t="shared" si="60"/>
        <v>9.585374633526822E-3</v>
      </c>
    </row>
    <row r="516" spans="5:20">
      <c r="E516" s="29">
        <v>45048</v>
      </c>
      <c r="F516" s="30">
        <v>2394.6000979999999</v>
      </c>
      <c r="G516" s="30">
        <v>2253.0883789999998</v>
      </c>
      <c r="H516" s="30">
        <v>1688.6999510000001</v>
      </c>
      <c r="I516" s="30">
        <v>973.04998799999998</v>
      </c>
      <c r="J516" s="30">
        <v>2373.1999510000001</v>
      </c>
      <c r="K516" s="32">
        <v>15300.75</v>
      </c>
      <c r="L516" s="10">
        <f t="shared" si="61"/>
        <v>1969.3895804353081</v>
      </c>
      <c r="M516" s="10">
        <f t="shared" ref="M516:M579" si="62">(L516/L515)-1</f>
        <v>7.7513862230897956E-3</v>
      </c>
      <c r="O516" s="28">
        <f t="shared" ref="O516:P579" si="63">(F516/F515)-1</f>
        <v>9.0387025201916771E-3</v>
      </c>
      <c r="P516" s="28">
        <f t="shared" si="63"/>
        <v>8.490040312751912E-3</v>
      </c>
      <c r="Q516" s="28">
        <f t="shared" si="57"/>
        <v>2.3743100352235924E-3</v>
      </c>
      <c r="R516" s="28">
        <f t="shared" si="58"/>
        <v>-1.4782600764661202E-2</v>
      </c>
      <c r="S516" s="28">
        <f t="shared" si="59"/>
        <v>2.6337370025286022E-2</v>
      </c>
      <c r="T516" s="28">
        <f t="shared" si="60"/>
        <v>5.3352560384751779E-3</v>
      </c>
    </row>
    <row r="517" spans="5:20">
      <c r="E517" s="29">
        <v>45049</v>
      </c>
      <c r="F517" s="30">
        <v>2387.5</v>
      </c>
      <c r="G517" s="30">
        <v>2233.7514649999998</v>
      </c>
      <c r="H517" s="30">
        <v>1684.9499510000001</v>
      </c>
      <c r="I517" s="30">
        <v>963.59997599999997</v>
      </c>
      <c r="J517" s="30">
        <v>2384.1000979999999</v>
      </c>
      <c r="K517" s="32">
        <v>15276.400390999999</v>
      </c>
      <c r="L517" s="10">
        <f t="shared" si="61"/>
        <v>1960.1916986012029</v>
      </c>
      <c r="M517" s="10">
        <f t="shared" si="62"/>
        <v>-4.670422716500866E-3</v>
      </c>
      <c r="O517" s="28">
        <f t="shared" si="63"/>
        <v>-2.9650453977388969E-3</v>
      </c>
      <c r="P517" s="28">
        <f t="shared" si="63"/>
        <v>-8.582403682088291E-3</v>
      </c>
      <c r="Q517" s="28">
        <f t="shared" si="57"/>
        <v>-2.220643162676339E-3</v>
      </c>
      <c r="R517" s="28">
        <f t="shared" si="58"/>
        <v>-9.711743606742651E-3</v>
      </c>
      <c r="S517" s="28">
        <f t="shared" si="59"/>
        <v>4.5930166968892738E-3</v>
      </c>
      <c r="T517" s="28">
        <f t="shared" si="60"/>
        <v>-1.5913997026290039E-3</v>
      </c>
    </row>
    <row r="518" spans="5:20">
      <c r="E518" s="29">
        <v>45050</v>
      </c>
      <c r="F518" s="30">
        <v>2390.0500489999999</v>
      </c>
      <c r="G518" s="30">
        <v>2259.5031739999999</v>
      </c>
      <c r="H518" s="30">
        <v>1687.099976</v>
      </c>
      <c r="I518" s="30">
        <v>974</v>
      </c>
      <c r="J518" s="30">
        <v>2361.8000489999999</v>
      </c>
      <c r="K518" s="32">
        <v>15405.5</v>
      </c>
      <c r="L518" s="10">
        <f t="shared" si="61"/>
        <v>1969.2410074420993</v>
      </c>
      <c r="M518" s="10">
        <f t="shared" si="62"/>
        <v>4.6165427837256967E-3</v>
      </c>
      <c r="O518" s="28">
        <f t="shared" si="63"/>
        <v>1.0680833507852316E-3</v>
      </c>
      <c r="P518" s="28">
        <f t="shared" si="63"/>
        <v>1.1528457576187812E-2</v>
      </c>
      <c r="Q518" s="28">
        <f t="shared" si="57"/>
        <v>1.2760171296031242E-3</v>
      </c>
      <c r="R518" s="28">
        <f t="shared" si="58"/>
        <v>1.079288528334299E-2</v>
      </c>
      <c r="S518" s="28">
        <f t="shared" si="59"/>
        <v>-9.3536546635383244E-3</v>
      </c>
      <c r="T518" s="28">
        <f t="shared" si="60"/>
        <v>8.4509181283347612E-3</v>
      </c>
    </row>
    <row r="519" spans="5:20">
      <c r="E519" s="29">
        <v>45051</v>
      </c>
      <c r="F519" s="30">
        <v>2428.3500979999999</v>
      </c>
      <c r="G519" s="30">
        <v>2253.734375</v>
      </c>
      <c r="H519" s="30">
        <v>1639</v>
      </c>
      <c r="I519" s="30">
        <v>970.45001200000002</v>
      </c>
      <c r="J519" s="30">
        <v>2357</v>
      </c>
      <c r="K519" s="32">
        <v>15278.599609000001</v>
      </c>
      <c r="L519" s="10">
        <f t="shared" si="61"/>
        <v>1967.0976817185112</v>
      </c>
      <c r="M519" s="10">
        <f t="shared" si="62"/>
        <v>-1.0884019353081253E-3</v>
      </c>
      <c r="O519" s="28">
        <f t="shared" si="63"/>
        <v>1.6024789529417882E-2</v>
      </c>
      <c r="P519" s="28">
        <f t="shared" si="63"/>
        <v>-2.5531271946777068E-3</v>
      </c>
      <c r="Q519" s="28">
        <f t="shared" si="57"/>
        <v>-2.8510447919062765E-2</v>
      </c>
      <c r="R519" s="28">
        <f t="shared" si="58"/>
        <v>-3.644751540041069E-3</v>
      </c>
      <c r="S519" s="28">
        <f t="shared" si="59"/>
        <v>-2.0323689137157208E-3</v>
      </c>
      <c r="T519" s="28">
        <f t="shared" si="60"/>
        <v>-8.237343221576654E-3</v>
      </c>
    </row>
    <row r="520" spans="5:20">
      <c r="E520" s="29">
        <v>45054</v>
      </c>
      <c r="F520" s="30">
        <v>2415.8500979999999</v>
      </c>
      <c r="G520" s="30">
        <v>2281.5629880000001</v>
      </c>
      <c r="H520" s="30">
        <v>1635</v>
      </c>
      <c r="I520" s="30">
        <v>961.84997599999997</v>
      </c>
      <c r="J520" s="30">
        <v>2377.4499510000001</v>
      </c>
      <c r="K520" s="32">
        <v>15427.099609000001</v>
      </c>
      <c r="L520" s="10">
        <f t="shared" si="61"/>
        <v>1973.2653648468677</v>
      </c>
      <c r="M520" s="10">
        <f t="shared" si="62"/>
        <v>3.1354229053679461E-3</v>
      </c>
      <c r="O520" s="28">
        <f t="shared" si="63"/>
        <v>-5.1475279492422255E-3</v>
      </c>
      <c r="P520" s="28">
        <f t="shared" si="63"/>
        <v>1.2347778561970113E-2</v>
      </c>
      <c r="Q520" s="28">
        <f t="shared" si="57"/>
        <v>-2.4405125076265577E-3</v>
      </c>
      <c r="R520" s="28">
        <f t="shared" si="58"/>
        <v>-8.861905192083297E-3</v>
      </c>
      <c r="S520" s="28">
        <f t="shared" si="59"/>
        <v>8.6762626219771821E-3</v>
      </c>
      <c r="T520" s="28">
        <f t="shared" si="60"/>
        <v>9.719477164158663E-3</v>
      </c>
    </row>
    <row r="521" spans="5:20">
      <c r="E521" s="29">
        <v>45055</v>
      </c>
      <c r="F521" s="30">
        <v>2425.1499020000001</v>
      </c>
      <c r="G521" s="30">
        <v>2288.623779</v>
      </c>
      <c r="H521" s="30">
        <v>1649.900024</v>
      </c>
      <c r="I521" s="30">
        <v>957.45001200000002</v>
      </c>
      <c r="J521" s="30">
        <v>2367.6499020000001</v>
      </c>
      <c r="K521" s="32">
        <v>15420.599609000001</v>
      </c>
      <c r="L521" s="10">
        <f t="shared" si="61"/>
        <v>1978.2570859066329</v>
      </c>
      <c r="M521" s="10">
        <f t="shared" si="62"/>
        <v>2.5296755057333531E-3</v>
      </c>
      <c r="O521" s="28">
        <f t="shared" si="63"/>
        <v>3.8494954665022618E-3</v>
      </c>
      <c r="P521" s="28">
        <f t="shared" si="63"/>
        <v>3.0947166644692548E-3</v>
      </c>
      <c r="Q521" s="28">
        <f t="shared" si="57"/>
        <v>9.1131645259938665E-3</v>
      </c>
      <c r="R521" s="28">
        <f t="shared" si="58"/>
        <v>-4.5744805424832169E-3</v>
      </c>
      <c r="S521" s="28">
        <f t="shared" si="59"/>
        <v>-4.1220842507653233E-3</v>
      </c>
      <c r="T521" s="28">
        <f t="shared" si="60"/>
        <v>-4.2133648999120865E-4</v>
      </c>
    </row>
    <row r="522" spans="5:20">
      <c r="E522" s="29">
        <v>45056</v>
      </c>
      <c r="F522" s="30">
        <v>2396.5</v>
      </c>
      <c r="G522" s="30">
        <v>2304.3610840000001</v>
      </c>
      <c r="H522" s="30">
        <v>1644.5</v>
      </c>
      <c r="I522" s="30">
        <v>953.79998799999998</v>
      </c>
      <c r="J522" s="30">
        <v>2387</v>
      </c>
      <c r="K522" s="32">
        <v>15466.049805000001</v>
      </c>
      <c r="L522" s="10">
        <f t="shared" si="61"/>
        <v>1977.4046876369971</v>
      </c>
      <c r="M522" s="10">
        <f t="shared" si="62"/>
        <v>-4.3088346590969273E-4</v>
      </c>
      <c r="O522" s="28">
        <f t="shared" si="63"/>
        <v>-1.1813662312739059E-2</v>
      </c>
      <c r="P522" s="28">
        <f t="shared" si="63"/>
        <v>6.8763180494770815E-3</v>
      </c>
      <c r="Q522" s="28">
        <f t="shared" si="57"/>
        <v>-3.2729401305833239E-3</v>
      </c>
      <c r="R522" s="28">
        <f t="shared" si="58"/>
        <v>-3.8122345336604191E-3</v>
      </c>
      <c r="S522" s="28">
        <f t="shared" si="59"/>
        <v>8.1727023846112079E-3</v>
      </c>
      <c r="T522" s="28">
        <f t="shared" si="60"/>
        <v>2.9473689190058217E-3</v>
      </c>
    </row>
    <row r="523" spans="5:20">
      <c r="E523" s="29">
        <v>45057</v>
      </c>
      <c r="F523" s="30">
        <v>2391.6000979999999</v>
      </c>
      <c r="G523" s="30">
        <v>2289.3161620000001</v>
      </c>
      <c r="H523" s="30">
        <v>1665.150024</v>
      </c>
      <c r="I523" s="30">
        <v>961.04998799999998</v>
      </c>
      <c r="J523" s="30">
        <v>2300</v>
      </c>
      <c r="K523" s="32">
        <v>15484.049805000001</v>
      </c>
      <c r="L523" s="10">
        <f t="shared" si="61"/>
        <v>1967.2143921231605</v>
      </c>
      <c r="M523" s="10">
        <f t="shared" si="62"/>
        <v>-5.1533687451777999E-3</v>
      </c>
      <c r="O523" s="28">
        <f t="shared" si="63"/>
        <v>-2.0446075526809881E-3</v>
      </c>
      <c r="P523" s="28">
        <f t="shared" si="63"/>
        <v>-6.5288908515519495E-3</v>
      </c>
      <c r="Q523" s="28">
        <f t="shared" si="57"/>
        <v>1.2557022803283635E-2</v>
      </c>
      <c r="R523" s="28">
        <f t="shared" si="58"/>
        <v>7.6011743459991621E-3</v>
      </c>
      <c r="S523" s="28">
        <f t="shared" si="59"/>
        <v>-3.6447423544197721E-2</v>
      </c>
      <c r="T523" s="28">
        <f t="shared" si="60"/>
        <v>1.1638395212061337E-3</v>
      </c>
    </row>
    <row r="524" spans="5:20">
      <c r="E524" s="29">
        <v>45058</v>
      </c>
      <c r="F524" s="30">
        <v>2415.3500979999999</v>
      </c>
      <c r="G524" s="30">
        <v>2293.0541990000002</v>
      </c>
      <c r="H524" s="30">
        <v>1647</v>
      </c>
      <c r="I524" s="30">
        <v>956</v>
      </c>
      <c r="J524" s="30">
        <v>2222.6499020000001</v>
      </c>
      <c r="K524" s="32">
        <v>15477.349609000001</v>
      </c>
      <c r="L524" s="10">
        <f t="shared" si="61"/>
        <v>1962.1097995787206</v>
      </c>
      <c r="M524" s="10">
        <f t="shared" si="62"/>
        <v>-2.5948328585226887E-3</v>
      </c>
      <c r="O524" s="28">
        <f t="shared" si="63"/>
        <v>9.9305899928090469E-3</v>
      </c>
      <c r="P524" s="28">
        <f t="shared" si="63"/>
        <v>1.632818158560756E-3</v>
      </c>
      <c r="Q524" s="28">
        <f t="shared" si="57"/>
        <v>-1.089993318223681E-2</v>
      </c>
      <c r="R524" s="28">
        <f t="shared" si="58"/>
        <v>-5.2546569513093333E-3</v>
      </c>
      <c r="S524" s="28">
        <f t="shared" si="59"/>
        <v>-3.3630477391304314E-2</v>
      </c>
      <c r="T524" s="28">
        <f t="shared" si="60"/>
        <v>-4.3271599383754022E-4</v>
      </c>
    </row>
    <row r="525" spans="5:20">
      <c r="E525" s="29">
        <v>45061</v>
      </c>
      <c r="F525" s="30">
        <v>2421.25</v>
      </c>
      <c r="G525" s="30">
        <v>2297.576904</v>
      </c>
      <c r="H525" s="30">
        <v>1672</v>
      </c>
      <c r="I525" s="30">
        <v>953</v>
      </c>
      <c r="J525" s="30">
        <v>2220.8999020000001</v>
      </c>
      <c r="K525" s="32">
        <v>15549.700194999999</v>
      </c>
      <c r="L525" s="10">
        <f t="shared" si="61"/>
        <v>1968.1965413237285</v>
      </c>
      <c r="M525" s="10">
        <f t="shared" si="62"/>
        <v>3.1021412493401623E-3</v>
      </c>
      <c r="O525" s="28">
        <f t="shared" si="63"/>
        <v>2.4426694932901949E-3</v>
      </c>
      <c r="P525" s="28">
        <f t="shared" si="63"/>
        <v>1.9723498040178367E-3</v>
      </c>
      <c r="Q525" s="28">
        <f t="shared" si="57"/>
        <v>1.5179113539769196E-2</v>
      </c>
      <c r="R525" s="28">
        <f t="shared" si="58"/>
        <v>-3.1380753138074979E-3</v>
      </c>
      <c r="S525" s="28">
        <f t="shared" si="59"/>
        <v>-7.8734847014161335E-4</v>
      </c>
      <c r="T525" s="28">
        <f t="shared" si="60"/>
        <v>4.6746108234143602E-3</v>
      </c>
    </row>
    <row r="526" spans="5:20">
      <c r="E526" s="29">
        <v>45062</v>
      </c>
      <c r="F526" s="30">
        <v>2458.1999510000001</v>
      </c>
      <c r="G526" s="30">
        <v>2264.8566890000002</v>
      </c>
      <c r="H526" s="30">
        <v>1671.8000489999999</v>
      </c>
      <c r="I526" s="30">
        <v>940.95001200000002</v>
      </c>
      <c r="J526" s="30">
        <v>2254.6000979999999</v>
      </c>
      <c r="K526" s="32">
        <v>15492.400390999999</v>
      </c>
      <c r="L526" s="10">
        <f t="shared" si="61"/>
        <v>1966.8940459078053</v>
      </c>
      <c r="M526" s="10">
        <f t="shared" si="62"/>
        <v>-6.6177101146980277E-4</v>
      </c>
      <c r="O526" s="28">
        <f t="shared" si="63"/>
        <v>1.5260692204439819E-2</v>
      </c>
      <c r="P526" s="28">
        <f t="shared" si="63"/>
        <v>-1.424118380674666E-2</v>
      </c>
      <c r="Q526" s="28">
        <f t="shared" si="57"/>
        <v>-1.1958791866029106E-4</v>
      </c>
      <c r="R526" s="28">
        <f t="shared" si="58"/>
        <v>-1.2644268625393473E-2</v>
      </c>
      <c r="S526" s="28">
        <f t="shared" si="59"/>
        <v>1.517411746907249E-2</v>
      </c>
      <c r="T526" s="28">
        <f t="shared" si="60"/>
        <v>-3.684945901299419E-3</v>
      </c>
    </row>
    <row r="527" spans="5:20">
      <c r="E527" s="29">
        <v>45063</v>
      </c>
      <c r="F527" s="30">
        <v>2490.3999020000001</v>
      </c>
      <c r="G527" s="30">
        <v>2251.4731449999999</v>
      </c>
      <c r="H527" s="30">
        <v>1650</v>
      </c>
      <c r="I527" s="30">
        <v>935.95001200000002</v>
      </c>
      <c r="J527" s="30">
        <v>2224.3500979999999</v>
      </c>
      <c r="K527" s="32">
        <v>15426.349609000001</v>
      </c>
      <c r="L527" s="10">
        <f t="shared" si="61"/>
        <v>1962.251590304038</v>
      </c>
      <c r="M527" s="10">
        <f t="shared" si="62"/>
        <v>-2.3602977564683991E-3</v>
      </c>
      <c r="O527" s="28">
        <f t="shared" si="63"/>
        <v>1.3098995867647512E-2</v>
      </c>
      <c r="P527" s="28">
        <f t="shared" si="63"/>
        <v>-5.9092233362939561E-3</v>
      </c>
      <c r="Q527" s="28">
        <f t="shared" si="57"/>
        <v>-1.3039866228643726E-2</v>
      </c>
      <c r="R527" s="28">
        <f t="shared" si="58"/>
        <v>-5.3137785602154208E-3</v>
      </c>
      <c r="S527" s="28">
        <f t="shared" si="59"/>
        <v>-1.3417013521304311E-2</v>
      </c>
      <c r="T527" s="28">
        <f t="shared" si="60"/>
        <v>-4.2634311231957156E-3</v>
      </c>
    </row>
    <row r="528" spans="5:20">
      <c r="E528" s="29">
        <v>45064</v>
      </c>
      <c r="F528" s="30">
        <v>2477.5</v>
      </c>
      <c r="G528" s="30">
        <v>2246.6274410000001</v>
      </c>
      <c r="H528" s="30">
        <v>1648</v>
      </c>
      <c r="I528" s="30">
        <v>929.65002400000003</v>
      </c>
      <c r="J528" s="30">
        <v>2230</v>
      </c>
      <c r="K528" s="32">
        <v>15361.599609000001</v>
      </c>
      <c r="L528" s="10">
        <f t="shared" si="61"/>
        <v>1956.8444310000355</v>
      </c>
      <c r="M528" s="10">
        <f t="shared" si="62"/>
        <v>-2.755589207174336E-3</v>
      </c>
      <c r="O528" s="28">
        <f t="shared" si="63"/>
        <v>-5.1798516333221301E-3</v>
      </c>
      <c r="P528" s="28">
        <f t="shared" si="63"/>
        <v>-2.1522370856437156E-3</v>
      </c>
      <c r="Q528" s="28">
        <f t="shared" si="57"/>
        <v>-1.2121212121212199E-3</v>
      </c>
      <c r="R528" s="28">
        <f t="shared" si="58"/>
        <v>-6.7311158921166125E-3</v>
      </c>
      <c r="S528" s="28">
        <f t="shared" si="59"/>
        <v>2.5400237152777283E-3</v>
      </c>
      <c r="T528" s="28">
        <f t="shared" si="60"/>
        <v>-4.1973637082763915E-3</v>
      </c>
    </row>
    <row r="529" spans="5:20">
      <c r="E529" s="29">
        <v>45065</v>
      </c>
      <c r="F529" s="30">
        <v>2445.3000489999999</v>
      </c>
      <c r="G529" s="30">
        <v>2253.9189449999999</v>
      </c>
      <c r="H529" s="30">
        <v>1648</v>
      </c>
      <c r="I529" s="30">
        <v>925.84997599999997</v>
      </c>
      <c r="J529" s="30">
        <v>2192</v>
      </c>
      <c r="K529" s="32">
        <v>15407.549805000001</v>
      </c>
      <c r="L529" s="10">
        <f t="shared" si="61"/>
        <v>1947.4563536018479</v>
      </c>
      <c r="M529" s="10">
        <f t="shared" si="62"/>
        <v>-4.7975594019958878E-3</v>
      </c>
      <c r="O529" s="28">
        <f t="shared" si="63"/>
        <v>-1.2996952976791154E-2</v>
      </c>
      <c r="P529" s="28">
        <f t="shared" si="63"/>
        <v>3.2455332232361744E-3</v>
      </c>
      <c r="Q529" s="28">
        <f t="shared" si="57"/>
        <v>0</v>
      </c>
      <c r="R529" s="28">
        <f t="shared" si="58"/>
        <v>-4.0876113611546527E-3</v>
      </c>
      <c r="S529" s="28">
        <f t="shared" si="59"/>
        <v>-1.7040358744394579E-2</v>
      </c>
      <c r="T529" s="28">
        <f t="shared" si="60"/>
        <v>2.9912377076328767E-3</v>
      </c>
    </row>
    <row r="530" spans="5:20">
      <c r="E530" s="29">
        <v>45068</v>
      </c>
      <c r="F530" s="30">
        <v>2449.3999020000001</v>
      </c>
      <c r="G530" s="30">
        <v>2265.9641109999998</v>
      </c>
      <c r="H530" s="30">
        <v>1645</v>
      </c>
      <c r="I530" s="30">
        <v>937.45001200000002</v>
      </c>
      <c r="J530" s="30">
        <v>2190</v>
      </c>
      <c r="K530" s="32">
        <v>15504</v>
      </c>
      <c r="L530" s="10">
        <f t="shared" si="61"/>
        <v>1953.800922401922</v>
      </c>
      <c r="M530" s="10">
        <f t="shared" si="62"/>
        <v>3.2578747083802373E-3</v>
      </c>
      <c r="O530" s="28">
        <f t="shared" si="63"/>
        <v>1.6766257382920813E-3</v>
      </c>
      <c r="P530" s="28">
        <f t="shared" si="63"/>
        <v>5.3440990088486906E-3</v>
      </c>
      <c r="Q530" s="28">
        <f t="shared" si="57"/>
        <v>-1.8203883495145901E-3</v>
      </c>
      <c r="R530" s="28">
        <f t="shared" si="58"/>
        <v>1.2529066588213622E-2</v>
      </c>
      <c r="S530" s="28">
        <f t="shared" si="59"/>
        <v>-9.1240875912412811E-4</v>
      </c>
      <c r="T530" s="28">
        <f t="shared" si="60"/>
        <v>6.2599307625603728E-3</v>
      </c>
    </row>
    <row r="531" spans="5:20">
      <c r="E531" s="29">
        <v>45069</v>
      </c>
      <c r="F531" s="30">
        <v>2461.6999510000001</v>
      </c>
      <c r="G531" s="30">
        <v>2265.548828</v>
      </c>
      <c r="H531" s="30">
        <v>1649</v>
      </c>
      <c r="I531" s="30">
        <v>931.59997599999997</v>
      </c>
      <c r="J531" s="30">
        <v>2225.6000979999999</v>
      </c>
      <c r="K531" s="32">
        <v>15544.75</v>
      </c>
      <c r="L531" s="10">
        <f t="shared" si="61"/>
        <v>1959.5868745094872</v>
      </c>
      <c r="M531" s="10">
        <f t="shared" si="62"/>
        <v>2.9613826266661203E-3</v>
      </c>
      <c r="O531" s="28">
        <f t="shared" si="63"/>
        <v>5.0216581579662911E-3</v>
      </c>
      <c r="P531" s="28">
        <f t="shared" si="63"/>
        <v>-1.8326989292716256E-4</v>
      </c>
      <c r="Q531" s="28">
        <f t="shared" ref="Q531:Q594" si="64">(H531/H530)-1</f>
        <v>2.4316109422493071E-3</v>
      </c>
      <c r="R531" s="28">
        <f t="shared" ref="R531:R594" si="65">(I531/I530)-1</f>
        <v>-6.2403711399173778E-3</v>
      </c>
      <c r="S531" s="28">
        <f t="shared" ref="S531:S594" si="66">(J531/J530)-1</f>
        <v>1.6255752511415533E-2</v>
      </c>
      <c r="T531" s="28">
        <f t="shared" ref="T531:T594" si="67">(K531/K530)-1</f>
        <v>2.6283539731681849E-3</v>
      </c>
    </row>
    <row r="532" spans="5:20">
      <c r="E532" s="29">
        <v>45070</v>
      </c>
      <c r="F532" s="30">
        <v>2475.5500489999999</v>
      </c>
      <c r="G532" s="30">
        <v>2252.3498540000001</v>
      </c>
      <c r="H532" s="30">
        <v>1627.5500489999999</v>
      </c>
      <c r="I532" s="30">
        <v>952.15002400000003</v>
      </c>
      <c r="J532" s="30">
        <v>2200</v>
      </c>
      <c r="K532" s="32">
        <v>15515.950194999999</v>
      </c>
      <c r="L532" s="10">
        <f t="shared" si="61"/>
        <v>1956.142021249399</v>
      </c>
      <c r="M532" s="10">
        <f t="shared" si="62"/>
        <v>-1.7579487313877928E-3</v>
      </c>
      <c r="O532" s="28">
        <f t="shared" si="63"/>
        <v>5.6262332029433093E-3</v>
      </c>
      <c r="P532" s="28">
        <f t="shared" si="63"/>
        <v>-5.8259499141547488E-3</v>
      </c>
      <c r="Q532" s="28">
        <f t="shared" si="64"/>
        <v>-1.3007853850818707E-2</v>
      </c>
      <c r="R532" s="28">
        <f t="shared" si="65"/>
        <v>2.2058875621954854E-2</v>
      </c>
      <c r="S532" s="28">
        <f t="shared" si="66"/>
        <v>-1.1502559701989989E-2</v>
      </c>
      <c r="T532" s="28">
        <f t="shared" si="67"/>
        <v>-1.8527030026215252E-3</v>
      </c>
    </row>
    <row r="533" spans="5:20">
      <c r="E533" s="29">
        <v>45071</v>
      </c>
      <c r="F533" s="30">
        <v>2486.6000979999999</v>
      </c>
      <c r="G533" s="30">
        <v>2252.0729980000001</v>
      </c>
      <c r="H533" s="30">
        <v>1615.6999510000001</v>
      </c>
      <c r="I533" s="30">
        <v>945</v>
      </c>
      <c r="J533" s="30">
        <v>2190</v>
      </c>
      <c r="K533" s="32">
        <v>15555.25</v>
      </c>
      <c r="L533" s="10">
        <f t="shared" si="61"/>
        <v>1954.2980798491278</v>
      </c>
      <c r="M533" s="10">
        <f t="shared" si="62"/>
        <v>-9.4264188399439952E-4</v>
      </c>
      <c r="O533" s="28">
        <f t="shared" si="63"/>
        <v>4.4636742466441781E-3</v>
      </c>
      <c r="P533" s="28">
        <f t="shared" si="63"/>
        <v>-1.2291873729486369E-4</v>
      </c>
      <c r="Q533" s="28">
        <f t="shared" si="64"/>
        <v>-7.2809423017625718E-3</v>
      </c>
      <c r="R533" s="28">
        <f t="shared" si="65"/>
        <v>-7.5093460271761225E-3</v>
      </c>
      <c r="S533" s="28">
        <f t="shared" si="66"/>
        <v>-4.5454545454545192E-3</v>
      </c>
      <c r="T533" s="28">
        <f t="shared" si="67"/>
        <v>2.5328648588125446E-3</v>
      </c>
    </row>
    <row r="534" spans="5:20">
      <c r="E534" s="29">
        <v>45072</v>
      </c>
      <c r="F534" s="30">
        <v>2490.4499510000001</v>
      </c>
      <c r="G534" s="30">
        <v>2313.498779</v>
      </c>
      <c r="H534" s="30">
        <v>1619</v>
      </c>
      <c r="I534" s="30">
        <v>969.90002400000003</v>
      </c>
      <c r="J534" s="30">
        <v>2209</v>
      </c>
      <c r="K534" s="32">
        <v>15696.75</v>
      </c>
      <c r="L534" s="10">
        <f t="shared" si="61"/>
        <v>1982.4082502347321</v>
      </c>
      <c r="M534" s="10">
        <f t="shared" si="62"/>
        <v>1.4383768103468864E-2</v>
      </c>
      <c r="O534" s="28">
        <f t="shared" si="63"/>
        <v>1.5482397041231E-3</v>
      </c>
      <c r="P534" s="28">
        <f t="shared" si="63"/>
        <v>2.7275217568236254E-2</v>
      </c>
      <c r="Q534" s="28">
        <f t="shared" si="64"/>
        <v>2.042488766529571E-3</v>
      </c>
      <c r="R534" s="28">
        <f t="shared" si="65"/>
        <v>2.6349231746031876E-2</v>
      </c>
      <c r="S534" s="28">
        <f t="shared" si="66"/>
        <v>8.6757990867580848E-3</v>
      </c>
      <c r="T534" s="28">
        <f t="shared" si="67"/>
        <v>9.0966072547853383E-3</v>
      </c>
    </row>
    <row r="535" spans="5:20">
      <c r="E535" s="29">
        <v>45075</v>
      </c>
      <c r="F535" s="30">
        <v>2502.6000979999999</v>
      </c>
      <c r="G535" s="30">
        <v>2326.5129390000002</v>
      </c>
      <c r="H535" s="30">
        <v>1628.5</v>
      </c>
      <c r="I535" s="30">
        <v>968.45001200000002</v>
      </c>
      <c r="J535" s="30">
        <v>2225</v>
      </c>
      <c r="K535" s="32">
        <v>15772.349609000001</v>
      </c>
      <c r="L535" s="10">
        <f t="shared" si="61"/>
        <v>1992.2869676379473</v>
      </c>
      <c r="M535" s="10">
        <f t="shared" si="62"/>
        <v>4.9831902192929434E-3</v>
      </c>
      <c r="O535" s="28">
        <f t="shared" si="63"/>
        <v>4.8786955124799913E-3</v>
      </c>
      <c r="P535" s="28">
        <f t="shared" si="63"/>
        <v>5.6253152662675276E-3</v>
      </c>
      <c r="Q535" s="28">
        <f t="shared" si="64"/>
        <v>5.8678196417540907E-3</v>
      </c>
      <c r="R535" s="28">
        <f t="shared" si="65"/>
        <v>-1.4950118198986395E-3</v>
      </c>
      <c r="S535" s="28">
        <f t="shared" si="66"/>
        <v>7.2430964237211182E-3</v>
      </c>
      <c r="T535" s="28">
        <f t="shared" si="67"/>
        <v>4.8162587159763515E-3</v>
      </c>
    </row>
    <row r="536" spans="5:20">
      <c r="E536" s="29">
        <v>45076</v>
      </c>
      <c r="F536" s="30">
        <v>2538.8000489999999</v>
      </c>
      <c r="G536" s="30">
        <v>2325.913086</v>
      </c>
      <c r="H536" s="30">
        <v>1633.599976</v>
      </c>
      <c r="I536" s="30">
        <v>959.59997599999997</v>
      </c>
      <c r="J536" s="30">
        <v>2230</v>
      </c>
      <c r="K536" s="32">
        <v>15799.450194999999</v>
      </c>
      <c r="L536" s="10">
        <f t="shared" si="61"/>
        <v>1999.9081143760379</v>
      </c>
      <c r="M536" s="10">
        <f t="shared" si="62"/>
        <v>3.8253257998903667E-3</v>
      </c>
      <c r="O536" s="28">
        <f t="shared" si="63"/>
        <v>1.4464936299223297E-2</v>
      </c>
      <c r="P536" s="28">
        <f t="shared" si="63"/>
        <v>-2.5783351123676024E-4</v>
      </c>
      <c r="Q536" s="28">
        <f t="shared" si="64"/>
        <v>3.1317015658580694E-3</v>
      </c>
      <c r="R536" s="28">
        <f t="shared" si="65"/>
        <v>-9.1383508599719443E-3</v>
      </c>
      <c r="S536" s="28">
        <f t="shared" si="66"/>
        <v>2.2471910112360494E-3</v>
      </c>
      <c r="T536" s="28">
        <f t="shared" si="67"/>
        <v>1.7182339138954728E-3</v>
      </c>
    </row>
    <row r="537" spans="5:20">
      <c r="E537" s="29">
        <v>45077</v>
      </c>
      <c r="F537" s="30">
        <v>2531.5500489999999</v>
      </c>
      <c r="G537" s="30">
        <v>2279.716797</v>
      </c>
      <c r="H537" s="30">
        <v>1629.900024</v>
      </c>
      <c r="I537" s="30">
        <v>975.34997599999997</v>
      </c>
      <c r="J537" s="30">
        <v>2201.1000979999999</v>
      </c>
      <c r="K537" s="32">
        <v>15766.400390999999</v>
      </c>
      <c r="L537" s="10">
        <f t="shared" si="61"/>
        <v>1982.5034834819828</v>
      </c>
      <c r="M537" s="10">
        <f t="shared" si="62"/>
        <v>-8.7027152742391589E-3</v>
      </c>
      <c r="O537" s="28">
        <f t="shared" si="63"/>
        <v>-2.8556797936315492E-3</v>
      </c>
      <c r="P537" s="28">
        <f t="shared" si="63"/>
        <v>-1.986157147404255E-2</v>
      </c>
      <c r="Q537" s="28">
        <f t="shared" si="64"/>
        <v>-2.2649069872414662E-3</v>
      </c>
      <c r="R537" s="28">
        <f t="shared" si="65"/>
        <v>1.6413089197492958E-2</v>
      </c>
      <c r="S537" s="28">
        <f t="shared" si="66"/>
        <v>-1.2959597309417092E-2</v>
      </c>
      <c r="T537" s="28">
        <f t="shared" si="67"/>
        <v>-2.0918325379739588E-3</v>
      </c>
    </row>
    <row r="538" spans="5:20">
      <c r="E538" s="29">
        <v>45078</v>
      </c>
      <c r="F538" s="30">
        <v>2513.8999020000001</v>
      </c>
      <c r="G538" s="30">
        <v>2273.578857</v>
      </c>
      <c r="H538" s="30">
        <v>1619.900024</v>
      </c>
      <c r="I538" s="30">
        <v>987.70001200000002</v>
      </c>
      <c r="J538" s="30">
        <v>2217</v>
      </c>
      <c r="K538" s="32">
        <v>15760.349609000001</v>
      </c>
      <c r="L538" s="10">
        <f t="shared" si="61"/>
        <v>1978.8140974514179</v>
      </c>
      <c r="M538" s="10">
        <f t="shared" si="62"/>
        <v>-1.8609732902385989E-3</v>
      </c>
      <c r="O538" s="28">
        <f t="shared" si="63"/>
        <v>-6.9720711257404977E-3</v>
      </c>
      <c r="P538" s="28">
        <f t="shared" si="63"/>
        <v>-2.6924133769936631E-3</v>
      </c>
      <c r="Q538" s="28">
        <f t="shared" si="64"/>
        <v>-6.135345636389733E-3</v>
      </c>
      <c r="R538" s="28">
        <f t="shared" si="65"/>
        <v>1.2662158511192789E-2</v>
      </c>
      <c r="S538" s="28">
        <f t="shared" si="66"/>
        <v>7.2236160520129378E-3</v>
      </c>
      <c r="T538" s="28">
        <f t="shared" si="67"/>
        <v>-3.8377700996683473E-4</v>
      </c>
    </row>
    <row r="539" spans="5:20">
      <c r="E539" s="29">
        <v>45079</v>
      </c>
      <c r="F539" s="30">
        <v>2541.4499510000001</v>
      </c>
      <c r="G539" s="30">
        <v>2266.148682</v>
      </c>
      <c r="H539" s="30">
        <v>1612.4499510000001</v>
      </c>
      <c r="I539" s="30">
        <v>999.59997599999997</v>
      </c>
      <c r="J539" s="30">
        <v>2221</v>
      </c>
      <c r="K539" s="32">
        <v>15811.200194999999</v>
      </c>
      <c r="L539" s="10">
        <f t="shared" si="61"/>
        <v>1983.9789172096951</v>
      </c>
      <c r="M539" s="10">
        <f t="shared" si="62"/>
        <v>2.6100580973873466E-3</v>
      </c>
      <c r="O539" s="28">
        <f t="shared" si="63"/>
        <v>1.0959087503079168E-2</v>
      </c>
      <c r="P539" s="28">
        <f t="shared" si="63"/>
        <v>-3.2680524702820568E-3</v>
      </c>
      <c r="Q539" s="28">
        <f t="shared" si="64"/>
        <v>-4.5990943204035073E-3</v>
      </c>
      <c r="R539" s="28">
        <f t="shared" si="65"/>
        <v>1.2048156176391656E-2</v>
      </c>
      <c r="S539" s="28">
        <f t="shared" si="66"/>
        <v>1.8042399639150997E-3</v>
      </c>
      <c r="T539" s="28">
        <f t="shared" si="67"/>
        <v>3.2264884511801206E-3</v>
      </c>
    </row>
    <row r="540" spans="5:20">
      <c r="E540" s="29">
        <v>45082</v>
      </c>
      <c r="F540" s="30">
        <v>2519.4499510000001</v>
      </c>
      <c r="G540" s="30">
        <v>2286.5009770000001</v>
      </c>
      <c r="H540" s="30">
        <v>1614.5</v>
      </c>
      <c r="I540" s="30">
        <v>1008.75</v>
      </c>
      <c r="J540" s="30">
        <v>2245</v>
      </c>
      <c r="K540" s="32">
        <v>15859.5</v>
      </c>
      <c r="L540" s="10">
        <f t="shared" si="61"/>
        <v>1990.1733575369012</v>
      </c>
      <c r="M540" s="10">
        <f t="shared" si="62"/>
        <v>3.1222309236622614E-3</v>
      </c>
      <c r="O540" s="28">
        <f t="shared" si="63"/>
        <v>-8.6564758008882414E-3</v>
      </c>
      <c r="P540" s="28">
        <f t="shared" si="63"/>
        <v>8.981006039744166E-3</v>
      </c>
      <c r="Q540" s="28">
        <f t="shared" si="64"/>
        <v>1.2713876785623857E-3</v>
      </c>
      <c r="R540" s="28">
        <f t="shared" si="65"/>
        <v>9.1536856939660183E-3</v>
      </c>
      <c r="S540" s="28">
        <f t="shared" si="66"/>
        <v>1.0805943268797913E-2</v>
      </c>
      <c r="T540" s="28">
        <f t="shared" si="67"/>
        <v>3.0547842291741567E-3</v>
      </c>
    </row>
    <row r="541" spans="5:20">
      <c r="E541" s="29">
        <v>45083</v>
      </c>
      <c r="F541" s="30">
        <v>2515.8500979999999</v>
      </c>
      <c r="G541" s="30">
        <v>2288.4392090000001</v>
      </c>
      <c r="H541" s="30">
        <v>1607.650024</v>
      </c>
      <c r="I541" s="30">
        <v>1013.799988</v>
      </c>
      <c r="J541" s="30">
        <v>2269</v>
      </c>
      <c r="K541" s="32">
        <v>15878.400390999999</v>
      </c>
      <c r="L541" s="10">
        <f t="shared" si="61"/>
        <v>1992.2663584567283</v>
      </c>
      <c r="M541" s="10">
        <f t="shared" si="62"/>
        <v>1.0516676408618419E-3</v>
      </c>
      <c r="O541" s="28">
        <f t="shared" si="63"/>
        <v>-1.4288249697405053E-3</v>
      </c>
      <c r="P541" s="28">
        <f t="shared" si="63"/>
        <v>8.4768474603635902E-4</v>
      </c>
      <c r="Q541" s="28">
        <f t="shared" si="64"/>
        <v>-4.2427847630844839E-3</v>
      </c>
      <c r="R541" s="28">
        <f t="shared" si="65"/>
        <v>5.0061838909540857E-3</v>
      </c>
      <c r="S541" s="28">
        <f t="shared" si="66"/>
        <v>1.0690423162583507E-2</v>
      </c>
      <c r="T541" s="28">
        <f t="shared" si="67"/>
        <v>1.1917393990983349E-3</v>
      </c>
    </row>
    <row r="542" spans="5:20">
      <c r="E542" s="29">
        <v>45084</v>
      </c>
      <c r="F542" s="30">
        <v>2549.75</v>
      </c>
      <c r="G542" s="30">
        <v>2305.7917480000001</v>
      </c>
      <c r="H542" s="30">
        <v>1603.4499510000001</v>
      </c>
      <c r="I542" s="30">
        <v>1014.599976</v>
      </c>
      <c r="J542" s="30">
        <v>2278</v>
      </c>
      <c r="K542" s="32">
        <v>16006.700194999999</v>
      </c>
      <c r="L542" s="10">
        <f t="shared" si="61"/>
        <v>2005.9702814139043</v>
      </c>
      <c r="M542" s="10">
        <f t="shared" si="62"/>
        <v>6.878559635866921E-3</v>
      </c>
      <c r="O542" s="28">
        <f t="shared" si="63"/>
        <v>1.3474531740563123E-2</v>
      </c>
      <c r="P542" s="28">
        <f t="shared" si="63"/>
        <v>7.5826960715215108E-3</v>
      </c>
      <c r="Q542" s="28">
        <f t="shared" si="64"/>
        <v>-2.6125543105145477E-3</v>
      </c>
      <c r="R542" s="28">
        <f t="shared" si="65"/>
        <v>7.8909845084740304E-4</v>
      </c>
      <c r="S542" s="28">
        <f t="shared" si="66"/>
        <v>3.9665050683119762E-3</v>
      </c>
      <c r="T542" s="28">
        <f t="shared" si="67"/>
        <v>8.0801466672122402E-3</v>
      </c>
    </row>
    <row r="543" spans="5:20">
      <c r="E543" s="29">
        <v>45085</v>
      </c>
      <c r="F543" s="30">
        <v>2573.3999020000001</v>
      </c>
      <c r="G543" s="30">
        <v>2307.1760250000002</v>
      </c>
      <c r="H543" s="30">
        <v>1603.25</v>
      </c>
      <c r="I543" s="30">
        <v>987</v>
      </c>
      <c r="J543" s="30">
        <v>2316.9499510000001</v>
      </c>
      <c r="K543" s="32">
        <v>15921.049805000001</v>
      </c>
      <c r="L543" s="10">
        <f t="shared" si="61"/>
        <v>2010.5335849413145</v>
      </c>
      <c r="M543" s="10">
        <f t="shared" si="62"/>
        <v>2.274860983580318E-3</v>
      </c>
      <c r="O543" s="28">
        <f t="shared" si="63"/>
        <v>9.275380723600346E-3</v>
      </c>
      <c r="P543" s="28">
        <f t="shared" si="63"/>
        <v>6.0034779862516707E-4</v>
      </c>
      <c r="Q543" s="28">
        <f t="shared" si="64"/>
        <v>-1.2470049338009215E-4</v>
      </c>
      <c r="R543" s="28">
        <f t="shared" si="65"/>
        <v>-2.720281554589743E-2</v>
      </c>
      <c r="S543" s="28">
        <f t="shared" si="66"/>
        <v>1.7098310359964897E-2</v>
      </c>
      <c r="T543" s="28">
        <f t="shared" si="67"/>
        <v>-5.35090861680243E-3</v>
      </c>
    </row>
    <row r="544" spans="5:20">
      <c r="E544" s="29">
        <v>45086</v>
      </c>
      <c r="F544" s="30">
        <v>2558.6000979999999</v>
      </c>
      <c r="G544" s="30">
        <v>2290.8391109999998</v>
      </c>
      <c r="H544" s="30">
        <v>1615.900024</v>
      </c>
      <c r="I544" s="30">
        <v>983.95001200000002</v>
      </c>
      <c r="J544" s="30">
        <v>2345</v>
      </c>
      <c r="K544" s="32">
        <v>15877.400390999999</v>
      </c>
      <c r="L544" s="10">
        <f t="shared" si="61"/>
        <v>2006.1408651222944</v>
      </c>
      <c r="M544" s="10">
        <f t="shared" si="62"/>
        <v>-2.1848527435309739E-3</v>
      </c>
      <c r="O544" s="28">
        <f t="shared" si="63"/>
        <v>-5.7510703985408362E-3</v>
      </c>
      <c r="P544" s="28">
        <f t="shared" si="63"/>
        <v>-7.0809135596840989E-3</v>
      </c>
      <c r="Q544" s="28">
        <f t="shared" si="64"/>
        <v>7.8902379541556655E-3</v>
      </c>
      <c r="R544" s="28">
        <f t="shared" si="65"/>
        <v>-3.0901600810536722E-3</v>
      </c>
      <c r="S544" s="28">
        <f t="shared" si="66"/>
        <v>1.2106454430702573E-2</v>
      </c>
      <c r="T544" s="28">
        <f t="shared" si="67"/>
        <v>-2.7416165726894537E-3</v>
      </c>
    </row>
    <row r="545" spans="5:20">
      <c r="E545" s="29">
        <v>45089</v>
      </c>
      <c r="F545" s="30">
        <v>2582.8500979999999</v>
      </c>
      <c r="G545" s="30">
        <v>2292.8696289999998</v>
      </c>
      <c r="H545" s="30">
        <v>1612.5500489999999</v>
      </c>
      <c r="I545" s="30">
        <v>985.45001200000002</v>
      </c>
      <c r="J545" s="30">
        <v>2365</v>
      </c>
      <c r="K545" s="32">
        <v>15929.099609000001</v>
      </c>
      <c r="L545" s="10">
        <f t="shared" si="61"/>
        <v>2014.0211533685965</v>
      </c>
      <c r="M545" s="10">
        <f t="shared" si="62"/>
        <v>3.9280832085646367E-3</v>
      </c>
      <c r="O545" s="28">
        <f t="shared" si="63"/>
        <v>9.4778390804235446E-3</v>
      </c>
      <c r="P545" s="28">
        <f t="shared" si="63"/>
        <v>8.8636429780253323E-4</v>
      </c>
      <c r="Q545" s="28">
        <f t="shared" si="64"/>
        <v>-2.0731325888018182E-3</v>
      </c>
      <c r="R545" s="28">
        <f t="shared" si="65"/>
        <v>1.5244676881003283E-3</v>
      </c>
      <c r="S545" s="28">
        <f t="shared" si="66"/>
        <v>8.5287846481876262E-3</v>
      </c>
      <c r="T545" s="28">
        <f t="shared" si="67"/>
        <v>3.2561513048008361E-3</v>
      </c>
    </row>
    <row r="546" spans="5:20">
      <c r="E546" s="29">
        <v>45090</v>
      </c>
      <c r="F546" s="30">
        <v>2584.0500489999999</v>
      </c>
      <c r="G546" s="30">
        <v>2326.7436520000001</v>
      </c>
      <c r="H546" s="30">
        <v>1590.099976</v>
      </c>
      <c r="I546" s="30">
        <v>988.09997599999997</v>
      </c>
      <c r="J546" s="30">
        <v>2345.8500979999999</v>
      </c>
      <c r="K546" s="32">
        <v>16048.200194999999</v>
      </c>
      <c r="L546" s="10">
        <f t="shared" si="61"/>
        <v>2020.3744308533937</v>
      </c>
      <c r="M546" s="10">
        <f t="shared" si="62"/>
        <v>3.1545237120131908E-3</v>
      </c>
      <c r="O546" s="28">
        <f t="shared" si="63"/>
        <v>4.6458406584615197E-4</v>
      </c>
      <c r="P546" s="28">
        <f t="shared" si="63"/>
        <v>1.4773636743914631E-2</v>
      </c>
      <c r="Q546" s="28">
        <f t="shared" si="64"/>
        <v>-1.3922093775583622E-2</v>
      </c>
      <c r="R546" s="28">
        <f t="shared" si="65"/>
        <v>2.6890902305858333E-3</v>
      </c>
      <c r="S546" s="28">
        <f t="shared" si="66"/>
        <v>-8.0972101479915848E-3</v>
      </c>
      <c r="T546" s="28">
        <f t="shared" si="67"/>
        <v>7.4769189046131057E-3</v>
      </c>
    </row>
    <row r="547" spans="5:20">
      <c r="E547" s="29">
        <v>45091</v>
      </c>
      <c r="F547" s="30">
        <v>2574.5</v>
      </c>
      <c r="G547" s="30">
        <v>2355.3566890000002</v>
      </c>
      <c r="H547" s="30">
        <v>1610.4499510000001</v>
      </c>
      <c r="I547" s="30">
        <v>986.70001200000002</v>
      </c>
      <c r="J547" s="30">
        <v>2352.8999020000001</v>
      </c>
      <c r="K547" s="32">
        <v>16084.049805000001</v>
      </c>
      <c r="L547" s="10">
        <f t="shared" si="61"/>
        <v>2031.3450262970005</v>
      </c>
      <c r="M547" s="10">
        <f t="shared" si="62"/>
        <v>5.4299813322091772E-3</v>
      </c>
      <c r="O547" s="28">
        <f t="shared" si="63"/>
        <v>-3.6957678136674277E-3</v>
      </c>
      <c r="P547" s="28">
        <f t="shared" si="63"/>
        <v>1.2297460003986682E-2</v>
      </c>
      <c r="Q547" s="28">
        <f t="shared" si="64"/>
        <v>1.2797921707534243E-2</v>
      </c>
      <c r="R547" s="28">
        <f t="shared" si="65"/>
        <v>-1.4168242424893451E-3</v>
      </c>
      <c r="S547" s="28">
        <f t="shared" si="66"/>
        <v>3.0052235673585503E-3</v>
      </c>
      <c r="T547" s="28">
        <f t="shared" si="67"/>
        <v>2.2338710612028745E-3</v>
      </c>
    </row>
    <row r="548" spans="5:20">
      <c r="E548" s="29">
        <v>45092</v>
      </c>
      <c r="F548" s="30">
        <v>2569.8999020000001</v>
      </c>
      <c r="G548" s="30">
        <v>2356.0029300000001</v>
      </c>
      <c r="H548" s="30">
        <v>1604</v>
      </c>
      <c r="I548" s="30">
        <v>988.40002400000003</v>
      </c>
      <c r="J548" s="30">
        <v>2355</v>
      </c>
      <c r="K548" s="32">
        <v>16058.25</v>
      </c>
      <c r="L548" s="10">
        <f t="shared" si="61"/>
        <v>2030.0170081799019</v>
      </c>
      <c r="M548" s="10">
        <f t="shared" si="62"/>
        <v>-6.5376295011754237E-4</v>
      </c>
      <c r="O548" s="28">
        <f t="shared" si="63"/>
        <v>-1.7867927752961421E-3</v>
      </c>
      <c r="P548" s="28">
        <f t="shared" si="63"/>
        <v>2.7437075794845001E-4</v>
      </c>
      <c r="Q548" s="28">
        <f t="shared" si="64"/>
        <v>-4.0050614401242468E-3</v>
      </c>
      <c r="R548" s="28">
        <f t="shared" si="65"/>
        <v>1.7229269071905584E-3</v>
      </c>
      <c r="S548" s="28">
        <f t="shared" si="66"/>
        <v>8.9255730692783253E-4</v>
      </c>
      <c r="T548" s="28">
        <f t="shared" si="67"/>
        <v>-1.6040614965007194E-3</v>
      </c>
    </row>
    <row r="549" spans="5:20">
      <c r="E549" s="29">
        <v>45093</v>
      </c>
      <c r="F549" s="30">
        <v>2577.3000489999999</v>
      </c>
      <c r="G549" s="30">
        <v>2378.939453</v>
      </c>
      <c r="H549" s="30">
        <v>1587.150024</v>
      </c>
      <c r="I549" s="30">
        <v>992</v>
      </c>
      <c r="J549" s="30">
        <v>2363.75</v>
      </c>
      <c r="K549" s="32">
        <v>16181.450194999999</v>
      </c>
      <c r="L549" s="10">
        <f t="shared" si="61"/>
        <v>2038.0661387952114</v>
      </c>
      <c r="M549" s="10">
        <f t="shared" si="62"/>
        <v>3.9650557521813123E-3</v>
      </c>
      <c r="O549" s="28">
        <f t="shared" si="63"/>
        <v>2.879546784775755E-3</v>
      </c>
      <c r="P549" s="28">
        <f t="shared" si="63"/>
        <v>9.7353541916009867E-3</v>
      </c>
      <c r="Q549" s="28">
        <f t="shared" si="64"/>
        <v>-1.0504972568578519E-2</v>
      </c>
      <c r="R549" s="28">
        <f t="shared" si="65"/>
        <v>3.6422257310668726E-3</v>
      </c>
      <c r="S549" s="28">
        <f t="shared" si="66"/>
        <v>3.7154989384289294E-3</v>
      </c>
      <c r="T549" s="28">
        <f t="shared" si="67"/>
        <v>7.6720810175454623E-3</v>
      </c>
    </row>
    <row r="550" spans="5:20">
      <c r="E550" s="29">
        <v>45096</v>
      </c>
      <c r="F550" s="30">
        <v>2562.3000489999999</v>
      </c>
      <c r="G550" s="30">
        <v>2355.310547</v>
      </c>
      <c r="H550" s="30">
        <v>1611</v>
      </c>
      <c r="I550" s="30">
        <v>1001.799988</v>
      </c>
      <c r="J550" s="30">
        <v>2379</v>
      </c>
      <c r="K550" s="32">
        <v>16142.150390999999</v>
      </c>
      <c r="L550" s="10">
        <f t="shared" si="61"/>
        <v>2034.114392617819</v>
      </c>
      <c r="M550" s="10">
        <f t="shared" si="62"/>
        <v>-1.9389685654305211E-3</v>
      </c>
      <c r="O550" s="28">
        <f t="shared" si="63"/>
        <v>-5.8200441216846865E-3</v>
      </c>
      <c r="P550" s="28">
        <f t="shared" si="63"/>
        <v>-9.9325377828352046E-3</v>
      </c>
      <c r="Q550" s="28">
        <f t="shared" si="64"/>
        <v>1.5026919723626575E-2</v>
      </c>
      <c r="R550" s="28">
        <f t="shared" si="65"/>
        <v>9.8790201612903861E-3</v>
      </c>
      <c r="S550" s="28">
        <f t="shared" si="66"/>
        <v>6.4516129032257119E-3</v>
      </c>
      <c r="T550" s="28">
        <f t="shared" si="67"/>
        <v>-2.4286948033955813E-3</v>
      </c>
    </row>
    <row r="551" spans="5:20">
      <c r="E551" s="29">
        <v>45097</v>
      </c>
      <c r="F551" s="30">
        <v>2599.6499020000001</v>
      </c>
      <c r="G551" s="30">
        <v>2360.202393</v>
      </c>
      <c r="H551" s="30">
        <v>1604.150024</v>
      </c>
      <c r="I551" s="30">
        <v>991.95001200000002</v>
      </c>
      <c r="J551" s="30">
        <v>2364.9499510000001</v>
      </c>
      <c r="K551" s="32">
        <v>16199.950194999999</v>
      </c>
      <c r="L551" s="10">
        <f t="shared" si="61"/>
        <v>2039.7701400323572</v>
      </c>
      <c r="M551" s="10">
        <f t="shared" si="62"/>
        <v>2.7804470756727095E-3</v>
      </c>
      <c r="O551" s="28">
        <f t="shared" si="63"/>
        <v>1.4576689804371989E-2</v>
      </c>
      <c r="P551" s="28">
        <f t="shared" si="63"/>
        <v>2.0769431046920861E-3</v>
      </c>
      <c r="Q551" s="28">
        <f t="shared" si="64"/>
        <v>-4.2520024829297842E-3</v>
      </c>
      <c r="R551" s="28">
        <f t="shared" si="65"/>
        <v>-9.8322780175557067E-3</v>
      </c>
      <c r="S551" s="28">
        <f t="shared" si="66"/>
        <v>-5.9058633879781608E-3</v>
      </c>
      <c r="T551" s="28">
        <f t="shared" si="67"/>
        <v>3.5806755977336735E-3</v>
      </c>
    </row>
    <row r="552" spans="5:20">
      <c r="E552" s="29">
        <v>45098</v>
      </c>
      <c r="F552" s="30">
        <v>2604.6499020000001</v>
      </c>
      <c r="G552" s="30">
        <v>2366.8481449999999</v>
      </c>
      <c r="H552" s="30">
        <v>1616</v>
      </c>
      <c r="I552" s="30">
        <v>991.90002400000003</v>
      </c>
      <c r="J552" s="30">
        <v>2382</v>
      </c>
      <c r="K552" s="32">
        <v>16240.950194999999</v>
      </c>
      <c r="L552" s="10">
        <f t="shared" si="61"/>
        <v>2046.692230880084</v>
      </c>
      <c r="M552" s="10">
        <f t="shared" si="62"/>
        <v>3.3935641628801694E-3</v>
      </c>
      <c r="O552" s="28">
        <f t="shared" si="63"/>
        <v>1.9233359061745503E-3</v>
      </c>
      <c r="P552" s="28">
        <f t="shared" si="63"/>
        <v>2.8157551317251617E-3</v>
      </c>
      <c r="Q552" s="28">
        <f t="shared" si="64"/>
        <v>7.387074664283455E-3</v>
      </c>
      <c r="R552" s="28">
        <f t="shared" si="65"/>
        <v>-5.0393668426074179E-5</v>
      </c>
      <c r="S552" s="28">
        <f t="shared" si="66"/>
        <v>7.2094756139724492E-3</v>
      </c>
      <c r="T552" s="28">
        <f t="shared" si="67"/>
        <v>2.5308719783998512E-3</v>
      </c>
    </row>
    <row r="553" spans="5:20">
      <c r="E553" s="29">
        <v>45099</v>
      </c>
      <c r="F553" s="30">
        <v>2581.6999510000001</v>
      </c>
      <c r="G553" s="30">
        <v>2340.265625</v>
      </c>
      <c r="H553" s="30">
        <v>1640</v>
      </c>
      <c r="I553" s="30">
        <v>990.29998799999998</v>
      </c>
      <c r="J553" s="30">
        <v>2394.6000979999999</v>
      </c>
      <c r="K553" s="32">
        <v>16140.799805000001</v>
      </c>
      <c r="L553" s="10">
        <f t="shared" si="61"/>
        <v>2037.6274648569567</v>
      </c>
      <c r="M553" s="10">
        <f t="shared" si="62"/>
        <v>-4.4289834525972349E-3</v>
      </c>
      <c r="O553" s="28">
        <f t="shared" si="63"/>
        <v>-8.8111461668525237E-3</v>
      </c>
      <c r="P553" s="28">
        <f t="shared" si="63"/>
        <v>-1.1231189485542581E-2</v>
      </c>
      <c r="Q553" s="28">
        <f t="shared" si="64"/>
        <v>1.4851485148514865E-2</v>
      </c>
      <c r="R553" s="28">
        <f t="shared" si="65"/>
        <v>-1.6131020881999802E-3</v>
      </c>
      <c r="S553" s="28">
        <f t="shared" si="66"/>
        <v>5.2897136859781924E-3</v>
      </c>
      <c r="T553" s="28">
        <f t="shared" si="67"/>
        <v>-6.1665351347996999E-3</v>
      </c>
    </row>
    <row r="554" spans="5:20">
      <c r="E554" s="29">
        <v>45100</v>
      </c>
      <c r="F554" s="30">
        <v>2570.25</v>
      </c>
      <c r="G554" s="30">
        <v>2321.1135250000002</v>
      </c>
      <c r="H554" s="30">
        <v>1637.5500489999999</v>
      </c>
      <c r="I554" s="30">
        <v>991.45001200000002</v>
      </c>
      <c r="J554" s="30">
        <v>2418.9499510000001</v>
      </c>
      <c r="K554" s="32">
        <v>16011.799805000001</v>
      </c>
      <c r="L554" s="10">
        <f t="shared" si="61"/>
        <v>2031.0457092067616</v>
      </c>
      <c r="M554" s="10">
        <f t="shared" si="62"/>
        <v>-3.2301074478583436E-3</v>
      </c>
      <c r="O554" s="28">
        <f t="shared" si="63"/>
        <v>-4.4350432727726652E-3</v>
      </c>
      <c r="P554" s="28">
        <f t="shared" si="63"/>
        <v>-8.1837291439940119E-3</v>
      </c>
      <c r="Q554" s="28">
        <f t="shared" si="64"/>
        <v>-1.493872560975662E-3</v>
      </c>
      <c r="R554" s="28">
        <f t="shared" si="65"/>
        <v>1.1612885125067418E-3</v>
      </c>
      <c r="S554" s="28">
        <f t="shared" si="66"/>
        <v>1.016865113316312E-2</v>
      </c>
      <c r="T554" s="28">
        <f t="shared" si="67"/>
        <v>-7.9921690101155685E-3</v>
      </c>
    </row>
    <row r="555" spans="5:20">
      <c r="E555" s="29">
        <v>45103</v>
      </c>
      <c r="F555" s="30">
        <v>2571.8999020000001</v>
      </c>
      <c r="G555" s="30">
        <v>2303.391846</v>
      </c>
      <c r="H555" s="30">
        <v>1645</v>
      </c>
      <c r="I555" s="30">
        <v>994.95001200000002</v>
      </c>
      <c r="J555" s="30">
        <v>2398.1000979999999</v>
      </c>
      <c r="K555" s="32">
        <v>16066.150390999999</v>
      </c>
      <c r="L555" s="10">
        <f t="shared" si="61"/>
        <v>2025.328070212448</v>
      </c>
      <c r="M555" s="10">
        <f t="shared" si="62"/>
        <v>-2.8151207864970385E-3</v>
      </c>
      <c r="O555" s="28">
        <f t="shared" si="63"/>
        <v>6.4192277015862054E-4</v>
      </c>
      <c r="P555" s="28">
        <f t="shared" si="63"/>
        <v>-7.634990192907587E-3</v>
      </c>
      <c r="Q555" s="28">
        <f t="shared" si="64"/>
        <v>4.5494493463265062E-3</v>
      </c>
      <c r="R555" s="28">
        <f t="shared" si="65"/>
        <v>3.5301830224800934E-3</v>
      </c>
      <c r="S555" s="28">
        <f t="shared" si="66"/>
        <v>-8.6193817244465398E-3</v>
      </c>
      <c r="T555" s="28">
        <f t="shared" si="67"/>
        <v>3.3944082902552797E-3</v>
      </c>
    </row>
    <row r="556" spans="5:20">
      <c r="E556" s="29">
        <v>45104</v>
      </c>
      <c r="F556" s="30">
        <v>2595.6499020000001</v>
      </c>
      <c r="G556" s="30">
        <v>2304.2226559999999</v>
      </c>
      <c r="H556" s="30">
        <v>1642.9499510000001</v>
      </c>
      <c r="I556" s="30">
        <v>1001.799988</v>
      </c>
      <c r="J556" s="30">
        <v>2387.4499510000001</v>
      </c>
      <c r="K556" s="32">
        <v>16163.5</v>
      </c>
      <c r="L556" s="10">
        <f t="shared" si="61"/>
        <v>2030.8011623359198</v>
      </c>
      <c r="M556" s="10">
        <f t="shared" si="62"/>
        <v>2.7023237390364496E-3</v>
      </c>
      <c r="O556" s="28">
        <f t="shared" si="63"/>
        <v>9.2344184863226708E-3</v>
      </c>
      <c r="P556" s="28">
        <f t="shared" si="63"/>
        <v>3.6068982420101037E-4</v>
      </c>
      <c r="Q556" s="28">
        <f t="shared" si="64"/>
        <v>-1.246230395136716E-3</v>
      </c>
      <c r="R556" s="28">
        <f t="shared" si="65"/>
        <v>6.8847438739465527E-3</v>
      </c>
      <c r="S556" s="28">
        <f t="shared" si="66"/>
        <v>-4.4410769212185341E-3</v>
      </c>
      <c r="T556" s="28">
        <f t="shared" si="67"/>
        <v>6.0592990001222535E-3</v>
      </c>
    </row>
    <row r="557" spans="5:20">
      <c r="E557" s="29">
        <v>45105</v>
      </c>
      <c r="F557" s="30">
        <v>2619.5</v>
      </c>
      <c r="G557" s="30">
        <v>2334.7277829999998</v>
      </c>
      <c r="H557" s="30">
        <v>1670</v>
      </c>
      <c r="I557" s="30">
        <v>1021.799988</v>
      </c>
      <c r="J557" s="30">
        <v>2400</v>
      </c>
      <c r="K557" s="32">
        <v>16277.200194999999</v>
      </c>
      <c r="L557" s="10">
        <f t="shared" si="61"/>
        <v>2055.494312368623</v>
      </c>
      <c r="M557" s="10">
        <f t="shared" si="62"/>
        <v>1.2159314506349883E-2</v>
      </c>
      <c r="O557" s="28">
        <f t="shared" si="63"/>
        <v>9.1884880089656562E-3</v>
      </c>
      <c r="P557" s="28">
        <f t="shared" si="63"/>
        <v>1.323879310038345E-2</v>
      </c>
      <c r="Q557" s="28">
        <f t="shared" si="64"/>
        <v>1.6464317116620331E-2</v>
      </c>
      <c r="R557" s="28">
        <f t="shared" si="65"/>
        <v>1.9964064922707969E-2</v>
      </c>
      <c r="S557" s="28">
        <f t="shared" si="66"/>
        <v>5.25667522150286E-3</v>
      </c>
      <c r="T557" s="28">
        <f t="shared" si="67"/>
        <v>7.034379620750375E-3</v>
      </c>
    </row>
    <row r="558" spans="5:20">
      <c r="E558" s="29">
        <v>45107</v>
      </c>
      <c r="F558" s="30">
        <v>2623.3999020000001</v>
      </c>
      <c r="G558" s="30">
        <v>2353.8798830000001</v>
      </c>
      <c r="H558" s="30">
        <v>1704</v>
      </c>
      <c r="I558" s="30">
        <v>1051.599976</v>
      </c>
      <c r="J558" s="30">
        <v>2420</v>
      </c>
      <c r="K558" s="32">
        <v>16430</v>
      </c>
      <c r="L558" s="10">
        <f t="shared" si="61"/>
        <v>2075.6580504495178</v>
      </c>
      <c r="M558" s="10">
        <f t="shared" si="62"/>
        <v>9.809678362797003E-3</v>
      </c>
      <c r="O558" s="28">
        <f t="shared" si="63"/>
        <v>1.4887963351786215E-3</v>
      </c>
      <c r="P558" s="28">
        <f t="shared" si="63"/>
        <v>8.2031404857789703E-3</v>
      </c>
      <c r="Q558" s="28">
        <f t="shared" si="64"/>
        <v>2.0359281437125842E-2</v>
      </c>
      <c r="R558" s="28">
        <f t="shared" si="65"/>
        <v>2.9164208602437292E-2</v>
      </c>
      <c r="S558" s="28">
        <f t="shared" si="66"/>
        <v>8.3333333333333037E-3</v>
      </c>
      <c r="T558" s="28">
        <f t="shared" si="67"/>
        <v>9.3873518276772483E-3</v>
      </c>
    </row>
    <row r="559" spans="5:20">
      <c r="E559" s="29">
        <v>45110</v>
      </c>
      <c r="F559" s="30">
        <v>2621.9499510000001</v>
      </c>
      <c r="G559" s="30">
        <v>2414.2902829999998</v>
      </c>
      <c r="H559" s="30">
        <v>1712.5</v>
      </c>
      <c r="I559" s="30">
        <v>1032.6999510000001</v>
      </c>
      <c r="J559" s="30">
        <v>2478.1999510000001</v>
      </c>
      <c r="K559" s="32">
        <v>16527.949218999998</v>
      </c>
      <c r="L559" s="10">
        <f t="shared" si="61"/>
        <v>2098.9272173822183</v>
      </c>
      <c r="M559" s="10">
        <f t="shared" si="62"/>
        <v>1.1210501136090789E-2</v>
      </c>
      <c r="O559" s="28">
        <f t="shared" si="63"/>
        <v>-5.5269918966405207E-4</v>
      </c>
      <c r="P559" s="28">
        <f t="shared" si="63"/>
        <v>2.5664181267825548E-2</v>
      </c>
      <c r="Q559" s="28">
        <f t="shared" si="64"/>
        <v>4.9882629107980136E-3</v>
      </c>
      <c r="R559" s="28">
        <f t="shared" si="65"/>
        <v>-1.7972637344373488E-2</v>
      </c>
      <c r="S559" s="28">
        <f t="shared" si="66"/>
        <v>2.4049566528925537E-2</v>
      </c>
      <c r="T559" s="28">
        <f t="shared" si="67"/>
        <v>5.9616079732196514E-3</v>
      </c>
    </row>
    <row r="560" spans="5:20">
      <c r="E560" s="29">
        <v>45111</v>
      </c>
      <c r="F560" s="30">
        <v>2624.8999020000001</v>
      </c>
      <c r="G560" s="30">
        <v>2389.4155270000001</v>
      </c>
      <c r="H560" s="30">
        <v>1723.4499510000001</v>
      </c>
      <c r="I560" s="30">
        <v>1048.8000489999999</v>
      </c>
      <c r="J560" s="30">
        <v>2458.1999510000001</v>
      </c>
      <c r="K560" s="32">
        <v>16556.050781000002</v>
      </c>
      <c r="L560" s="10">
        <f t="shared" si="61"/>
        <v>2094.1332997613322</v>
      </c>
      <c r="M560" s="10">
        <f t="shared" si="62"/>
        <v>-2.2839846856934631E-3</v>
      </c>
      <c r="O560" s="28">
        <f t="shared" si="63"/>
        <v>1.1250981350254818E-3</v>
      </c>
      <c r="P560" s="28">
        <f t="shared" si="63"/>
        <v>-1.0303133875471771E-2</v>
      </c>
      <c r="Q560" s="28">
        <f t="shared" si="64"/>
        <v>6.3941319708029631E-3</v>
      </c>
      <c r="R560" s="28">
        <f t="shared" si="65"/>
        <v>1.5590296082041544E-2</v>
      </c>
      <c r="S560" s="28">
        <f t="shared" si="66"/>
        <v>-8.0703738178711237E-3</v>
      </c>
      <c r="T560" s="28">
        <f t="shared" si="67"/>
        <v>1.7002449382950147E-3</v>
      </c>
    </row>
    <row r="561" spans="5:20">
      <c r="E561" s="29">
        <v>45112</v>
      </c>
      <c r="F561" s="30">
        <v>2593.0500489999999</v>
      </c>
      <c r="G561" s="30">
        <v>2385.4926759999998</v>
      </c>
      <c r="H561" s="30">
        <v>1716.25</v>
      </c>
      <c r="I561" s="30">
        <v>1044.6999510000001</v>
      </c>
      <c r="J561" s="30">
        <v>2461</v>
      </c>
      <c r="K561" s="32">
        <v>16597.199218999998</v>
      </c>
      <c r="L561" s="10">
        <f t="shared" si="61"/>
        <v>2084.0567231958084</v>
      </c>
      <c r="M561" s="10">
        <f t="shared" si="62"/>
        <v>-4.8118123935435575E-3</v>
      </c>
      <c r="O561" s="28">
        <f t="shared" si="63"/>
        <v>-1.213374002404155E-2</v>
      </c>
      <c r="P561" s="28">
        <f t="shared" si="63"/>
        <v>-1.6417617428499121E-3</v>
      </c>
      <c r="Q561" s="28">
        <f t="shared" si="64"/>
        <v>-4.1776385765205371E-3</v>
      </c>
      <c r="R561" s="28">
        <f t="shared" si="65"/>
        <v>-3.9093228532065538E-3</v>
      </c>
      <c r="S561" s="28">
        <f t="shared" si="66"/>
        <v>1.1390647855398228E-3</v>
      </c>
      <c r="T561" s="28">
        <f t="shared" si="67"/>
        <v>2.485401775115248E-3</v>
      </c>
    </row>
    <row r="562" spans="5:20">
      <c r="E562" s="29">
        <v>45113</v>
      </c>
      <c r="F562" s="30">
        <v>2600.6999510000001</v>
      </c>
      <c r="G562" s="30">
        <v>2435.5654300000001</v>
      </c>
      <c r="H562" s="30">
        <v>1673</v>
      </c>
      <c r="I562" s="30">
        <v>1042.5</v>
      </c>
      <c r="J562" s="30">
        <v>2468.1000979999999</v>
      </c>
      <c r="K562" s="32">
        <v>16695.050781000002</v>
      </c>
      <c r="L562" s="10">
        <f t="shared" si="61"/>
        <v>2095.6033203534198</v>
      </c>
      <c r="M562" s="10">
        <f t="shared" si="62"/>
        <v>5.5404428435639197E-3</v>
      </c>
      <c r="O562" s="28">
        <f t="shared" si="63"/>
        <v>2.9501559381586162E-3</v>
      </c>
      <c r="P562" s="28">
        <f t="shared" si="63"/>
        <v>2.0990529337512998E-2</v>
      </c>
      <c r="Q562" s="28">
        <f t="shared" si="64"/>
        <v>-2.5200291332847735E-2</v>
      </c>
      <c r="R562" s="28">
        <f t="shared" si="65"/>
        <v>-2.1058209085721424E-3</v>
      </c>
      <c r="S562" s="28">
        <f t="shared" si="66"/>
        <v>2.8850459162941267E-3</v>
      </c>
      <c r="T562" s="28">
        <f t="shared" si="67"/>
        <v>5.8956671368977087E-3</v>
      </c>
    </row>
    <row r="563" spans="5:20">
      <c r="E563" s="29">
        <v>45114</v>
      </c>
      <c r="F563" s="30">
        <v>2587.25</v>
      </c>
      <c r="G563" s="30">
        <v>2430.8120119999999</v>
      </c>
      <c r="H563" s="30">
        <v>1665</v>
      </c>
      <c r="I563" s="30">
        <v>1035.6999510000001</v>
      </c>
      <c r="J563" s="30">
        <v>2482.75</v>
      </c>
      <c r="K563" s="32">
        <v>16564.900390999999</v>
      </c>
      <c r="L563" s="10">
        <f t="shared" si="61"/>
        <v>2089.9586919007984</v>
      </c>
      <c r="M563" s="10">
        <f t="shared" si="62"/>
        <v>-2.6935576966300445E-3</v>
      </c>
      <c r="O563" s="28">
        <f t="shared" si="63"/>
        <v>-5.171665802826797E-3</v>
      </c>
      <c r="P563" s="28">
        <f t="shared" si="63"/>
        <v>-1.9516691859106094E-3</v>
      </c>
      <c r="Q563" s="28">
        <f t="shared" si="64"/>
        <v>-4.7818290496114413E-3</v>
      </c>
      <c r="R563" s="28">
        <f t="shared" si="65"/>
        <v>-6.5228287769784066E-3</v>
      </c>
      <c r="S563" s="28">
        <f t="shared" si="66"/>
        <v>5.9357001006044019E-3</v>
      </c>
      <c r="T563" s="28">
        <f t="shared" si="67"/>
        <v>-7.7957468777586358E-3</v>
      </c>
    </row>
    <row r="564" spans="5:20">
      <c r="E564" s="29">
        <v>45117</v>
      </c>
      <c r="F564" s="30">
        <v>2620.3000489999999</v>
      </c>
      <c r="G564" s="30">
        <v>2524.4501949999999</v>
      </c>
      <c r="H564" s="30">
        <v>1661</v>
      </c>
      <c r="I564" s="30">
        <v>1045</v>
      </c>
      <c r="J564" s="30">
        <v>2450</v>
      </c>
      <c r="K564" s="32">
        <v>16553.75</v>
      </c>
      <c r="L564" s="10">
        <f t="shared" si="61"/>
        <v>2125.9181168497134</v>
      </c>
      <c r="M564" s="10">
        <f t="shared" si="62"/>
        <v>1.7205806549319913E-2</v>
      </c>
      <c r="O564" s="28">
        <f t="shared" si="63"/>
        <v>1.277420001932561E-2</v>
      </c>
      <c r="P564" s="28">
        <f t="shared" si="63"/>
        <v>3.8521359339078298E-2</v>
      </c>
      <c r="Q564" s="28">
        <f t="shared" si="64"/>
        <v>-2.4024024024024149E-3</v>
      </c>
      <c r="R564" s="28">
        <f t="shared" si="65"/>
        <v>8.9794819349180433E-3</v>
      </c>
      <c r="S564" s="28">
        <f t="shared" si="66"/>
        <v>-1.3191018024368173E-2</v>
      </c>
      <c r="T564" s="28">
        <f t="shared" si="67"/>
        <v>-6.7313359795739824E-4</v>
      </c>
    </row>
    <row r="565" spans="5:20">
      <c r="E565" s="29">
        <v>45118</v>
      </c>
      <c r="F565" s="30">
        <v>2592.1499020000001</v>
      </c>
      <c r="G565" s="30">
        <v>2551.8171390000002</v>
      </c>
      <c r="H565" s="30">
        <v>1663</v>
      </c>
      <c r="I565" s="30">
        <v>1072.25</v>
      </c>
      <c r="J565" s="30">
        <v>2447.1999510000001</v>
      </c>
      <c r="K565" s="32">
        <v>16648</v>
      </c>
      <c r="L565" s="10">
        <f t="shared" si="61"/>
        <v>2133.6697691111158</v>
      </c>
      <c r="M565" s="10">
        <f t="shared" si="62"/>
        <v>3.6462609730656403E-3</v>
      </c>
      <c r="O565" s="28">
        <f t="shared" si="63"/>
        <v>-1.0743100589088228E-2</v>
      </c>
      <c r="P565" s="28">
        <f t="shared" si="63"/>
        <v>1.0840754178555123E-2</v>
      </c>
      <c r="Q565" s="28">
        <f t="shared" si="64"/>
        <v>1.2040939193256328E-3</v>
      </c>
      <c r="R565" s="28">
        <f t="shared" si="65"/>
        <v>2.6076555023923476E-2</v>
      </c>
      <c r="S565" s="28">
        <f t="shared" si="66"/>
        <v>-1.1428771428571016E-3</v>
      </c>
      <c r="T565" s="28">
        <f t="shared" si="67"/>
        <v>5.6935739636034821E-3</v>
      </c>
    </row>
    <row r="566" spans="5:20">
      <c r="E566" s="29">
        <v>45119</v>
      </c>
      <c r="F566" s="30">
        <v>2573.9499510000001</v>
      </c>
      <c r="G566" s="30">
        <v>2554.6323240000002</v>
      </c>
      <c r="H566" s="30">
        <v>1655.349976</v>
      </c>
      <c r="I566" s="30">
        <v>1078.75</v>
      </c>
      <c r="J566" s="30">
        <v>2480.3000489999999</v>
      </c>
      <c r="K566" s="32">
        <v>16641.050781000002</v>
      </c>
      <c r="L566" s="10">
        <f t="shared" si="61"/>
        <v>2133.8309520330736</v>
      </c>
      <c r="M566" s="10">
        <f t="shared" si="62"/>
        <v>7.5542581279952614E-5</v>
      </c>
      <c r="O566" s="28">
        <f t="shared" si="63"/>
        <v>-7.0211799811259468E-3</v>
      </c>
      <c r="P566" s="28">
        <f t="shared" si="63"/>
        <v>1.1032079677555373E-3</v>
      </c>
      <c r="Q566" s="28">
        <f t="shared" si="64"/>
        <v>-4.6001346963319145E-3</v>
      </c>
      <c r="R566" s="28">
        <f t="shared" si="65"/>
        <v>6.0620191186757655E-3</v>
      </c>
      <c r="S566" s="28">
        <f t="shared" si="66"/>
        <v>1.3525702297629616E-2</v>
      </c>
      <c r="T566" s="28">
        <f t="shared" si="67"/>
        <v>-4.1742065112915228E-4</v>
      </c>
    </row>
    <row r="567" spans="5:20">
      <c r="E567" s="29">
        <v>45120</v>
      </c>
      <c r="F567" s="30">
        <v>2584.6999510000001</v>
      </c>
      <c r="G567" s="30">
        <v>2531.788086</v>
      </c>
      <c r="H567" s="30">
        <v>1656.6999510000001</v>
      </c>
      <c r="I567" s="30">
        <v>1075.650024</v>
      </c>
      <c r="J567" s="30">
        <v>2466</v>
      </c>
      <c r="K567" s="32">
        <v>16623.900390999999</v>
      </c>
      <c r="L567" s="10">
        <f t="shared" si="61"/>
        <v>2126.937017708191</v>
      </c>
      <c r="M567" s="10">
        <f t="shared" si="62"/>
        <v>-3.2307781074757402E-3</v>
      </c>
      <c r="O567" s="28">
        <f t="shared" si="63"/>
        <v>4.1764603837084469E-3</v>
      </c>
      <c r="P567" s="28">
        <f t="shared" si="63"/>
        <v>-8.94228018074672E-3</v>
      </c>
      <c r="Q567" s="28">
        <f t="shared" si="64"/>
        <v>8.1552240889992689E-4</v>
      </c>
      <c r="R567" s="28">
        <f t="shared" si="65"/>
        <v>-2.8736741599072468E-3</v>
      </c>
      <c r="S567" s="28">
        <f t="shared" si="66"/>
        <v>-5.7654512427903759E-3</v>
      </c>
      <c r="T567" s="28">
        <f t="shared" si="67"/>
        <v>-1.0306073952723871E-3</v>
      </c>
    </row>
    <row r="568" spans="5:20">
      <c r="E568" s="29">
        <v>45121</v>
      </c>
      <c r="F568" s="30">
        <v>2565.0500489999999</v>
      </c>
      <c r="G568" s="30">
        <v>2529.6652829999998</v>
      </c>
      <c r="H568" s="30">
        <v>1653.599976</v>
      </c>
      <c r="I568" s="30">
        <v>1072.9499510000001</v>
      </c>
      <c r="J568" s="30">
        <v>2450.25</v>
      </c>
      <c r="K568" s="32">
        <v>16765.449218999998</v>
      </c>
      <c r="L568" s="10">
        <f t="shared" si="61"/>
        <v>2119.2336161083745</v>
      </c>
      <c r="M568" s="10">
        <f t="shared" si="62"/>
        <v>-3.6218287310251229E-3</v>
      </c>
      <c r="O568" s="28">
        <f t="shared" si="63"/>
        <v>-7.6023919110601579E-3</v>
      </c>
      <c r="P568" s="28">
        <f t="shared" si="63"/>
        <v>-8.3845998475884365E-4</v>
      </c>
      <c r="Q568" s="28">
        <f t="shared" si="64"/>
        <v>-1.8711746795965212E-3</v>
      </c>
      <c r="R568" s="28">
        <f t="shared" si="65"/>
        <v>-2.5101779758803788E-3</v>
      </c>
      <c r="S568" s="28">
        <f t="shared" si="66"/>
        <v>-6.3868613138685637E-3</v>
      </c>
      <c r="T568" s="28">
        <f t="shared" si="67"/>
        <v>8.5147784016217365E-3</v>
      </c>
    </row>
    <row r="569" spans="5:20">
      <c r="E569" s="29">
        <v>45124</v>
      </c>
      <c r="F569" s="30">
        <v>2601.1499020000001</v>
      </c>
      <c r="G569" s="30">
        <v>2581.3532709999999</v>
      </c>
      <c r="H569" s="30">
        <v>1650</v>
      </c>
      <c r="I569" s="30">
        <v>1077.599976</v>
      </c>
      <c r="J569" s="30">
        <v>2475</v>
      </c>
      <c r="K569" s="32">
        <v>16872.050781000002</v>
      </c>
      <c r="L569" s="10">
        <f t="shared" si="61"/>
        <v>2147.1150409868469</v>
      </c>
      <c r="M569" s="10">
        <f t="shared" si="62"/>
        <v>1.3156371561183544E-2</v>
      </c>
      <c r="O569" s="28">
        <f t="shared" si="63"/>
        <v>1.4073742153325242E-2</v>
      </c>
      <c r="P569" s="28">
        <f t="shared" si="63"/>
        <v>2.0432738017696073E-2</v>
      </c>
      <c r="Q569" s="28">
        <f t="shared" si="64"/>
        <v>-2.1770537326132322E-3</v>
      </c>
      <c r="R569" s="28">
        <f t="shared" si="65"/>
        <v>4.3338694369350339E-3</v>
      </c>
      <c r="S569" s="28">
        <f t="shared" si="66"/>
        <v>1.0101010101010166E-2</v>
      </c>
      <c r="T569" s="28">
        <f t="shared" si="67"/>
        <v>6.358407735308047E-3</v>
      </c>
    </row>
    <row r="570" spans="5:20">
      <c r="E570" s="29">
        <v>45125</v>
      </c>
      <c r="F570" s="30">
        <v>2601.1499020000001</v>
      </c>
      <c r="G570" s="30">
        <v>2603.274414</v>
      </c>
      <c r="H570" s="30">
        <v>1698</v>
      </c>
      <c r="I570" s="30">
        <v>1067.150024</v>
      </c>
      <c r="J570" s="30">
        <v>2469</v>
      </c>
      <c r="K570" s="32">
        <v>16872</v>
      </c>
      <c r="L570" s="10">
        <f t="shared" si="61"/>
        <v>2159.4691029937539</v>
      </c>
      <c r="M570" s="10">
        <f t="shared" si="62"/>
        <v>5.7537960337834537E-3</v>
      </c>
      <c r="O570" s="28">
        <f t="shared" si="63"/>
        <v>0</v>
      </c>
      <c r="P570" s="28">
        <f t="shared" si="63"/>
        <v>8.4921127403487784E-3</v>
      </c>
      <c r="Q570" s="28">
        <f t="shared" si="64"/>
        <v>2.9090909090909056E-2</v>
      </c>
      <c r="R570" s="28">
        <f t="shared" si="65"/>
        <v>-9.69743154485736E-3</v>
      </c>
      <c r="S570" s="28">
        <f t="shared" si="66"/>
        <v>-2.4242424242424399E-3</v>
      </c>
      <c r="T570" s="28">
        <f t="shared" si="67"/>
        <v>-3.0097704577514151E-6</v>
      </c>
    </row>
    <row r="571" spans="5:20">
      <c r="E571" s="29">
        <v>45126</v>
      </c>
      <c r="F571" s="30">
        <v>2637.9499510000001</v>
      </c>
      <c r="G571" s="30">
        <v>2623.0266109999998</v>
      </c>
      <c r="H571" s="30">
        <v>1681.099976</v>
      </c>
      <c r="I571" s="30">
        <v>1081.849976</v>
      </c>
      <c r="J571" s="30">
        <v>2474.6000979999999</v>
      </c>
      <c r="K571" s="32">
        <v>16953.5</v>
      </c>
      <c r="L571" s="10">
        <f t="shared" si="61"/>
        <v>2174.8085576862982</v>
      </c>
      <c r="M571" s="10">
        <f t="shared" si="62"/>
        <v>7.1033452950441944E-3</v>
      </c>
      <c r="O571" s="28">
        <f t="shared" si="63"/>
        <v>1.4147607937437412E-2</v>
      </c>
      <c r="P571" s="28">
        <f t="shared" si="63"/>
        <v>7.5874432959412985E-3</v>
      </c>
      <c r="Q571" s="28">
        <f t="shared" si="64"/>
        <v>-9.9528998822143722E-3</v>
      </c>
      <c r="R571" s="28">
        <f t="shared" si="65"/>
        <v>1.3774962909994581E-2</v>
      </c>
      <c r="S571" s="28">
        <f t="shared" si="66"/>
        <v>2.2681644390440958E-3</v>
      </c>
      <c r="T571" s="28">
        <f t="shared" si="67"/>
        <v>4.8304883831200573E-3</v>
      </c>
    </row>
    <row r="572" spans="5:20">
      <c r="E572" s="29">
        <v>45127</v>
      </c>
      <c r="F572" s="30">
        <v>2645.6999510000001</v>
      </c>
      <c r="G572" s="30">
        <v>2619.8500979999999</v>
      </c>
      <c r="H572" s="30">
        <v>1681.150024</v>
      </c>
      <c r="I572" s="30">
        <v>1097.650024</v>
      </c>
      <c r="J572" s="30">
        <v>2494</v>
      </c>
      <c r="K572" s="32">
        <v>17042.550781000002</v>
      </c>
      <c r="L572" s="10">
        <f t="shared" si="61"/>
        <v>2180.404294741903</v>
      </c>
      <c r="M572" s="10">
        <f t="shared" si="62"/>
        <v>2.572979141464149E-3</v>
      </c>
      <c r="O572" s="28">
        <f t="shared" si="63"/>
        <v>2.9378874292371737E-3</v>
      </c>
      <c r="P572" s="28">
        <f t="shared" si="63"/>
        <v>-1.2110105885616562E-3</v>
      </c>
      <c r="Q572" s="28">
        <f t="shared" si="64"/>
        <v>2.9770983709820342E-5</v>
      </c>
      <c r="R572" s="28">
        <f t="shared" si="65"/>
        <v>1.4604657161817025E-2</v>
      </c>
      <c r="S572" s="28">
        <f t="shared" si="66"/>
        <v>7.8396109398359837E-3</v>
      </c>
      <c r="T572" s="28">
        <f t="shared" si="67"/>
        <v>5.252648774589419E-3</v>
      </c>
    </row>
    <row r="573" spans="5:20">
      <c r="E573" s="29">
        <v>45128</v>
      </c>
      <c r="F573" s="30">
        <v>2610.9499510000001</v>
      </c>
      <c r="G573" s="30">
        <v>2538.75</v>
      </c>
      <c r="H573" s="30">
        <v>1680</v>
      </c>
      <c r="I573" s="30">
        <v>1097.150024</v>
      </c>
      <c r="J573" s="30">
        <v>2522</v>
      </c>
      <c r="K573" s="32">
        <v>16904.300781000002</v>
      </c>
      <c r="L573" s="10">
        <f t="shared" si="61"/>
        <v>2148.50645213588</v>
      </c>
      <c r="M573" s="10">
        <f t="shared" si="62"/>
        <v>-1.4629324792170606E-2</v>
      </c>
      <c r="O573" s="28">
        <f t="shared" si="63"/>
        <v>-1.3134520408055184E-2</v>
      </c>
      <c r="P573" s="28">
        <f t="shared" si="63"/>
        <v>-3.0956007010443765E-2</v>
      </c>
      <c r="Q573" s="28">
        <f t="shared" si="64"/>
        <v>-6.8406982338420352E-4</v>
      </c>
      <c r="R573" s="28">
        <f t="shared" si="65"/>
        <v>-4.5551859797532401E-4</v>
      </c>
      <c r="S573" s="28">
        <f t="shared" si="66"/>
        <v>1.1226944667201311E-2</v>
      </c>
      <c r="T573" s="28">
        <f t="shared" si="67"/>
        <v>-8.1120485880628035E-3</v>
      </c>
    </row>
    <row r="574" spans="5:20">
      <c r="E574" s="29">
        <v>45131</v>
      </c>
      <c r="F574" s="30">
        <v>2664.3000489999999</v>
      </c>
      <c r="G574" s="30">
        <v>2487.3999020000001</v>
      </c>
      <c r="H574" s="30">
        <v>1678.5</v>
      </c>
      <c r="I574" s="30">
        <v>1100.400024</v>
      </c>
      <c r="J574" s="30">
        <v>2637.6499020000001</v>
      </c>
      <c r="K574" s="32">
        <v>16865.150390999999</v>
      </c>
      <c r="L574" s="10">
        <f t="shared" si="61"/>
        <v>2155.6844686785862</v>
      </c>
      <c r="M574" s="10">
        <f t="shared" si="62"/>
        <v>3.3409332029561423E-3</v>
      </c>
      <c r="O574" s="28">
        <f t="shared" si="63"/>
        <v>2.0433213581733556E-2</v>
      </c>
      <c r="P574" s="28">
        <f t="shared" si="63"/>
        <v>-2.0226528015755751E-2</v>
      </c>
      <c r="Q574" s="28">
        <f t="shared" si="64"/>
        <v>-8.9285714285713969E-4</v>
      </c>
      <c r="R574" s="28">
        <f t="shared" si="65"/>
        <v>2.9622202332468817E-3</v>
      </c>
      <c r="S574" s="28">
        <f t="shared" si="66"/>
        <v>4.5856424266455198E-2</v>
      </c>
      <c r="T574" s="28">
        <f t="shared" si="67"/>
        <v>-2.316001738682183E-3</v>
      </c>
    </row>
    <row r="575" spans="5:20">
      <c r="E575" s="29">
        <v>45132</v>
      </c>
      <c r="F575" s="30">
        <v>2652.1499020000001</v>
      </c>
      <c r="G575" s="30">
        <v>2485.8000489999999</v>
      </c>
      <c r="H575" s="30">
        <v>1684.650024</v>
      </c>
      <c r="I575" s="30">
        <v>1095.0500489999999</v>
      </c>
      <c r="J575" s="30">
        <v>2616</v>
      </c>
      <c r="K575" s="32">
        <v>16896.900390999999</v>
      </c>
      <c r="L575" s="10">
        <f t="shared" si="61"/>
        <v>2150.2333377921168</v>
      </c>
      <c r="M575" s="10">
        <f t="shared" si="62"/>
        <v>-2.5287239230381564E-3</v>
      </c>
      <c r="O575" s="28">
        <f t="shared" si="63"/>
        <v>-4.5603523539176072E-3</v>
      </c>
      <c r="P575" s="28">
        <f t="shared" si="63"/>
        <v>-6.4318286686182446E-4</v>
      </c>
      <c r="Q575" s="28">
        <f t="shared" si="64"/>
        <v>3.6640000000001116E-3</v>
      </c>
      <c r="R575" s="28">
        <f t="shared" si="65"/>
        <v>-4.8618455864374299E-3</v>
      </c>
      <c r="S575" s="28">
        <f t="shared" si="66"/>
        <v>-8.2080271470387212E-3</v>
      </c>
      <c r="T575" s="28">
        <f t="shared" si="67"/>
        <v>1.8825803069590918E-3</v>
      </c>
    </row>
    <row r="576" spans="5:20">
      <c r="E576" s="29">
        <v>45133</v>
      </c>
      <c r="F576" s="30">
        <v>2651.25</v>
      </c>
      <c r="G576" s="30">
        <v>2526.1999510000001</v>
      </c>
      <c r="H576" s="30">
        <v>1699.599976</v>
      </c>
      <c r="I576" s="30">
        <v>1112</v>
      </c>
      <c r="J576" s="30">
        <v>2591</v>
      </c>
      <c r="K576" s="32">
        <v>16975</v>
      </c>
      <c r="L576" s="10">
        <f t="shared" si="61"/>
        <v>2166.3123900628843</v>
      </c>
      <c r="M576" s="10">
        <f t="shared" si="62"/>
        <v>7.4778174015652787E-3</v>
      </c>
      <c r="O576" s="28">
        <f t="shared" si="63"/>
        <v>-3.3931038336920682E-4</v>
      </c>
      <c r="P576" s="28">
        <f t="shared" si="63"/>
        <v>1.6252273394335326E-2</v>
      </c>
      <c r="Q576" s="28">
        <f t="shared" si="64"/>
        <v>8.8742182572159045E-3</v>
      </c>
      <c r="R576" s="28">
        <f t="shared" si="65"/>
        <v>1.5478699823335607E-2</v>
      </c>
      <c r="S576" s="28">
        <f t="shared" si="66"/>
        <v>-9.5565749235474451E-3</v>
      </c>
      <c r="T576" s="28">
        <f t="shared" si="67"/>
        <v>4.6221263777823651E-3</v>
      </c>
    </row>
    <row r="577" spans="5:20">
      <c r="E577" s="29">
        <v>45134</v>
      </c>
      <c r="F577" s="30">
        <v>2677.25</v>
      </c>
      <c r="G577" s="30">
        <v>2502.6999510000001</v>
      </c>
      <c r="H577" s="30">
        <v>1699.900024</v>
      </c>
      <c r="I577" s="30">
        <v>1134.9499510000001</v>
      </c>
      <c r="J577" s="30">
        <v>2668.9499510000001</v>
      </c>
      <c r="K577" s="32">
        <v>16919.199218999998</v>
      </c>
      <c r="L577" s="10">
        <f t="shared" si="61"/>
        <v>2176.6194261589935</v>
      </c>
      <c r="M577" s="10">
        <f t="shared" si="62"/>
        <v>4.7578715532388127E-3</v>
      </c>
      <c r="O577" s="28">
        <f t="shared" si="63"/>
        <v>9.8066949552098048E-3</v>
      </c>
      <c r="P577" s="28">
        <f t="shared" si="63"/>
        <v>-9.3025098787993254E-3</v>
      </c>
      <c r="Q577" s="28">
        <f t="shared" si="64"/>
        <v>1.7654036493119918E-4</v>
      </c>
      <c r="R577" s="28">
        <f t="shared" si="65"/>
        <v>2.063844514388502E-2</v>
      </c>
      <c r="S577" s="28">
        <f t="shared" si="66"/>
        <v>3.0084890389810992E-2</v>
      </c>
      <c r="T577" s="28">
        <f t="shared" si="67"/>
        <v>-3.2872330486010126E-3</v>
      </c>
    </row>
    <row r="578" spans="5:20">
      <c r="E578" s="29">
        <v>45135</v>
      </c>
      <c r="F578" s="30">
        <v>2740.0500489999999</v>
      </c>
      <c r="G578" s="30">
        <v>2527.8500979999999</v>
      </c>
      <c r="H578" s="30">
        <v>1661.5</v>
      </c>
      <c r="I578" s="30">
        <v>1138.5500489999999</v>
      </c>
      <c r="J578" s="30">
        <v>2660.1499020000001</v>
      </c>
      <c r="K578" s="32">
        <v>16948.349609000001</v>
      </c>
      <c r="L578" s="10">
        <f t="shared" si="61"/>
        <v>2192.614797055196</v>
      </c>
      <c r="M578" s="10">
        <f t="shared" si="62"/>
        <v>7.3487219235330858E-3</v>
      </c>
      <c r="O578" s="28">
        <f t="shared" si="63"/>
        <v>2.3456923709029853E-2</v>
      </c>
      <c r="P578" s="28">
        <f t="shared" si="63"/>
        <v>1.0049205854641308E-2</v>
      </c>
      <c r="Q578" s="28">
        <f t="shared" si="64"/>
        <v>-2.2589577891552581E-2</v>
      </c>
      <c r="R578" s="28">
        <f t="shared" si="65"/>
        <v>3.1720323850650267E-3</v>
      </c>
      <c r="S578" s="28">
        <f t="shared" si="66"/>
        <v>-3.2971952121855219E-3</v>
      </c>
      <c r="T578" s="28">
        <f t="shared" si="67"/>
        <v>1.7229178297792913E-3</v>
      </c>
    </row>
    <row r="579" spans="5:20">
      <c r="E579" s="29">
        <v>45138</v>
      </c>
      <c r="F579" s="30">
        <v>2740</v>
      </c>
      <c r="G579" s="30">
        <v>2549.25</v>
      </c>
      <c r="H579" s="30">
        <v>1650.0500489999999</v>
      </c>
      <c r="I579" s="30">
        <v>1143.400024</v>
      </c>
      <c r="J579" s="30">
        <v>2655</v>
      </c>
      <c r="K579" s="32">
        <v>17059</v>
      </c>
      <c r="L579" s="10">
        <f t="shared" ref="L579:L642" si="68">($B$22*$F579)+($B$23*$G579)+($B$24*$H579)+($B$25*$I579)+($B$26*$J579)</f>
        <v>2198.1762498407434</v>
      </c>
      <c r="M579" s="10">
        <f t="shared" si="62"/>
        <v>2.5364477121183615E-3</v>
      </c>
      <c r="O579" s="28">
        <f t="shared" si="63"/>
        <v>-1.8265724751387324E-5</v>
      </c>
      <c r="P579" s="28">
        <f t="shared" si="63"/>
        <v>8.46565309269387E-3</v>
      </c>
      <c r="Q579" s="28">
        <f t="shared" si="64"/>
        <v>-6.8913337345771764E-3</v>
      </c>
      <c r="R579" s="28">
        <f t="shared" si="65"/>
        <v>4.2597819957583827E-3</v>
      </c>
      <c r="S579" s="28">
        <f t="shared" si="66"/>
        <v>-1.9359442849924413E-3</v>
      </c>
      <c r="T579" s="28">
        <f t="shared" si="67"/>
        <v>6.5286823527195281E-3</v>
      </c>
    </row>
    <row r="580" spans="5:20">
      <c r="E580" s="29">
        <v>45139</v>
      </c>
      <c r="F580" s="30">
        <v>2763.8999020000001</v>
      </c>
      <c r="G580" s="30">
        <v>2513.1999510000001</v>
      </c>
      <c r="H580" s="30">
        <v>1654.4499510000001</v>
      </c>
      <c r="I580" s="30">
        <v>1143.4499510000001</v>
      </c>
      <c r="J580" s="30">
        <v>2681.3500979999999</v>
      </c>
      <c r="K580" s="32">
        <v>17051.150390999999</v>
      </c>
      <c r="L580" s="10">
        <f t="shared" si="68"/>
        <v>2195.0831105307152</v>
      </c>
      <c r="M580" s="10">
        <f t="shared" ref="M580:M643" si="69">(L580/L579)-1</f>
        <v>-1.4071388999186141E-3</v>
      </c>
      <c r="O580" s="28">
        <f t="shared" ref="O580:P643" si="70">(F580/F579)-1</f>
        <v>8.7225919708029398E-3</v>
      </c>
      <c r="P580" s="28">
        <f t="shared" si="70"/>
        <v>-1.4141433362753753E-2</v>
      </c>
      <c r="Q580" s="28">
        <f t="shared" si="64"/>
        <v>2.6665263897096558E-3</v>
      </c>
      <c r="R580" s="28">
        <f t="shared" si="65"/>
        <v>4.366538302602585E-5</v>
      </c>
      <c r="S580" s="28">
        <f t="shared" si="66"/>
        <v>9.9247073446326883E-3</v>
      </c>
      <c r="T580" s="28">
        <f t="shared" si="67"/>
        <v>-4.6014473298561231E-4</v>
      </c>
    </row>
    <row r="581" spans="5:20">
      <c r="E581" s="29">
        <v>45140</v>
      </c>
      <c r="F581" s="30">
        <v>2695</v>
      </c>
      <c r="G581" s="30">
        <v>2486.3500979999999</v>
      </c>
      <c r="H581" s="30">
        <v>1642</v>
      </c>
      <c r="I581" s="30">
        <v>1135.25</v>
      </c>
      <c r="J581" s="30">
        <v>2638</v>
      </c>
      <c r="K581" s="32">
        <v>16858.949218999998</v>
      </c>
      <c r="L581" s="10">
        <f t="shared" si="68"/>
        <v>2162.87907113851</v>
      </c>
      <c r="M581" s="10">
        <f t="shared" si="69"/>
        <v>-1.4670988646265481E-2</v>
      </c>
      <c r="O581" s="28">
        <f t="shared" si="70"/>
        <v>-2.4928508427581986E-2</v>
      </c>
      <c r="P581" s="28">
        <f t="shared" si="70"/>
        <v>-1.0683532358544134E-2</v>
      </c>
      <c r="Q581" s="28">
        <f t="shared" si="64"/>
        <v>-7.5251300243170949E-3</v>
      </c>
      <c r="R581" s="28">
        <f t="shared" si="65"/>
        <v>-7.1712373530898876E-3</v>
      </c>
      <c r="S581" s="28">
        <f t="shared" si="66"/>
        <v>-1.61672651521092E-2</v>
      </c>
      <c r="T581" s="28">
        <f t="shared" si="67"/>
        <v>-1.1272035469316433E-2</v>
      </c>
    </row>
    <row r="582" spans="5:20">
      <c r="E582" s="29">
        <v>45141</v>
      </c>
      <c r="F582" s="30">
        <v>2646.9499510000001</v>
      </c>
      <c r="G582" s="30">
        <v>2475.8999020000001</v>
      </c>
      <c r="H582" s="30">
        <v>1640</v>
      </c>
      <c r="I582" s="30">
        <v>1141</v>
      </c>
      <c r="J582" s="30">
        <v>2615</v>
      </c>
      <c r="K582" s="32">
        <v>16772.300781000002</v>
      </c>
      <c r="L582" s="10">
        <f t="shared" si="68"/>
        <v>2147.0665736066567</v>
      </c>
      <c r="M582" s="10">
        <f t="shared" si="69"/>
        <v>-7.3108560450075855E-3</v>
      </c>
      <c r="O582" s="28">
        <f t="shared" si="70"/>
        <v>-1.7829331725417452E-2</v>
      </c>
      <c r="P582" s="28">
        <f t="shared" si="70"/>
        <v>-4.2030267613583083E-3</v>
      </c>
      <c r="Q582" s="28">
        <f t="shared" si="64"/>
        <v>-1.2180267965895553E-3</v>
      </c>
      <c r="R582" s="28">
        <f t="shared" si="65"/>
        <v>5.0649636643911311E-3</v>
      </c>
      <c r="S582" s="28">
        <f t="shared" si="66"/>
        <v>-8.7187263078088995E-3</v>
      </c>
      <c r="T582" s="28">
        <f t="shared" si="67"/>
        <v>-5.1396108306882571E-3</v>
      </c>
    </row>
    <row r="583" spans="5:20">
      <c r="E583" s="29">
        <v>45142</v>
      </c>
      <c r="F583" s="30">
        <v>2619.3999020000001</v>
      </c>
      <c r="G583" s="30">
        <v>2509.5500489999999</v>
      </c>
      <c r="H583" s="30">
        <v>1635.150024</v>
      </c>
      <c r="I583" s="30">
        <v>1138.9499510000001</v>
      </c>
      <c r="J583" s="30">
        <v>2605</v>
      </c>
      <c r="K583" s="32">
        <v>16890.599609000001</v>
      </c>
      <c r="L583" s="10">
        <f t="shared" si="68"/>
        <v>2149.7621390045088</v>
      </c>
      <c r="M583" s="10">
        <f t="shared" si="69"/>
        <v>1.2554642836826169E-3</v>
      </c>
      <c r="O583" s="28">
        <f t="shared" si="70"/>
        <v>-1.0408224375225372E-2</v>
      </c>
      <c r="P583" s="28">
        <f t="shared" si="70"/>
        <v>1.3591077318116707E-2</v>
      </c>
      <c r="Q583" s="28">
        <f t="shared" si="64"/>
        <v>-2.9573024390243674E-3</v>
      </c>
      <c r="R583" s="28">
        <f t="shared" si="65"/>
        <v>-1.7967125328658407E-3</v>
      </c>
      <c r="S583" s="28">
        <f t="shared" si="66"/>
        <v>-3.8240917782026429E-3</v>
      </c>
      <c r="T583" s="28">
        <f t="shared" si="67"/>
        <v>7.0532260030782279E-3</v>
      </c>
    </row>
    <row r="584" spans="5:20">
      <c r="E584" s="29">
        <v>45145</v>
      </c>
      <c r="F584" s="30">
        <v>2611</v>
      </c>
      <c r="G584" s="30">
        <v>2523.8500979999999</v>
      </c>
      <c r="H584" s="30">
        <v>1663.099976</v>
      </c>
      <c r="I584" s="30">
        <v>1160.8000489999999</v>
      </c>
      <c r="J584" s="30">
        <v>2628</v>
      </c>
      <c r="K584" s="32">
        <v>16956.349609000001</v>
      </c>
      <c r="L584" s="10">
        <f t="shared" si="68"/>
        <v>2163.4284480632832</v>
      </c>
      <c r="M584" s="10">
        <f t="shared" si="69"/>
        <v>6.3571261261039513E-3</v>
      </c>
      <c r="O584" s="28">
        <f t="shared" si="70"/>
        <v>-3.2068039681861782E-3</v>
      </c>
      <c r="P584" s="28">
        <f t="shared" si="70"/>
        <v>5.6982521650437157E-3</v>
      </c>
      <c r="Q584" s="28">
        <f t="shared" si="64"/>
        <v>1.7093203430732951E-2</v>
      </c>
      <c r="R584" s="28">
        <f t="shared" si="65"/>
        <v>1.918442331975645E-2</v>
      </c>
      <c r="S584" s="28">
        <f t="shared" si="66"/>
        <v>8.8291746641073754E-3</v>
      </c>
      <c r="T584" s="28">
        <f t="shared" si="67"/>
        <v>3.892697803633105E-3</v>
      </c>
    </row>
    <row r="585" spans="5:20">
      <c r="E585" s="29">
        <v>45146</v>
      </c>
      <c r="F585" s="30">
        <v>2601.5500489999999</v>
      </c>
      <c r="G585" s="30">
        <v>2508.6499020000001</v>
      </c>
      <c r="H585" s="30">
        <v>1651.6999510000001</v>
      </c>
      <c r="I585" s="30">
        <v>1148.650024</v>
      </c>
      <c r="J585" s="30">
        <v>2639.0500489999999</v>
      </c>
      <c r="K585" s="32">
        <v>16949.25</v>
      </c>
      <c r="L585" s="10">
        <f t="shared" si="68"/>
        <v>2153.3500555476598</v>
      </c>
      <c r="M585" s="10">
        <f t="shared" si="69"/>
        <v>-4.6585282377356041E-3</v>
      </c>
      <c r="O585" s="28">
        <f t="shared" si="70"/>
        <v>-3.6192841823056154E-3</v>
      </c>
      <c r="P585" s="28">
        <f t="shared" si="70"/>
        <v>-6.0226223467253481E-3</v>
      </c>
      <c r="Q585" s="28">
        <f t="shared" si="64"/>
        <v>-6.8546841227300481E-3</v>
      </c>
      <c r="R585" s="28">
        <f t="shared" si="65"/>
        <v>-1.046694046099228E-2</v>
      </c>
      <c r="S585" s="28">
        <f t="shared" si="66"/>
        <v>4.204737062404762E-3</v>
      </c>
      <c r="T585" s="28">
        <f t="shared" si="67"/>
        <v>-4.1869914006920084E-4</v>
      </c>
    </row>
    <row r="586" spans="5:20">
      <c r="E586" s="29">
        <v>45147</v>
      </c>
      <c r="F586" s="30">
        <v>2588.6999510000001</v>
      </c>
      <c r="G586" s="30">
        <v>2525.1999510000001</v>
      </c>
      <c r="H586" s="30">
        <v>1653</v>
      </c>
      <c r="I586" s="30">
        <v>1152.8000489999999</v>
      </c>
      <c r="J586" s="30">
        <v>2635</v>
      </c>
      <c r="K586" s="32">
        <v>17003.849609000001</v>
      </c>
      <c r="L586" s="10">
        <f t="shared" si="68"/>
        <v>2156.4674413502034</v>
      </c>
      <c r="M586" s="10">
        <f t="shared" si="69"/>
        <v>1.4476911426974937E-3</v>
      </c>
      <c r="O586" s="28">
        <f t="shared" si="70"/>
        <v>-4.9394006488321374E-3</v>
      </c>
      <c r="P586" s="28">
        <f t="shared" si="70"/>
        <v>6.5971935688617922E-3</v>
      </c>
      <c r="Q586" s="28">
        <f t="shared" si="64"/>
        <v>7.8709755922234947E-4</v>
      </c>
      <c r="R586" s="28">
        <f t="shared" si="65"/>
        <v>3.6129586151472104E-3</v>
      </c>
      <c r="S586" s="28">
        <f t="shared" si="66"/>
        <v>-1.5346616868955332E-3</v>
      </c>
      <c r="T586" s="28">
        <f t="shared" si="67"/>
        <v>3.2213584081892677E-3</v>
      </c>
    </row>
    <row r="587" spans="5:20">
      <c r="E587" s="29">
        <v>45148</v>
      </c>
      <c r="F587" s="30">
        <v>2551.3999020000001</v>
      </c>
      <c r="G587" s="30">
        <v>2536.4499510000001</v>
      </c>
      <c r="H587" s="30">
        <v>1647.0500489999999</v>
      </c>
      <c r="I587" s="30">
        <v>1150.3000489999999</v>
      </c>
      <c r="J587" s="30">
        <v>2640.1000979999999</v>
      </c>
      <c r="K587" s="32">
        <v>16939.849609000001</v>
      </c>
      <c r="L587" s="10">
        <f t="shared" si="68"/>
        <v>2150.8804938057879</v>
      </c>
      <c r="M587" s="10">
        <f t="shared" si="69"/>
        <v>-2.5907868754639907E-3</v>
      </c>
      <c r="O587" s="28">
        <f t="shared" si="70"/>
        <v>-1.4408795807173802E-2</v>
      </c>
      <c r="P587" s="28">
        <f t="shared" si="70"/>
        <v>4.4550927523758777E-3</v>
      </c>
      <c r="Q587" s="28">
        <f t="shared" si="64"/>
        <v>-3.5994863883848094E-3</v>
      </c>
      <c r="R587" s="28">
        <f t="shared" si="65"/>
        <v>-2.1686328016455869E-3</v>
      </c>
      <c r="S587" s="28">
        <f t="shared" si="66"/>
        <v>1.9355210626186281E-3</v>
      </c>
      <c r="T587" s="28">
        <f t="shared" si="67"/>
        <v>-3.7638535667903206E-3</v>
      </c>
    </row>
    <row r="588" spans="5:20">
      <c r="E588" s="29">
        <v>45149</v>
      </c>
      <c r="F588" s="30">
        <v>2547.6999510000001</v>
      </c>
      <c r="G588" s="30">
        <v>2547.1499020000001</v>
      </c>
      <c r="H588" s="30">
        <v>1638.400024</v>
      </c>
      <c r="I588" s="30">
        <v>1132.349976</v>
      </c>
      <c r="J588" s="30">
        <v>2642.0500489999999</v>
      </c>
      <c r="K588" s="32">
        <v>16860.150390999999</v>
      </c>
      <c r="L588" s="10">
        <f t="shared" si="68"/>
        <v>2149.0490819985553</v>
      </c>
      <c r="M588" s="10">
        <f t="shared" si="69"/>
        <v>-8.5147074070679452E-4</v>
      </c>
      <c r="O588" s="28">
        <f t="shared" si="70"/>
        <v>-1.4501650631482121E-3</v>
      </c>
      <c r="P588" s="28">
        <f t="shared" si="70"/>
        <v>4.2184751154981104E-3</v>
      </c>
      <c r="Q588" s="28">
        <f t="shared" si="64"/>
        <v>-5.2518288714127337E-3</v>
      </c>
      <c r="R588" s="28">
        <f t="shared" si="65"/>
        <v>-1.5604687677449602E-2</v>
      </c>
      <c r="S588" s="28">
        <f t="shared" si="66"/>
        <v>7.3858979872665209E-4</v>
      </c>
      <c r="T588" s="28">
        <f t="shared" si="67"/>
        <v>-4.7048362198952587E-3</v>
      </c>
    </row>
    <row r="589" spans="5:20">
      <c r="E589" s="29">
        <v>45152</v>
      </c>
      <c r="F589" s="30">
        <v>2494.25</v>
      </c>
      <c r="G589" s="30">
        <v>2577.25</v>
      </c>
      <c r="H589" s="30">
        <v>1611</v>
      </c>
      <c r="I589" s="30">
        <v>1134.25</v>
      </c>
      <c r="J589" s="30">
        <v>2637</v>
      </c>
      <c r="K589" s="32">
        <v>16825.550781000002</v>
      </c>
      <c r="L589" s="10">
        <f t="shared" si="68"/>
        <v>2142.3756931785247</v>
      </c>
      <c r="M589" s="10">
        <f t="shared" si="69"/>
        <v>-3.1052752009854689E-3</v>
      </c>
      <c r="O589" s="28">
        <f t="shared" si="70"/>
        <v>-2.0979688357343762E-2</v>
      </c>
      <c r="P589" s="28">
        <f t="shared" si="70"/>
        <v>1.1817167877071322E-2</v>
      </c>
      <c r="Q589" s="28">
        <f t="shared" si="64"/>
        <v>-1.6723647215962201E-2</v>
      </c>
      <c r="R589" s="28">
        <f t="shared" si="65"/>
        <v>1.6779476665966797E-3</v>
      </c>
      <c r="S589" s="28">
        <f t="shared" si="66"/>
        <v>-1.9114130717967637E-3</v>
      </c>
      <c r="T589" s="28">
        <f t="shared" si="67"/>
        <v>-2.0521531064436882E-3</v>
      </c>
    </row>
    <row r="590" spans="5:20">
      <c r="E590" s="29">
        <v>45154</v>
      </c>
      <c r="F590" s="30">
        <v>2494.0500489999999</v>
      </c>
      <c r="G590" s="30">
        <v>2575.1499020000001</v>
      </c>
      <c r="H590" s="30">
        <v>1583.099976</v>
      </c>
      <c r="I590" s="30">
        <v>1143.650024</v>
      </c>
      <c r="J590" s="30">
        <v>2669</v>
      </c>
      <c r="K590" s="32">
        <v>16853.050781000002</v>
      </c>
      <c r="L590" s="10">
        <f t="shared" si="68"/>
        <v>2142.1464558490952</v>
      </c>
      <c r="M590" s="10">
        <f t="shared" si="69"/>
        <v>-1.0700146111597419E-4</v>
      </c>
      <c r="O590" s="28">
        <f t="shared" si="70"/>
        <v>-8.0164778991753671E-5</v>
      </c>
      <c r="P590" s="28">
        <f t="shared" si="70"/>
        <v>-8.1486002522068723E-4</v>
      </c>
      <c r="Q590" s="28">
        <f t="shared" si="64"/>
        <v>-1.7318450651769068E-2</v>
      </c>
      <c r="R590" s="28">
        <f t="shared" si="65"/>
        <v>8.2874357504958418E-3</v>
      </c>
      <c r="S590" s="28">
        <f t="shared" si="66"/>
        <v>1.2135001896093955E-2</v>
      </c>
      <c r="T590" s="28">
        <f t="shared" si="67"/>
        <v>1.6344190070172182E-3</v>
      </c>
    </row>
    <row r="591" spans="5:20">
      <c r="E591" s="29">
        <v>45155</v>
      </c>
      <c r="F591" s="30">
        <v>2501.6499020000001</v>
      </c>
      <c r="G591" s="30">
        <v>2538</v>
      </c>
      <c r="H591" s="30">
        <v>1597.599976</v>
      </c>
      <c r="I591" s="30">
        <v>1144.8000489999999</v>
      </c>
      <c r="J591" s="30">
        <v>2691.0500489999999</v>
      </c>
      <c r="K591" s="32">
        <v>16802.25</v>
      </c>
      <c r="L591" s="10">
        <f t="shared" si="68"/>
        <v>2136.4172416237711</v>
      </c>
      <c r="M591" s="10">
        <f t="shared" si="69"/>
        <v>-2.6745203203453194E-3</v>
      </c>
      <c r="O591" s="28">
        <f t="shared" si="70"/>
        <v>3.0471934607114726E-3</v>
      </c>
      <c r="P591" s="28">
        <f t="shared" si="70"/>
        <v>-1.4426306589432891E-2</v>
      </c>
      <c r="Q591" s="28">
        <f t="shared" si="64"/>
        <v>9.1592446591004517E-3</v>
      </c>
      <c r="R591" s="28">
        <f t="shared" si="65"/>
        <v>1.0055742367560683E-3</v>
      </c>
      <c r="S591" s="28">
        <f t="shared" si="66"/>
        <v>8.2615395279130865E-3</v>
      </c>
      <c r="T591" s="28">
        <f t="shared" si="67"/>
        <v>-3.0143373837854259E-3</v>
      </c>
    </row>
    <row r="592" spans="5:20">
      <c r="E592" s="29">
        <v>45156</v>
      </c>
      <c r="F592" s="30">
        <v>2528</v>
      </c>
      <c r="G592" s="30">
        <v>2556.8000489999999</v>
      </c>
      <c r="H592" s="30">
        <v>1587.5500489999999</v>
      </c>
      <c r="I592" s="30">
        <v>1134.900024</v>
      </c>
      <c r="J592" s="30">
        <v>2650</v>
      </c>
      <c r="K592" s="32">
        <v>16757.699218999998</v>
      </c>
      <c r="L592" s="10">
        <f t="shared" si="68"/>
        <v>2140.9171587664518</v>
      </c>
      <c r="M592" s="10">
        <f t="shared" si="69"/>
        <v>2.1062913437548403E-3</v>
      </c>
      <c r="O592" s="28">
        <f t="shared" si="70"/>
        <v>1.0533087774965422E-2</v>
      </c>
      <c r="P592" s="28">
        <f t="shared" si="70"/>
        <v>7.4074267139478955E-3</v>
      </c>
      <c r="Q592" s="28">
        <f t="shared" si="64"/>
        <v>-6.2906404300046015E-3</v>
      </c>
      <c r="R592" s="28">
        <f t="shared" si="65"/>
        <v>-8.6478202098678736E-3</v>
      </c>
      <c r="S592" s="28">
        <f t="shared" si="66"/>
        <v>-1.525428671059248E-2</v>
      </c>
      <c r="T592" s="28">
        <f t="shared" si="67"/>
        <v>-2.6514770938417254E-3</v>
      </c>
    </row>
    <row r="593" spans="5:20">
      <c r="E593" s="29">
        <v>45159</v>
      </c>
      <c r="F593" s="30">
        <v>2494.5</v>
      </c>
      <c r="G593" s="30">
        <v>2520</v>
      </c>
      <c r="H593" s="30">
        <v>1600.5</v>
      </c>
      <c r="I593" s="30">
        <v>1137.400024</v>
      </c>
      <c r="J593" s="30">
        <v>2641.8500979999999</v>
      </c>
      <c r="K593" s="32">
        <v>16852.050781000002</v>
      </c>
      <c r="L593" s="10">
        <f t="shared" si="68"/>
        <v>2123.0140559117726</v>
      </c>
      <c r="M593" s="10">
        <f t="shared" si="69"/>
        <v>-8.3623519860966944E-3</v>
      </c>
      <c r="O593" s="28">
        <f t="shared" si="70"/>
        <v>-1.3251582278481E-2</v>
      </c>
      <c r="P593" s="28">
        <f t="shared" si="70"/>
        <v>-1.4393010127793482E-2</v>
      </c>
      <c r="Q593" s="28">
        <f t="shared" si="64"/>
        <v>8.157192277596037E-3</v>
      </c>
      <c r="R593" s="28">
        <f t="shared" si="65"/>
        <v>2.2028372077997904E-3</v>
      </c>
      <c r="S593" s="28">
        <f t="shared" si="66"/>
        <v>-3.0754347169811291E-3</v>
      </c>
      <c r="T593" s="28">
        <f t="shared" si="67"/>
        <v>5.6303410609630511E-3</v>
      </c>
    </row>
    <row r="594" spans="5:20">
      <c r="E594" s="29">
        <v>45160</v>
      </c>
      <c r="F594" s="30">
        <v>2491.5</v>
      </c>
      <c r="G594" s="30">
        <v>2519.3999020000001</v>
      </c>
      <c r="H594" s="30">
        <v>1596.349976</v>
      </c>
      <c r="I594" s="30">
        <v>1137.5500489999999</v>
      </c>
      <c r="J594" s="30">
        <v>2668</v>
      </c>
      <c r="K594" s="32">
        <v>16905.25</v>
      </c>
      <c r="L594" s="10">
        <f t="shared" si="68"/>
        <v>2124.1503673177654</v>
      </c>
      <c r="M594" s="10">
        <f t="shared" si="69"/>
        <v>5.3523498953222948E-4</v>
      </c>
      <c r="O594" s="28">
        <f t="shared" si="70"/>
        <v>-1.2026458208057589E-3</v>
      </c>
      <c r="P594" s="28">
        <f t="shared" si="70"/>
        <v>-2.3813412698403535E-4</v>
      </c>
      <c r="Q594" s="28">
        <f t="shared" si="64"/>
        <v>-2.5929547016557697E-3</v>
      </c>
      <c r="R594" s="28">
        <f t="shared" si="65"/>
        <v>1.31901702861148E-4</v>
      </c>
      <c r="S594" s="28">
        <f t="shared" si="66"/>
        <v>9.898329212469914E-3</v>
      </c>
      <c r="T594" s="28">
        <f t="shared" si="67"/>
        <v>3.1568394666825483E-3</v>
      </c>
    </row>
    <row r="595" spans="5:20">
      <c r="E595" s="29">
        <v>45161</v>
      </c>
      <c r="F595" s="30">
        <v>2496.0500489999999</v>
      </c>
      <c r="G595" s="30">
        <v>2522.1999510000001</v>
      </c>
      <c r="H595" s="30">
        <v>1580</v>
      </c>
      <c r="I595" s="30">
        <v>1123.6999510000001</v>
      </c>
      <c r="J595" s="30">
        <v>2689.5500489999999</v>
      </c>
      <c r="K595" s="32">
        <v>16950.25</v>
      </c>
      <c r="L595" s="10">
        <f t="shared" si="68"/>
        <v>2123.0852335110981</v>
      </c>
      <c r="M595" s="10">
        <f t="shared" si="69"/>
        <v>-5.0143992772611057E-4</v>
      </c>
      <c r="O595" s="28">
        <f t="shared" si="70"/>
        <v>1.8262287778445518E-3</v>
      </c>
      <c r="P595" s="28">
        <f t="shared" si="70"/>
        <v>1.1113952166852403E-3</v>
      </c>
      <c r="Q595" s="28">
        <f t="shared" ref="Q595:Q658" si="71">(H595/H594)-1</f>
        <v>-1.0242099944129057E-2</v>
      </c>
      <c r="R595" s="28">
        <f t="shared" ref="R595:R658" si="72">(I595/I594)-1</f>
        <v>-1.21753746238904E-2</v>
      </c>
      <c r="S595" s="28">
        <f t="shared" ref="S595:S658" si="73">(J595/J594)-1</f>
        <v>8.0772297601199305E-3</v>
      </c>
      <c r="T595" s="28">
        <f t="shared" ref="T595:T658" si="74">(K595/K594)-1</f>
        <v>2.6618949734549258E-3</v>
      </c>
    </row>
    <row r="596" spans="5:20">
      <c r="E596" s="29">
        <v>45162</v>
      </c>
      <c r="F596" s="30">
        <v>2507.5500489999999</v>
      </c>
      <c r="G596" s="30">
        <v>2479.8000489999999</v>
      </c>
      <c r="H596" s="30">
        <v>1593.3000489999999</v>
      </c>
      <c r="I596" s="30">
        <v>1118.3000489999999</v>
      </c>
      <c r="J596" s="30">
        <v>2747.5</v>
      </c>
      <c r="K596" s="32">
        <v>16930.150390999999</v>
      </c>
      <c r="L596" s="10">
        <f t="shared" si="68"/>
        <v>2118.7330323178608</v>
      </c>
      <c r="M596" s="10">
        <f t="shared" si="69"/>
        <v>-2.0499418132354785E-3</v>
      </c>
      <c r="O596" s="28">
        <f t="shared" si="70"/>
        <v>4.607279411166898E-3</v>
      </c>
      <c r="P596" s="28">
        <f t="shared" si="70"/>
        <v>-1.6810682270923638E-2</v>
      </c>
      <c r="Q596" s="28">
        <f t="shared" si="71"/>
        <v>8.4177525316455615E-3</v>
      </c>
      <c r="R596" s="28">
        <f t="shared" si="72"/>
        <v>-4.8054660812208994E-3</v>
      </c>
      <c r="S596" s="28">
        <f t="shared" si="73"/>
        <v>2.1546336727047199E-2</v>
      </c>
      <c r="T596" s="28">
        <f t="shared" si="74"/>
        <v>-1.1858001504403415E-3</v>
      </c>
    </row>
    <row r="597" spans="5:20">
      <c r="E597" s="29">
        <v>45163</v>
      </c>
      <c r="F597" s="30">
        <v>2495.1499020000001</v>
      </c>
      <c r="G597" s="30">
        <v>2468.3500979999999</v>
      </c>
      <c r="H597" s="30">
        <v>1574.5500489999999</v>
      </c>
      <c r="I597" s="30">
        <v>1106.3000489999999</v>
      </c>
      <c r="J597" s="30">
        <v>2677.4499510000001</v>
      </c>
      <c r="K597" s="32">
        <v>16820.849609000001</v>
      </c>
      <c r="L597" s="10">
        <f t="shared" si="68"/>
        <v>2099.8697704325082</v>
      </c>
      <c r="M597" s="10">
        <f t="shared" si="69"/>
        <v>-8.9030857581506861E-3</v>
      </c>
      <c r="O597" s="28">
        <f t="shared" si="70"/>
        <v>-4.9451244273049921E-3</v>
      </c>
      <c r="P597" s="28">
        <f t="shared" si="70"/>
        <v>-4.6172879965129532E-3</v>
      </c>
      <c r="Q597" s="28">
        <f t="shared" si="71"/>
        <v>-1.1768028257934215E-2</v>
      </c>
      <c r="R597" s="28">
        <f t="shared" si="72"/>
        <v>-1.0730572721275089E-2</v>
      </c>
      <c r="S597" s="28">
        <f t="shared" si="73"/>
        <v>-2.5495923202911719E-2</v>
      </c>
      <c r="T597" s="28">
        <f t="shared" si="74"/>
        <v>-6.4559841156580644E-3</v>
      </c>
    </row>
    <row r="598" spans="5:20">
      <c r="E598" s="29">
        <v>45166</v>
      </c>
      <c r="F598" s="30">
        <v>2517.6499020000001</v>
      </c>
      <c r="G598" s="30">
        <v>2443.75</v>
      </c>
      <c r="H598" s="30">
        <v>1561.5</v>
      </c>
      <c r="I598" s="30">
        <v>1117</v>
      </c>
      <c r="J598" s="30">
        <v>2653.5500489999999</v>
      </c>
      <c r="K598" s="32">
        <v>16875.300781000002</v>
      </c>
      <c r="L598" s="10">
        <f t="shared" si="68"/>
        <v>2094.3165731536474</v>
      </c>
      <c r="M598" s="10">
        <f t="shared" si="69"/>
        <v>-2.6445436555415647E-3</v>
      </c>
      <c r="O598" s="28">
        <f t="shared" si="70"/>
        <v>9.017494292413053E-3</v>
      </c>
      <c r="P598" s="28">
        <f t="shared" si="70"/>
        <v>-9.9662110411048443E-3</v>
      </c>
      <c r="Q598" s="28">
        <f t="shared" si="71"/>
        <v>-8.2881131713076206E-3</v>
      </c>
      <c r="R598" s="28">
        <f t="shared" si="72"/>
        <v>9.6718345169304332E-3</v>
      </c>
      <c r="S598" s="28">
        <f t="shared" si="73"/>
        <v>-8.926367415784453E-3</v>
      </c>
      <c r="T598" s="28">
        <f t="shared" si="74"/>
        <v>3.2371237640020922E-3</v>
      </c>
    </row>
    <row r="599" spans="5:20">
      <c r="E599" s="29">
        <v>45167</v>
      </c>
      <c r="F599" s="30">
        <v>2570.3500979999999</v>
      </c>
      <c r="G599" s="30">
        <v>2420.3500979999999</v>
      </c>
      <c r="H599" s="30">
        <v>1589.6999510000001</v>
      </c>
      <c r="I599" s="30">
        <v>1111.599976</v>
      </c>
      <c r="J599" s="30">
        <v>2710</v>
      </c>
      <c r="K599" s="32">
        <v>16927.300781000002</v>
      </c>
      <c r="L599" s="10">
        <f t="shared" si="68"/>
        <v>2107.7017327708745</v>
      </c>
      <c r="M599" s="10">
        <f t="shared" si="69"/>
        <v>6.3911825885385465E-3</v>
      </c>
      <c r="O599" s="28">
        <f t="shared" si="70"/>
        <v>2.0932297202297834E-2</v>
      </c>
      <c r="P599" s="28">
        <f t="shared" si="70"/>
        <v>-9.575407468030761E-3</v>
      </c>
      <c r="Q599" s="28">
        <f t="shared" si="71"/>
        <v>1.8059526737111753E-2</v>
      </c>
      <c r="R599" s="28">
        <f t="shared" si="72"/>
        <v>-4.8343992837959204E-3</v>
      </c>
      <c r="S599" s="28">
        <f t="shared" si="73"/>
        <v>2.1273369620924854E-2</v>
      </c>
      <c r="T599" s="28">
        <f t="shared" si="74"/>
        <v>3.0814265579519606E-3</v>
      </c>
    </row>
    <row r="600" spans="5:20">
      <c r="E600" s="29">
        <v>45168</v>
      </c>
      <c r="F600" s="30">
        <v>2610.6499020000001</v>
      </c>
      <c r="G600" s="30">
        <v>2418.0500489999999</v>
      </c>
      <c r="H600" s="30">
        <v>1603.9499510000001</v>
      </c>
      <c r="I600" s="30">
        <v>1114.900024</v>
      </c>
      <c r="J600" s="30">
        <v>2722.9499510000001</v>
      </c>
      <c r="K600" s="32">
        <v>16968.949218999998</v>
      </c>
      <c r="L600" s="10">
        <f t="shared" si="68"/>
        <v>2120.2078359360912</v>
      </c>
      <c r="M600" s="10">
        <f t="shared" si="69"/>
        <v>5.9335260633750497E-3</v>
      </c>
      <c r="O600" s="28">
        <f t="shared" si="70"/>
        <v>1.5678721755202796E-2</v>
      </c>
      <c r="P600" s="28">
        <f t="shared" si="70"/>
        <v>-9.5029599308815715E-4</v>
      </c>
      <c r="Q600" s="28">
        <f t="shared" si="71"/>
        <v>8.9639557395948533E-3</v>
      </c>
      <c r="R600" s="28">
        <f t="shared" si="72"/>
        <v>2.9687370198361318E-3</v>
      </c>
      <c r="S600" s="28">
        <f t="shared" si="73"/>
        <v>4.7785797047970036E-3</v>
      </c>
      <c r="T600" s="28">
        <f t="shared" si="74"/>
        <v>2.4604299609742863E-3</v>
      </c>
    </row>
    <row r="601" spans="5:20">
      <c r="E601" s="29">
        <v>45169</v>
      </c>
      <c r="F601" s="30">
        <v>2632.1499020000001</v>
      </c>
      <c r="G601" s="30">
        <v>2407</v>
      </c>
      <c r="H601" s="30">
        <v>1579</v>
      </c>
      <c r="I601" s="30">
        <v>1111.599976</v>
      </c>
      <c r="J601" s="30">
        <v>2720</v>
      </c>
      <c r="K601" s="32">
        <v>16924.300781000002</v>
      </c>
      <c r="L601" s="10">
        <f t="shared" si="68"/>
        <v>2116.499058193725</v>
      </c>
      <c r="M601" s="10">
        <f t="shared" si="69"/>
        <v>-1.7492519740305301E-3</v>
      </c>
      <c r="O601" s="28">
        <f t="shared" si="70"/>
        <v>8.2354972160492146E-3</v>
      </c>
      <c r="P601" s="28">
        <f t="shared" si="70"/>
        <v>-4.5698181493678547E-3</v>
      </c>
      <c r="Q601" s="28">
        <f t="shared" si="71"/>
        <v>-1.5555317660906232E-2</v>
      </c>
      <c r="R601" s="28">
        <f t="shared" si="72"/>
        <v>-2.9599497075623038E-3</v>
      </c>
      <c r="S601" s="28">
        <f t="shared" si="73"/>
        <v>-1.0833658543436542E-3</v>
      </c>
      <c r="T601" s="28">
        <f t="shared" si="74"/>
        <v>-2.631184608060666E-3</v>
      </c>
    </row>
    <row r="602" spans="5:20">
      <c r="E602" s="29">
        <v>45170</v>
      </c>
      <c r="F602" s="30">
        <v>2628.5500489999999</v>
      </c>
      <c r="G602" s="30">
        <v>2412.6499020000001</v>
      </c>
      <c r="H602" s="30">
        <v>1571</v>
      </c>
      <c r="I602" s="30">
        <v>1109</v>
      </c>
      <c r="J602" s="30">
        <v>2710</v>
      </c>
      <c r="K602" s="32">
        <v>17074.550781000002</v>
      </c>
      <c r="L602" s="10">
        <f t="shared" si="68"/>
        <v>2114.770532465106</v>
      </c>
      <c r="M602" s="10">
        <f t="shared" si="69"/>
        <v>-8.1669099824410729E-4</v>
      </c>
      <c r="O602" s="28">
        <f t="shared" si="70"/>
        <v>-1.3676474114430182E-3</v>
      </c>
      <c r="P602" s="28">
        <f t="shared" si="70"/>
        <v>2.3472796011632102E-3</v>
      </c>
      <c r="Q602" s="28">
        <f t="shared" si="71"/>
        <v>-5.0664977834071756E-3</v>
      </c>
      <c r="R602" s="28">
        <f t="shared" si="72"/>
        <v>-2.3389493128236349E-3</v>
      </c>
      <c r="S602" s="28">
        <f t="shared" si="73"/>
        <v>-3.6764705882352811E-3</v>
      </c>
      <c r="T602" s="28">
        <f t="shared" si="74"/>
        <v>8.877767060762487E-3</v>
      </c>
    </row>
    <row r="603" spans="5:20">
      <c r="E603" s="29">
        <v>45173</v>
      </c>
      <c r="F603" s="30">
        <v>2663.5</v>
      </c>
      <c r="G603" s="30">
        <v>2410.6999510000001</v>
      </c>
      <c r="H603" s="30">
        <v>1590</v>
      </c>
      <c r="I603" s="30">
        <v>1108.900024</v>
      </c>
      <c r="J603" s="30">
        <v>2733</v>
      </c>
      <c r="K603" s="32">
        <v>17180.949218999998</v>
      </c>
      <c r="L603" s="10">
        <f t="shared" si="68"/>
        <v>2127.3376157891394</v>
      </c>
      <c r="M603" s="10">
        <f t="shared" si="69"/>
        <v>5.9425281046376899E-3</v>
      </c>
      <c r="O603" s="28">
        <f t="shared" si="70"/>
        <v>1.3296285156638499E-2</v>
      </c>
      <c r="P603" s="28">
        <f t="shared" si="70"/>
        <v>-8.0821962539345815E-4</v>
      </c>
      <c r="Q603" s="28">
        <f t="shared" si="71"/>
        <v>1.2094207511139432E-2</v>
      </c>
      <c r="R603" s="28">
        <f t="shared" si="72"/>
        <v>-9.0149684400353536E-5</v>
      </c>
      <c r="S603" s="28">
        <f t="shared" si="73"/>
        <v>8.4870848708487046E-3</v>
      </c>
      <c r="T603" s="28">
        <f t="shared" si="74"/>
        <v>6.2314048178879755E-3</v>
      </c>
    </row>
    <row r="604" spans="5:20">
      <c r="E604" s="29">
        <v>45174</v>
      </c>
      <c r="F604" s="30">
        <v>2757.3999020000001</v>
      </c>
      <c r="G604" s="30">
        <v>2423.6000979999999</v>
      </c>
      <c r="H604" s="30">
        <v>1588.400024</v>
      </c>
      <c r="I604" s="30">
        <v>1131.900024</v>
      </c>
      <c r="J604" s="30">
        <v>2720.5</v>
      </c>
      <c r="K604" s="32">
        <v>17252.099609000001</v>
      </c>
      <c r="L604" s="10">
        <f t="shared" si="68"/>
        <v>2155.4168090541511</v>
      </c>
      <c r="M604" s="10">
        <f t="shared" si="69"/>
        <v>1.3199218147889491E-2</v>
      </c>
      <c r="O604" s="28">
        <f t="shared" si="70"/>
        <v>3.5254327764220106E-2</v>
      </c>
      <c r="P604" s="28">
        <f t="shared" si="70"/>
        <v>5.3512039084948615E-3</v>
      </c>
      <c r="Q604" s="28">
        <f t="shared" si="71"/>
        <v>-1.0062742138364777E-3</v>
      </c>
      <c r="R604" s="28">
        <f t="shared" si="72"/>
        <v>2.074127468861886E-2</v>
      </c>
      <c r="S604" s="28">
        <f t="shared" si="73"/>
        <v>-4.5737285034760378E-3</v>
      </c>
      <c r="T604" s="28">
        <f t="shared" si="74"/>
        <v>4.1412374306606381E-3</v>
      </c>
    </row>
    <row r="605" spans="5:20">
      <c r="E605" s="29">
        <v>45175</v>
      </c>
      <c r="F605" s="30">
        <v>2819.1000979999999</v>
      </c>
      <c r="G605" s="30">
        <v>2428.6999510000001</v>
      </c>
      <c r="H605" s="30">
        <v>1576.8000489999999</v>
      </c>
      <c r="I605" s="30">
        <v>1142.349976</v>
      </c>
      <c r="J605" s="30">
        <v>2740</v>
      </c>
      <c r="K605" s="32">
        <v>17284.599609000001</v>
      </c>
      <c r="L605" s="10">
        <f t="shared" si="68"/>
        <v>2173.0060672755885</v>
      </c>
      <c r="M605" s="10">
        <f t="shared" si="69"/>
        <v>8.1604904200203165E-3</v>
      </c>
      <c r="O605" s="28">
        <f t="shared" si="70"/>
        <v>2.23762233237359E-2</v>
      </c>
      <c r="P605" s="28">
        <f t="shared" si="70"/>
        <v>2.1042469028651478E-3</v>
      </c>
      <c r="Q605" s="28">
        <f t="shared" si="71"/>
        <v>-7.3029305116656396E-3</v>
      </c>
      <c r="R605" s="28">
        <f t="shared" si="72"/>
        <v>9.2322217319786848E-3</v>
      </c>
      <c r="S605" s="28">
        <f t="shared" si="73"/>
        <v>7.1678000367578765E-3</v>
      </c>
      <c r="T605" s="28">
        <f t="shared" si="74"/>
        <v>1.8838286780493707E-3</v>
      </c>
    </row>
    <row r="606" spans="5:20">
      <c r="E606" s="29">
        <v>45176</v>
      </c>
      <c r="F606" s="30">
        <v>2811.5500489999999</v>
      </c>
      <c r="G606" s="30">
        <v>2432</v>
      </c>
      <c r="H606" s="30">
        <v>1595.5</v>
      </c>
      <c r="I606" s="30">
        <v>1133.0500489999999</v>
      </c>
      <c r="J606" s="30">
        <v>2733</v>
      </c>
      <c r="K606" s="32">
        <v>17385.5</v>
      </c>
      <c r="L606" s="10">
        <f t="shared" si="68"/>
        <v>2172.9604345932275</v>
      </c>
      <c r="M606" s="10">
        <f t="shared" si="69"/>
        <v>-2.0999795190768111E-5</v>
      </c>
      <c r="O606" s="28">
        <f t="shared" si="70"/>
        <v>-2.6781769846896397E-3</v>
      </c>
      <c r="P606" s="28">
        <f t="shared" si="70"/>
        <v>1.358771798319891E-3</v>
      </c>
      <c r="Q606" s="28">
        <f t="shared" si="71"/>
        <v>1.1859430757793055E-2</v>
      </c>
      <c r="R606" s="28">
        <f t="shared" si="72"/>
        <v>-8.1410488864054331E-3</v>
      </c>
      <c r="S606" s="28">
        <f t="shared" si="73"/>
        <v>-2.5547445255474921E-3</v>
      </c>
      <c r="T606" s="28">
        <f t="shared" si="74"/>
        <v>5.8375891419237824E-3</v>
      </c>
    </row>
    <row r="607" spans="5:20">
      <c r="E607" s="29">
        <v>45177</v>
      </c>
      <c r="F607" s="30">
        <v>2819.6000979999999</v>
      </c>
      <c r="G607" s="30">
        <v>2448.1999510000001</v>
      </c>
      <c r="H607" s="30">
        <v>1608.3000489999999</v>
      </c>
      <c r="I607" s="30">
        <v>1130.4499510000001</v>
      </c>
      <c r="J607" s="30">
        <v>2888</v>
      </c>
      <c r="K607" s="32">
        <v>17487.449218999998</v>
      </c>
      <c r="L607" s="10">
        <f t="shared" si="68"/>
        <v>2197.3406284400508</v>
      </c>
      <c r="M607" s="10">
        <f t="shared" si="69"/>
        <v>1.1219805689369089E-2</v>
      </c>
      <c r="O607" s="28">
        <f t="shared" si="70"/>
        <v>2.8632067221650015E-3</v>
      </c>
      <c r="P607" s="28">
        <f t="shared" si="70"/>
        <v>6.6611640625000579E-3</v>
      </c>
      <c r="Q607" s="28">
        <f t="shared" si="71"/>
        <v>8.0225941711062898E-3</v>
      </c>
      <c r="R607" s="28">
        <f t="shared" si="72"/>
        <v>-2.2947777128597968E-3</v>
      </c>
      <c r="S607" s="28">
        <f t="shared" si="73"/>
        <v>5.6714233443102779E-2</v>
      </c>
      <c r="T607" s="28">
        <f t="shared" si="74"/>
        <v>5.8640372149203479E-3</v>
      </c>
    </row>
    <row r="608" spans="5:20">
      <c r="E608" s="29">
        <v>45180</v>
      </c>
      <c r="F608" s="30">
        <v>2804.8999020000001</v>
      </c>
      <c r="G608" s="30">
        <v>2474.6000979999999</v>
      </c>
      <c r="H608" s="30">
        <v>1628.900024</v>
      </c>
      <c r="I608" s="30">
        <v>1136.900024</v>
      </c>
      <c r="J608" s="30">
        <v>2905</v>
      </c>
      <c r="K608" s="32">
        <v>17653.349609000001</v>
      </c>
      <c r="L608" s="10">
        <f t="shared" si="68"/>
        <v>2208.9279332155347</v>
      </c>
      <c r="M608" s="10">
        <f t="shared" si="69"/>
        <v>5.2733311465278376E-3</v>
      </c>
      <c r="O608" s="28">
        <f t="shared" si="70"/>
        <v>-5.2135747939670019E-3</v>
      </c>
      <c r="P608" s="28">
        <f t="shared" si="70"/>
        <v>1.0783492986026877E-2</v>
      </c>
      <c r="Q608" s="28">
        <f t="shared" si="71"/>
        <v>1.2808539683132336E-2</v>
      </c>
      <c r="R608" s="28">
        <f t="shared" si="72"/>
        <v>5.7057572467442697E-3</v>
      </c>
      <c r="S608" s="28">
        <f t="shared" si="73"/>
        <v>5.886426592797811E-3</v>
      </c>
      <c r="T608" s="28">
        <f t="shared" si="74"/>
        <v>9.4868261186860092E-3</v>
      </c>
    </row>
    <row r="609" spans="5:20">
      <c r="E609" s="29">
        <v>45181</v>
      </c>
      <c r="F609" s="30">
        <v>2772.3500979999999</v>
      </c>
      <c r="G609" s="30">
        <v>2438.8500979999999</v>
      </c>
      <c r="H609" s="30">
        <v>1640</v>
      </c>
      <c r="I609" s="30">
        <v>1145.25</v>
      </c>
      <c r="J609" s="30">
        <v>2951.6000979999999</v>
      </c>
      <c r="K609" s="32">
        <v>17460.550781000002</v>
      </c>
      <c r="L609" s="10">
        <f t="shared" si="68"/>
        <v>2197.9087355946453</v>
      </c>
      <c r="M609" s="10">
        <f t="shared" si="69"/>
        <v>-4.9884821750832975E-3</v>
      </c>
      <c r="O609" s="28">
        <f t="shared" si="70"/>
        <v>-1.1604622317106905E-2</v>
      </c>
      <c r="P609" s="28">
        <f t="shared" si="70"/>
        <v>-1.4446778705332508E-2</v>
      </c>
      <c r="Q609" s="28">
        <f t="shared" si="71"/>
        <v>6.8143998013716622E-3</v>
      </c>
      <c r="R609" s="28">
        <f t="shared" si="72"/>
        <v>7.3445121151656245E-3</v>
      </c>
      <c r="S609" s="28">
        <f t="shared" si="73"/>
        <v>1.6041341824440503E-2</v>
      </c>
      <c r="T609" s="28">
        <f t="shared" si="74"/>
        <v>-1.0921373692259873E-2</v>
      </c>
    </row>
    <row r="610" spans="5:20">
      <c r="E610" s="29">
        <v>45182</v>
      </c>
      <c r="F610" s="30">
        <v>2753.1000979999999</v>
      </c>
      <c r="G610" s="30">
        <v>2451.0500489999999</v>
      </c>
      <c r="H610" s="30">
        <v>1631.3000489999999</v>
      </c>
      <c r="I610" s="30">
        <v>1148.75</v>
      </c>
      <c r="J610" s="30">
        <v>2943.5</v>
      </c>
      <c r="K610" s="32">
        <v>17526.75</v>
      </c>
      <c r="L610" s="10">
        <f t="shared" si="68"/>
        <v>2196.0255295507254</v>
      </c>
      <c r="M610" s="10">
        <f t="shared" si="69"/>
        <v>-8.5681721602981487E-4</v>
      </c>
      <c r="O610" s="28">
        <f t="shared" si="70"/>
        <v>-6.9435674858984164E-3</v>
      </c>
      <c r="P610" s="28">
        <f t="shared" si="70"/>
        <v>5.0023373761285406E-3</v>
      </c>
      <c r="Q610" s="28">
        <f t="shared" si="71"/>
        <v>-5.3048481707317352E-3</v>
      </c>
      <c r="R610" s="28">
        <f t="shared" si="72"/>
        <v>3.0561012879284366E-3</v>
      </c>
      <c r="S610" s="28">
        <f t="shared" si="73"/>
        <v>-2.7443074031229253E-3</v>
      </c>
      <c r="T610" s="28">
        <f t="shared" si="74"/>
        <v>3.791359151856355E-3</v>
      </c>
    </row>
    <row r="611" spans="5:20">
      <c r="E611" s="29">
        <v>45183</v>
      </c>
      <c r="F611" s="30">
        <v>2776.3999020000001</v>
      </c>
      <c r="G611" s="30">
        <v>2453.3000489999999</v>
      </c>
      <c r="H611" s="30">
        <v>1644.25</v>
      </c>
      <c r="I611" s="30">
        <v>1143.8000489999999</v>
      </c>
      <c r="J611" s="30">
        <v>2924.8999020000001</v>
      </c>
      <c r="K611" s="32">
        <v>17603.5</v>
      </c>
      <c r="L611" s="10">
        <f t="shared" si="68"/>
        <v>2201.2780241501659</v>
      </c>
      <c r="M611" s="10">
        <f t="shared" si="69"/>
        <v>2.3918185507230127E-3</v>
      </c>
      <c r="O611" s="28">
        <f t="shared" si="70"/>
        <v>8.463115459160564E-3</v>
      </c>
      <c r="P611" s="28">
        <f t="shared" si="70"/>
        <v>9.1797391118886296E-4</v>
      </c>
      <c r="Q611" s="28">
        <f t="shared" si="71"/>
        <v>7.9384237179043193E-3</v>
      </c>
      <c r="R611" s="28">
        <f t="shared" si="72"/>
        <v>-4.3089889009794158E-3</v>
      </c>
      <c r="S611" s="28">
        <f t="shared" si="73"/>
        <v>-6.3190412773908022E-3</v>
      </c>
      <c r="T611" s="28">
        <f t="shared" si="74"/>
        <v>4.3790206398790499E-3</v>
      </c>
    </row>
    <row r="612" spans="5:20">
      <c r="E612" s="29">
        <v>45184</v>
      </c>
      <c r="F612" s="30">
        <v>2698.5</v>
      </c>
      <c r="G612" s="30">
        <v>2457.8500979999999</v>
      </c>
      <c r="H612" s="30">
        <v>1650</v>
      </c>
      <c r="I612" s="30">
        <v>1149.8000489999999</v>
      </c>
      <c r="J612" s="30">
        <v>2933</v>
      </c>
      <c r="K612" s="32">
        <v>17665.800781000002</v>
      </c>
      <c r="L612" s="10">
        <f t="shared" si="68"/>
        <v>2188.1206574767007</v>
      </c>
      <c r="M612" s="10">
        <f t="shared" si="69"/>
        <v>-5.9771489694241398E-3</v>
      </c>
      <c r="O612" s="28">
        <f t="shared" si="70"/>
        <v>-2.8057882419562197E-2</v>
      </c>
      <c r="P612" s="28">
        <f t="shared" si="70"/>
        <v>1.8546647002493089E-3</v>
      </c>
      <c r="Q612" s="28">
        <f t="shared" si="71"/>
        <v>3.497035122396186E-3</v>
      </c>
      <c r="R612" s="28">
        <f t="shared" si="72"/>
        <v>5.2456720956128855E-3</v>
      </c>
      <c r="S612" s="28">
        <f t="shared" si="73"/>
        <v>2.7693590452313455E-3</v>
      </c>
      <c r="T612" s="28">
        <f t="shared" si="74"/>
        <v>3.5391133013322751E-3</v>
      </c>
    </row>
    <row r="613" spans="5:20">
      <c r="E613" s="29">
        <v>45187</v>
      </c>
      <c r="F613" s="30">
        <v>2698.6999510000001</v>
      </c>
      <c r="G613" s="30">
        <v>2436.4499510000001</v>
      </c>
      <c r="H613" s="30">
        <v>1653.75</v>
      </c>
      <c r="I613" s="30">
        <v>1147.650024</v>
      </c>
      <c r="J613" s="30">
        <v>2910</v>
      </c>
      <c r="K613" s="32">
        <v>17613.599609000001</v>
      </c>
      <c r="L613" s="10">
        <f t="shared" si="68"/>
        <v>2179.0111841889475</v>
      </c>
      <c r="M613" s="10">
        <f t="shared" si="69"/>
        <v>-4.1631494390524937E-3</v>
      </c>
      <c r="O613" s="28">
        <f t="shared" si="70"/>
        <v>7.4097090976499302E-5</v>
      </c>
      <c r="P613" s="28">
        <f t="shared" si="70"/>
        <v>-8.7068560517232774E-3</v>
      </c>
      <c r="Q613" s="28">
        <f t="shared" si="71"/>
        <v>2.2727272727272041E-3</v>
      </c>
      <c r="R613" s="28">
        <f t="shared" si="72"/>
        <v>-1.8699120789478219E-3</v>
      </c>
      <c r="S613" s="28">
        <f t="shared" si="73"/>
        <v>-7.8418002045687052E-3</v>
      </c>
      <c r="T613" s="28">
        <f t="shared" si="74"/>
        <v>-2.954928148864E-3</v>
      </c>
    </row>
    <row r="614" spans="5:20">
      <c r="E614" s="29">
        <v>45189</v>
      </c>
      <c r="F614" s="30">
        <v>2674.1000979999999</v>
      </c>
      <c r="G614" s="30">
        <v>2382.1499020000001</v>
      </c>
      <c r="H614" s="30">
        <v>1599</v>
      </c>
      <c r="I614" s="30">
        <v>1153.150024</v>
      </c>
      <c r="J614" s="30">
        <v>2926.9499510000001</v>
      </c>
      <c r="K614" s="32">
        <v>17449.349609000001</v>
      </c>
      <c r="L614" s="10">
        <f t="shared" si="68"/>
        <v>2149.5999143919757</v>
      </c>
      <c r="M614" s="10">
        <f t="shared" si="69"/>
        <v>-1.3497530444259276E-2</v>
      </c>
      <c r="O614" s="28">
        <f t="shared" si="70"/>
        <v>-9.1154457504194486E-3</v>
      </c>
      <c r="P614" s="28">
        <f t="shared" si="70"/>
        <v>-2.2286543984912699E-2</v>
      </c>
      <c r="Q614" s="28">
        <f t="shared" si="71"/>
        <v>-3.3106575963718798E-2</v>
      </c>
      <c r="R614" s="28">
        <f t="shared" si="72"/>
        <v>4.7924017644598305E-3</v>
      </c>
      <c r="S614" s="28">
        <f t="shared" si="73"/>
        <v>5.8247254295533679E-3</v>
      </c>
      <c r="T614" s="28">
        <f t="shared" si="74"/>
        <v>-9.3251807493156536E-3</v>
      </c>
    </row>
    <row r="615" spans="5:20">
      <c r="E615" s="29">
        <v>45190</v>
      </c>
      <c r="F615" s="30">
        <v>2622.5</v>
      </c>
      <c r="G615" s="30">
        <v>2364.8000489999999</v>
      </c>
      <c r="H615" s="30">
        <v>1553</v>
      </c>
      <c r="I615" s="30">
        <v>1146.150024</v>
      </c>
      <c r="J615" s="30">
        <v>2885.0500489999999</v>
      </c>
      <c r="K615" s="32">
        <v>17303.5</v>
      </c>
      <c r="L615" s="10">
        <f t="shared" si="68"/>
        <v>2119.3948025407481</v>
      </c>
      <c r="M615" s="10">
        <f t="shared" si="69"/>
        <v>-1.4051504025934691E-2</v>
      </c>
      <c r="O615" s="28">
        <f t="shared" si="70"/>
        <v>-1.9296247750258955E-2</v>
      </c>
      <c r="P615" s="28">
        <f t="shared" si="70"/>
        <v>-7.283275072418216E-3</v>
      </c>
      <c r="Q615" s="28">
        <f t="shared" si="71"/>
        <v>-2.8767979987492143E-2</v>
      </c>
      <c r="R615" s="28">
        <f t="shared" si="72"/>
        <v>-6.0703289722170428E-3</v>
      </c>
      <c r="S615" s="28">
        <f t="shared" si="73"/>
        <v>-1.4315209587265065E-2</v>
      </c>
      <c r="T615" s="28">
        <f t="shared" si="74"/>
        <v>-8.3584553159949948E-3</v>
      </c>
    </row>
    <row r="616" spans="5:20">
      <c r="E616" s="29">
        <v>45191</v>
      </c>
      <c r="F616" s="30">
        <v>2578.1000979999999</v>
      </c>
      <c r="G616" s="30">
        <v>2354.9499510000001</v>
      </c>
      <c r="H616" s="30">
        <v>1559</v>
      </c>
      <c r="I616" s="30">
        <v>1132.349976</v>
      </c>
      <c r="J616" s="30">
        <v>2908.6999510000001</v>
      </c>
      <c r="K616" s="32">
        <v>17260.800781000002</v>
      </c>
      <c r="L616" s="10">
        <f t="shared" si="68"/>
        <v>2106.9787459196909</v>
      </c>
      <c r="M616" s="10">
        <f t="shared" si="69"/>
        <v>-5.8583028542735782E-3</v>
      </c>
      <c r="O616" s="28">
        <f t="shared" si="70"/>
        <v>-1.6930372545281291E-2</v>
      </c>
      <c r="P616" s="28">
        <f t="shared" si="70"/>
        <v>-4.165298459024136E-3</v>
      </c>
      <c r="Q616" s="28">
        <f t="shared" si="71"/>
        <v>3.863490019317517E-3</v>
      </c>
      <c r="R616" s="28">
        <f t="shared" si="72"/>
        <v>-1.2040350487311113E-2</v>
      </c>
      <c r="S616" s="28">
        <f t="shared" si="73"/>
        <v>8.1973974795332971E-3</v>
      </c>
      <c r="T616" s="28">
        <f t="shared" si="74"/>
        <v>-2.4676637096540111E-3</v>
      </c>
    </row>
    <row r="617" spans="5:20">
      <c r="E617" s="29">
        <v>45194</v>
      </c>
      <c r="F617" s="30">
        <v>2564.3000489999999</v>
      </c>
      <c r="G617" s="30">
        <v>2340.4499510000001</v>
      </c>
      <c r="H617" s="30">
        <v>1525</v>
      </c>
      <c r="I617" s="30">
        <v>1124.0500489999999</v>
      </c>
      <c r="J617" s="30">
        <v>2917.9499510000001</v>
      </c>
      <c r="K617" s="32">
        <v>17272.550781000002</v>
      </c>
      <c r="L617" s="10">
        <f t="shared" si="68"/>
        <v>2093.0609627300969</v>
      </c>
      <c r="M617" s="10">
        <f t="shared" si="69"/>
        <v>-6.6055641123797804E-3</v>
      </c>
      <c r="O617" s="28">
        <f t="shared" si="70"/>
        <v>-5.3527979812364457E-3</v>
      </c>
      <c r="P617" s="28">
        <f t="shared" si="70"/>
        <v>-6.1572433816874383E-3</v>
      </c>
      <c r="Q617" s="28">
        <f t="shared" si="71"/>
        <v>-2.1808851828094888E-2</v>
      </c>
      <c r="R617" s="28">
        <f t="shared" si="72"/>
        <v>-7.3298248561980417E-3</v>
      </c>
      <c r="S617" s="28">
        <f t="shared" si="73"/>
        <v>3.1801148815022717E-3</v>
      </c>
      <c r="T617" s="28">
        <f t="shared" si="74"/>
        <v>6.8073319129746679E-4</v>
      </c>
    </row>
    <row r="618" spans="5:20">
      <c r="E618" s="29">
        <v>45195</v>
      </c>
      <c r="F618" s="30">
        <v>2565.6999510000001</v>
      </c>
      <c r="G618" s="30">
        <v>2342.5</v>
      </c>
      <c r="H618" s="30">
        <v>1525</v>
      </c>
      <c r="I618" s="30">
        <v>1125.849976</v>
      </c>
      <c r="J618" s="30">
        <v>2915</v>
      </c>
      <c r="K618" s="32">
        <v>17276.75</v>
      </c>
      <c r="L618" s="10">
        <f t="shared" si="68"/>
        <v>2094.084150766093</v>
      </c>
      <c r="M618" s="10">
        <f t="shared" si="69"/>
        <v>4.8884769923840388E-4</v>
      </c>
      <c r="O618" s="28">
        <f t="shared" si="70"/>
        <v>5.4591973374806813E-4</v>
      </c>
      <c r="P618" s="28">
        <f t="shared" si="70"/>
        <v>8.7592088825649839E-4</v>
      </c>
      <c r="Q618" s="28">
        <f t="shared" si="71"/>
        <v>0</v>
      </c>
      <c r="R618" s="28">
        <f t="shared" si="72"/>
        <v>1.6012872394794986E-3</v>
      </c>
      <c r="S618" s="28">
        <f t="shared" si="73"/>
        <v>-1.0109669629491114E-3</v>
      </c>
      <c r="T618" s="28">
        <f t="shared" si="74"/>
        <v>2.431151630839512E-4</v>
      </c>
    </row>
    <row r="619" spans="5:20">
      <c r="E619" s="29">
        <v>45196</v>
      </c>
      <c r="F619" s="30">
        <v>2537.6999510000001</v>
      </c>
      <c r="G619" s="30">
        <v>2368.8999020000001</v>
      </c>
      <c r="H619" s="30">
        <v>1523</v>
      </c>
      <c r="I619" s="30">
        <v>1139.9499510000001</v>
      </c>
      <c r="J619" s="30">
        <v>2922</v>
      </c>
      <c r="K619" s="32">
        <v>17341.599609000001</v>
      </c>
      <c r="L619" s="10">
        <f t="shared" si="68"/>
        <v>2099.4654179507897</v>
      </c>
      <c r="M619" s="10">
        <f t="shared" si="69"/>
        <v>2.5697473440731144E-3</v>
      </c>
      <c r="O619" s="28">
        <f t="shared" si="70"/>
        <v>-1.0913201284151297E-2</v>
      </c>
      <c r="P619" s="28">
        <f t="shared" si="70"/>
        <v>1.1269968836713051E-2</v>
      </c>
      <c r="Q619" s="28">
        <f t="shared" si="71"/>
        <v>-1.3114754098361159E-3</v>
      </c>
      <c r="R619" s="28">
        <f t="shared" si="72"/>
        <v>1.2523848914662183E-2</v>
      </c>
      <c r="S619" s="28">
        <f t="shared" si="73"/>
        <v>2.4013722126929871E-3</v>
      </c>
      <c r="T619" s="28">
        <f t="shared" si="74"/>
        <v>3.7535768590737373E-3</v>
      </c>
    </row>
    <row r="620" spans="5:20">
      <c r="E620" s="29">
        <v>45197</v>
      </c>
      <c r="F620" s="30">
        <v>2532.25</v>
      </c>
      <c r="G620" s="30">
        <v>2334.1000979999999</v>
      </c>
      <c r="H620" s="30">
        <v>1534</v>
      </c>
      <c r="I620" s="30">
        <v>1132.3000489999999</v>
      </c>
      <c r="J620" s="30">
        <v>2989</v>
      </c>
      <c r="K620" s="32">
        <v>17170.449218999998</v>
      </c>
      <c r="L620" s="10">
        <f t="shared" si="68"/>
        <v>2093.9310761875781</v>
      </c>
      <c r="M620" s="10">
        <f t="shared" si="69"/>
        <v>-2.6360718856771603E-3</v>
      </c>
      <c r="O620" s="28">
        <f t="shared" si="70"/>
        <v>-2.1475947138086537E-3</v>
      </c>
      <c r="P620" s="28">
        <f t="shared" si="70"/>
        <v>-1.4690280484464413E-2</v>
      </c>
      <c r="Q620" s="28">
        <f t="shared" si="71"/>
        <v>7.2225869993434166E-3</v>
      </c>
      <c r="R620" s="28">
        <f t="shared" si="72"/>
        <v>-6.7107349698023455E-3</v>
      </c>
      <c r="S620" s="28">
        <f t="shared" si="73"/>
        <v>2.2929500342231401E-2</v>
      </c>
      <c r="T620" s="28">
        <f t="shared" si="74"/>
        <v>-9.869354261366925E-3</v>
      </c>
    </row>
    <row r="621" spans="5:20">
      <c r="E621" s="29">
        <v>45198</v>
      </c>
      <c r="F621" s="30">
        <v>2554.6999510000001</v>
      </c>
      <c r="G621" s="30">
        <v>2345</v>
      </c>
      <c r="H621" s="30">
        <v>1523.6999510000001</v>
      </c>
      <c r="I621" s="30">
        <v>1158.650024</v>
      </c>
      <c r="J621" s="30">
        <v>3040</v>
      </c>
      <c r="K621" s="32">
        <v>17292.599609000001</v>
      </c>
      <c r="L621" s="10">
        <f t="shared" si="68"/>
        <v>2110.9465148889017</v>
      </c>
      <c r="M621" s="10">
        <f t="shared" si="69"/>
        <v>8.1260739165796014E-3</v>
      </c>
      <c r="O621" s="28">
        <f t="shared" si="70"/>
        <v>8.8656139796623457E-3</v>
      </c>
      <c r="P621" s="28">
        <f t="shared" si="70"/>
        <v>4.6698519953534134E-3</v>
      </c>
      <c r="Q621" s="28">
        <f t="shared" si="71"/>
        <v>-6.7145039113428728E-3</v>
      </c>
      <c r="R621" s="28">
        <f t="shared" si="72"/>
        <v>2.3271194789111993E-2</v>
      </c>
      <c r="S621" s="28">
        <f t="shared" si="73"/>
        <v>1.7062562730010056E-2</v>
      </c>
      <c r="T621" s="28">
        <f t="shared" si="74"/>
        <v>7.1139891823468471E-3</v>
      </c>
    </row>
    <row r="622" spans="5:20">
      <c r="E622" s="29">
        <v>45202</v>
      </c>
      <c r="F622" s="30">
        <v>2585.1499020000001</v>
      </c>
      <c r="G622" s="30">
        <v>2318.1499020000001</v>
      </c>
      <c r="H622" s="30">
        <v>1527</v>
      </c>
      <c r="I622" s="30">
        <v>1141.4499510000001</v>
      </c>
      <c r="J622" s="30">
        <v>3040.5</v>
      </c>
      <c r="K622" s="32">
        <v>17254.400390999999</v>
      </c>
      <c r="L622" s="10">
        <f t="shared" si="68"/>
        <v>2106.3605533732812</v>
      </c>
      <c r="M622" s="10">
        <f t="shared" si="69"/>
        <v>-2.1724669399603158E-3</v>
      </c>
      <c r="O622" s="28">
        <f t="shared" si="70"/>
        <v>1.1919188783043211E-2</v>
      </c>
      <c r="P622" s="28">
        <f t="shared" si="70"/>
        <v>-1.1449935181236603E-2</v>
      </c>
      <c r="Q622" s="28">
        <f t="shared" si="71"/>
        <v>2.1658128936961063E-3</v>
      </c>
      <c r="R622" s="28">
        <f t="shared" si="72"/>
        <v>-1.4844925252424646E-2</v>
      </c>
      <c r="S622" s="28">
        <f t="shared" si="73"/>
        <v>1.644736842105754E-4</v>
      </c>
      <c r="T622" s="28">
        <f t="shared" si="74"/>
        <v>-2.2089922200083656E-3</v>
      </c>
    </row>
    <row r="623" spans="5:20">
      <c r="E623" s="29">
        <v>45203</v>
      </c>
      <c r="F623" s="30">
        <v>2542.25</v>
      </c>
      <c r="G623" s="30">
        <v>2314.1499020000001</v>
      </c>
      <c r="H623" s="30">
        <v>1495</v>
      </c>
      <c r="I623" s="30">
        <v>1123.8000489999999</v>
      </c>
      <c r="J623" s="30">
        <v>3064.1000979999999</v>
      </c>
      <c r="K623" s="32">
        <v>17123.099609000001</v>
      </c>
      <c r="L623" s="10">
        <f t="shared" si="68"/>
        <v>2089.393118635785</v>
      </c>
      <c r="M623" s="10">
        <f t="shared" si="69"/>
        <v>-8.0553325546869337E-3</v>
      </c>
      <c r="O623" s="28">
        <f t="shared" si="70"/>
        <v>-1.6594744454397237E-2</v>
      </c>
      <c r="P623" s="28">
        <f t="shared" si="70"/>
        <v>-1.7255139525484964E-3</v>
      </c>
      <c r="Q623" s="28">
        <f t="shared" si="71"/>
        <v>-2.095612311722328E-2</v>
      </c>
      <c r="R623" s="28">
        <f t="shared" si="72"/>
        <v>-1.5462703366483477E-2</v>
      </c>
      <c r="S623" s="28">
        <f t="shared" si="73"/>
        <v>7.7619135010689178E-3</v>
      </c>
      <c r="T623" s="28">
        <f t="shared" si="74"/>
        <v>-7.6096983392414108E-3</v>
      </c>
    </row>
    <row r="624" spans="5:20">
      <c r="E624" s="29">
        <v>45204</v>
      </c>
      <c r="F624" s="30">
        <v>2546.0500489999999</v>
      </c>
      <c r="G624" s="30">
        <v>2314.1000979999999</v>
      </c>
      <c r="H624" s="30">
        <v>1535.0500489999999</v>
      </c>
      <c r="I624" s="30">
        <v>1119.099976</v>
      </c>
      <c r="J624" s="30">
        <v>3032.5500489999999</v>
      </c>
      <c r="K624" s="32">
        <v>17195.800781000002</v>
      </c>
      <c r="L624" s="10">
        <f t="shared" si="68"/>
        <v>2092.5892105104494</v>
      </c>
      <c r="M624" s="10">
        <f t="shared" si="69"/>
        <v>1.5296747395967536E-3</v>
      </c>
      <c r="O624" s="28">
        <f t="shared" si="70"/>
        <v>1.4947581866455728E-3</v>
      </c>
      <c r="P624" s="28">
        <f t="shared" si="70"/>
        <v>-2.1521509888877688E-5</v>
      </c>
      <c r="Q624" s="28">
        <f t="shared" si="71"/>
        <v>2.6789330434782599E-2</v>
      </c>
      <c r="R624" s="28">
        <f t="shared" si="72"/>
        <v>-4.1823036083530329E-3</v>
      </c>
      <c r="S624" s="28">
        <f t="shared" si="73"/>
        <v>-1.0296676998441834E-2</v>
      </c>
      <c r="T624" s="28">
        <f t="shared" si="74"/>
        <v>4.2457950756642493E-3</v>
      </c>
    </row>
    <row r="625" spans="5:20">
      <c r="E625" s="29">
        <v>45205</v>
      </c>
      <c r="F625" s="30">
        <v>2506.75</v>
      </c>
      <c r="G625" s="30">
        <v>2318</v>
      </c>
      <c r="H625" s="30">
        <v>1544</v>
      </c>
      <c r="I625" s="30">
        <v>1127.3000489999999</v>
      </c>
      <c r="J625" s="30">
        <v>3114.9499510000001</v>
      </c>
      <c r="K625" s="32">
        <v>17293.599609000001</v>
      </c>
      <c r="L625" s="10">
        <f t="shared" si="68"/>
        <v>2096.3283696317503</v>
      </c>
      <c r="M625" s="10">
        <f t="shared" si="69"/>
        <v>1.7868576892781096E-3</v>
      </c>
      <c r="O625" s="28">
        <f t="shared" si="70"/>
        <v>-1.5435693817344887E-2</v>
      </c>
      <c r="P625" s="28">
        <f t="shared" si="70"/>
        <v>1.6852780065004236E-3</v>
      </c>
      <c r="Q625" s="28">
        <f t="shared" si="71"/>
        <v>5.8303968693595998E-3</v>
      </c>
      <c r="R625" s="28">
        <f t="shared" si="72"/>
        <v>7.3273819818220343E-3</v>
      </c>
      <c r="S625" s="28">
        <f t="shared" si="73"/>
        <v>2.7171819316608392E-2</v>
      </c>
      <c r="T625" s="28">
        <f t="shared" si="74"/>
        <v>5.6873668894825702E-3</v>
      </c>
    </row>
    <row r="626" spans="5:20">
      <c r="E626" s="29">
        <v>45208</v>
      </c>
      <c r="F626" s="30">
        <v>2520.0500489999999</v>
      </c>
      <c r="G626" s="30">
        <v>2298.25</v>
      </c>
      <c r="H626" s="30">
        <v>1528</v>
      </c>
      <c r="I626" s="30">
        <v>1123.0500489999999</v>
      </c>
      <c r="J626" s="30">
        <v>3075</v>
      </c>
      <c r="K626" s="32">
        <v>17127.699218999998</v>
      </c>
      <c r="L626" s="10">
        <f t="shared" si="68"/>
        <v>2085.4348935860039</v>
      </c>
      <c r="M626" s="10">
        <f t="shared" si="69"/>
        <v>-5.1964550036881496E-3</v>
      </c>
      <c r="O626" s="28">
        <f t="shared" si="70"/>
        <v>5.3056942255909068E-3</v>
      </c>
      <c r="P626" s="28">
        <f t="shared" si="70"/>
        <v>-8.5202761000863214E-3</v>
      </c>
      <c r="Q626" s="28">
        <f t="shared" si="71"/>
        <v>-1.0362694300518172E-2</v>
      </c>
      <c r="R626" s="28">
        <f t="shared" si="72"/>
        <v>-3.7700699150772232E-3</v>
      </c>
      <c r="S626" s="28">
        <f t="shared" si="73"/>
        <v>-1.2825230462266246E-2</v>
      </c>
      <c r="T626" s="28">
        <f t="shared" si="74"/>
        <v>-9.5931670531833602E-3</v>
      </c>
    </row>
    <row r="627" spans="5:20">
      <c r="E627" s="29">
        <v>45209</v>
      </c>
      <c r="F627" s="30">
        <v>2544.25</v>
      </c>
      <c r="G627" s="30">
        <v>2308.3999020000001</v>
      </c>
      <c r="H627" s="30">
        <v>1520.5500489999999</v>
      </c>
      <c r="I627" s="30">
        <v>1126.5</v>
      </c>
      <c r="J627" s="30">
        <v>3073.8500979999999</v>
      </c>
      <c r="K627" s="32">
        <v>17303.349609000001</v>
      </c>
      <c r="L627" s="10">
        <f t="shared" si="68"/>
        <v>2093.5360721927736</v>
      </c>
      <c r="M627" s="10">
        <f t="shared" si="69"/>
        <v>3.8846470976801051E-3</v>
      </c>
      <c r="O627" s="28">
        <f t="shared" si="70"/>
        <v>9.6029644369972633E-3</v>
      </c>
      <c r="P627" s="28">
        <f t="shared" si="70"/>
        <v>4.416361144349068E-3</v>
      </c>
      <c r="Q627" s="28">
        <f t="shared" si="71"/>
        <v>-4.875622382198963E-3</v>
      </c>
      <c r="R627" s="28">
        <f t="shared" si="72"/>
        <v>3.0719476866343243E-3</v>
      </c>
      <c r="S627" s="28">
        <f t="shared" si="73"/>
        <v>-3.7395186991873164E-4</v>
      </c>
      <c r="T627" s="28">
        <f t="shared" si="74"/>
        <v>1.0255340647572275E-2</v>
      </c>
    </row>
    <row r="628" spans="5:20">
      <c r="E628" s="29">
        <v>45210</v>
      </c>
      <c r="F628" s="30">
        <v>2558.9499510000001</v>
      </c>
      <c r="G628" s="30">
        <v>2345.0500489999999</v>
      </c>
      <c r="H628" s="30">
        <v>1530.099976</v>
      </c>
      <c r="I628" s="30">
        <v>1128.75</v>
      </c>
      <c r="J628" s="30">
        <v>3090</v>
      </c>
      <c r="K628" s="32">
        <v>17407.349609000001</v>
      </c>
      <c r="L628" s="10">
        <f t="shared" si="68"/>
        <v>2112.4617553841072</v>
      </c>
      <c r="M628" s="10">
        <f t="shared" si="69"/>
        <v>9.0400559334573583E-3</v>
      </c>
      <c r="O628" s="28">
        <f t="shared" si="70"/>
        <v>5.7777148472044626E-3</v>
      </c>
      <c r="P628" s="28">
        <f t="shared" si="70"/>
        <v>1.5876862136515513E-2</v>
      </c>
      <c r="Q628" s="28">
        <f t="shared" si="71"/>
        <v>6.280573931966682E-3</v>
      </c>
      <c r="R628" s="28">
        <f t="shared" si="72"/>
        <v>1.997336884154377E-3</v>
      </c>
      <c r="S628" s="28">
        <f t="shared" si="73"/>
        <v>5.2539653805852016E-3</v>
      </c>
      <c r="T628" s="28">
        <f t="shared" si="74"/>
        <v>6.010396966487086E-3</v>
      </c>
    </row>
    <row r="629" spans="5:20">
      <c r="E629" s="29">
        <v>45211</v>
      </c>
      <c r="F629" s="30">
        <v>2586.8000489999999</v>
      </c>
      <c r="G629" s="30">
        <v>2349.3999020000001</v>
      </c>
      <c r="H629" s="30">
        <v>1536.099976</v>
      </c>
      <c r="I629" s="30">
        <v>1130.400024</v>
      </c>
      <c r="J629" s="30">
        <v>3094</v>
      </c>
      <c r="K629" s="32">
        <v>17419.699218999998</v>
      </c>
      <c r="L629" s="10">
        <f t="shared" si="68"/>
        <v>2121.8213402643687</v>
      </c>
      <c r="M629" s="10">
        <f t="shared" si="69"/>
        <v>4.4306529367486025E-3</v>
      </c>
      <c r="O629" s="28">
        <f t="shared" si="70"/>
        <v>1.0883408637639258E-2</v>
      </c>
      <c r="P629" s="28">
        <f t="shared" si="70"/>
        <v>1.8549083853689474E-3</v>
      </c>
      <c r="Q629" s="28">
        <f t="shared" si="71"/>
        <v>3.9213123940340378E-3</v>
      </c>
      <c r="R629" s="28">
        <f t="shared" si="72"/>
        <v>1.4618152823919761E-3</v>
      </c>
      <c r="S629" s="28">
        <f t="shared" si="73"/>
        <v>1.2944983818770073E-3</v>
      </c>
      <c r="T629" s="28">
        <f t="shared" si="74"/>
        <v>7.0944803645534016E-4</v>
      </c>
    </row>
    <row r="630" spans="5:20">
      <c r="E630" s="29">
        <v>45212</v>
      </c>
      <c r="F630" s="30">
        <v>2595.0500489999999</v>
      </c>
      <c r="G630" s="30">
        <v>2349.3000489999999</v>
      </c>
      <c r="H630" s="30">
        <v>1540</v>
      </c>
      <c r="I630" s="30">
        <v>1145.3000489999999</v>
      </c>
      <c r="J630" s="30">
        <v>3067.75</v>
      </c>
      <c r="K630" s="32">
        <v>17390.349609000001</v>
      </c>
      <c r="L630" s="10">
        <f t="shared" si="68"/>
        <v>2124.3730881348965</v>
      </c>
      <c r="M630" s="10">
        <f t="shared" si="69"/>
        <v>1.2026214564369031E-3</v>
      </c>
      <c r="O630" s="28">
        <f t="shared" si="70"/>
        <v>3.1892685339902638E-3</v>
      </c>
      <c r="P630" s="28">
        <f t="shared" si="70"/>
        <v>-4.250149151496796E-5</v>
      </c>
      <c r="Q630" s="28">
        <f t="shared" si="71"/>
        <v>2.5389128708639408E-3</v>
      </c>
      <c r="R630" s="28">
        <f t="shared" si="72"/>
        <v>1.3181196641588011E-2</v>
      </c>
      <c r="S630" s="28">
        <f t="shared" si="73"/>
        <v>-8.4841628959275717E-3</v>
      </c>
      <c r="T630" s="28">
        <f t="shared" si="74"/>
        <v>-1.6848517090344295E-3</v>
      </c>
    </row>
    <row r="631" spans="5:20">
      <c r="E631" s="29">
        <v>45215</v>
      </c>
      <c r="F631" s="30">
        <v>2593.25</v>
      </c>
      <c r="G631" s="30">
        <v>2344.0500489999999</v>
      </c>
      <c r="H631" s="30">
        <v>1531.5</v>
      </c>
      <c r="I631" s="30">
        <v>1135.3000489999999</v>
      </c>
      <c r="J631" s="30">
        <v>3098.9499510000001</v>
      </c>
      <c r="K631" s="32">
        <v>17393</v>
      </c>
      <c r="L631" s="10">
        <f t="shared" si="68"/>
        <v>2122.1842244269433</v>
      </c>
      <c r="M631" s="10">
        <f t="shared" si="69"/>
        <v>-1.0303574829574336E-3</v>
      </c>
      <c r="O631" s="28">
        <f t="shared" si="70"/>
        <v>-6.936471227958485E-4</v>
      </c>
      <c r="P631" s="28">
        <f t="shared" si="70"/>
        <v>-2.2347081643465661E-3</v>
      </c>
      <c r="Q631" s="28">
        <f t="shared" si="71"/>
        <v>-5.5194805194804797E-3</v>
      </c>
      <c r="R631" s="28">
        <f t="shared" si="72"/>
        <v>-8.7313363941015076E-3</v>
      </c>
      <c r="S631" s="28">
        <f t="shared" si="73"/>
        <v>1.0170304294678578E-2</v>
      </c>
      <c r="T631" s="28">
        <f t="shared" si="74"/>
        <v>1.5240584919729017E-4</v>
      </c>
    </row>
    <row r="632" spans="5:20">
      <c r="E632" s="29">
        <v>45216</v>
      </c>
      <c r="F632" s="30">
        <v>2616.3000489999999</v>
      </c>
      <c r="G632" s="30">
        <v>2355.25</v>
      </c>
      <c r="H632" s="30">
        <v>1555.75</v>
      </c>
      <c r="I632" s="30">
        <v>1136.8000489999999</v>
      </c>
      <c r="J632" s="30">
        <v>3109.8999020000001</v>
      </c>
      <c r="K632" s="32">
        <v>17467.699218999998</v>
      </c>
      <c r="L632" s="10">
        <f t="shared" si="68"/>
        <v>2136.3166944065342</v>
      </c>
      <c r="M632" s="10">
        <f t="shared" si="69"/>
        <v>6.6593982826383957E-3</v>
      </c>
      <c r="O632" s="28">
        <f t="shared" si="70"/>
        <v>8.8884793213148683E-3</v>
      </c>
      <c r="P632" s="28">
        <f t="shared" si="70"/>
        <v>4.7780340717460401E-3</v>
      </c>
      <c r="Q632" s="28">
        <f t="shared" si="71"/>
        <v>1.5834149526607888E-2</v>
      </c>
      <c r="R632" s="28">
        <f t="shared" si="72"/>
        <v>1.3212366205050952E-3</v>
      </c>
      <c r="S632" s="28">
        <f t="shared" si="73"/>
        <v>3.5334391239414398E-3</v>
      </c>
      <c r="T632" s="28">
        <f t="shared" si="74"/>
        <v>4.2947863508306927E-3</v>
      </c>
    </row>
    <row r="633" spans="5:20">
      <c r="E633" s="29">
        <v>45217</v>
      </c>
      <c r="F633" s="30">
        <v>2595.3500979999999</v>
      </c>
      <c r="G633" s="30">
        <v>2324</v>
      </c>
      <c r="H633" s="30">
        <v>1541.1999510000001</v>
      </c>
      <c r="I633" s="30">
        <v>1153.400024</v>
      </c>
      <c r="J633" s="30">
        <v>3068.6499020000001</v>
      </c>
      <c r="K633" s="32">
        <v>17344</v>
      </c>
      <c r="L633" s="10">
        <f t="shared" si="68"/>
        <v>2117.9126918560632</v>
      </c>
      <c r="M633" s="10">
        <f t="shared" si="69"/>
        <v>-8.6148287838866411E-3</v>
      </c>
      <c r="O633" s="28">
        <f t="shared" si="70"/>
        <v>-8.0074726169147015E-3</v>
      </c>
      <c r="P633" s="28">
        <f t="shared" si="70"/>
        <v>-1.3268230548774018E-2</v>
      </c>
      <c r="Q633" s="28">
        <f t="shared" si="71"/>
        <v>-9.3524338743371516E-3</v>
      </c>
      <c r="R633" s="28">
        <f t="shared" si="72"/>
        <v>1.4602370060242675E-2</v>
      </c>
      <c r="S633" s="28">
        <f t="shared" si="73"/>
        <v>-1.3264092510974934E-2</v>
      </c>
      <c r="T633" s="28">
        <f t="shared" si="74"/>
        <v>-7.0815977221229121E-3</v>
      </c>
    </row>
    <row r="634" spans="5:20">
      <c r="E634" s="29">
        <v>45218</v>
      </c>
      <c r="F634" s="30">
        <v>2606</v>
      </c>
      <c r="G634" s="30">
        <v>2306.1499020000001</v>
      </c>
      <c r="H634" s="30">
        <v>1505.400024</v>
      </c>
      <c r="I634" s="30">
        <v>1141.5</v>
      </c>
      <c r="J634" s="30">
        <v>3025.6000979999999</v>
      </c>
      <c r="K634" s="32">
        <v>17310.5</v>
      </c>
      <c r="L634" s="10">
        <f t="shared" si="68"/>
        <v>2102.1426417736548</v>
      </c>
      <c r="M634" s="10">
        <f t="shared" si="69"/>
        <v>-7.4460340801811853E-3</v>
      </c>
      <c r="O634" s="28">
        <f t="shared" si="70"/>
        <v>4.1034548703879903E-3</v>
      </c>
      <c r="P634" s="28">
        <f t="shared" si="70"/>
        <v>-7.6807650602409572E-3</v>
      </c>
      <c r="Q634" s="28">
        <f t="shared" si="71"/>
        <v>-2.3228606370491622E-2</v>
      </c>
      <c r="R634" s="28">
        <f t="shared" si="72"/>
        <v>-1.0317343291471937E-2</v>
      </c>
      <c r="S634" s="28">
        <f t="shared" si="73"/>
        <v>-1.4028906970437571E-2</v>
      </c>
      <c r="T634" s="28">
        <f t="shared" si="74"/>
        <v>-1.9315036900369176E-3</v>
      </c>
    </row>
    <row r="635" spans="5:20">
      <c r="E635" s="29">
        <v>45219</v>
      </c>
      <c r="F635" s="30">
        <v>2561.8500979999999</v>
      </c>
      <c r="G635" s="30">
        <v>2299.1000979999999</v>
      </c>
      <c r="H635" s="30">
        <v>1505</v>
      </c>
      <c r="I635" s="30">
        <v>1142.1999510000001</v>
      </c>
      <c r="J635" s="30">
        <v>3039.9499510000001</v>
      </c>
      <c r="K635" s="32">
        <v>17208.75</v>
      </c>
      <c r="L635" s="10">
        <f t="shared" si="68"/>
        <v>2091.4225698092077</v>
      </c>
      <c r="M635" s="10">
        <f t="shared" si="69"/>
        <v>-5.0995930301865888E-3</v>
      </c>
      <c r="O635" s="28">
        <f t="shared" si="70"/>
        <v>-1.6941635456638515E-2</v>
      </c>
      <c r="P635" s="28">
        <f t="shared" si="70"/>
        <v>-3.056958263591758E-3</v>
      </c>
      <c r="Q635" s="28">
        <f t="shared" si="71"/>
        <v>-2.6572604863994709E-4</v>
      </c>
      <c r="R635" s="28">
        <f t="shared" si="72"/>
        <v>6.1318528252307658E-4</v>
      </c>
      <c r="S635" s="28">
        <f t="shared" si="73"/>
        <v>4.7428121811226021E-3</v>
      </c>
      <c r="T635" s="28">
        <f t="shared" si="74"/>
        <v>-5.8779353571531967E-3</v>
      </c>
    </row>
    <row r="636" spans="5:20">
      <c r="E636" s="29">
        <v>45222</v>
      </c>
      <c r="F636" s="30">
        <v>2483.6499020000001</v>
      </c>
      <c r="G636" s="30">
        <v>2263.1999510000001</v>
      </c>
      <c r="H636" s="30">
        <v>1523.5</v>
      </c>
      <c r="I636" s="30">
        <v>1122.4499510000001</v>
      </c>
      <c r="J636" s="30">
        <v>3003</v>
      </c>
      <c r="K636" s="32">
        <v>16888.699218999998</v>
      </c>
      <c r="L636" s="10">
        <f t="shared" si="68"/>
        <v>2057.6245049087543</v>
      </c>
      <c r="M636" s="10">
        <f t="shared" si="69"/>
        <v>-1.6160323307372937E-2</v>
      </c>
      <c r="O636" s="28">
        <f t="shared" si="70"/>
        <v>-3.0524891390425024E-2</v>
      </c>
      <c r="P636" s="28">
        <f t="shared" si="70"/>
        <v>-1.5614869066044368E-2</v>
      </c>
      <c r="Q636" s="28">
        <f t="shared" si="71"/>
        <v>1.2292358803986714E-2</v>
      </c>
      <c r="R636" s="28">
        <f t="shared" si="72"/>
        <v>-1.7291193177436881E-2</v>
      </c>
      <c r="S636" s="28">
        <f t="shared" si="73"/>
        <v>-1.2154789254949838E-2</v>
      </c>
      <c r="T636" s="28">
        <f t="shared" si="74"/>
        <v>-1.8598142282269303E-2</v>
      </c>
    </row>
    <row r="637" spans="5:20">
      <c r="E637" s="29">
        <v>45224</v>
      </c>
      <c r="F637" s="30">
        <v>2508.8000489999999</v>
      </c>
      <c r="G637" s="30">
        <v>2257.9499510000001</v>
      </c>
      <c r="H637" s="30">
        <v>1521</v>
      </c>
      <c r="I637" s="30">
        <v>1120.3000489999999</v>
      </c>
      <c r="J637" s="30">
        <v>2959</v>
      </c>
      <c r="K637" s="32">
        <v>16760.800781000002</v>
      </c>
      <c r="L637" s="10">
        <f t="shared" si="68"/>
        <v>2056.3013987154418</v>
      </c>
      <c r="M637" s="10">
        <f t="shared" si="69"/>
        <v>-6.4302606727129064E-4</v>
      </c>
      <c r="O637" s="28">
        <f t="shared" si="70"/>
        <v>1.0126285101514254E-2</v>
      </c>
      <c r="P637" s="28">
        <f t="shared" si="70"/>
        <v>-2.3197243344231788E-3</v>
      </c>
      <c r="Q637" s="28">
        <f t="shared" si="71"/>
        <v>-1.6409583196587141E-3</v>
      </c>
      <c r="R637" s="28">
        <f t="shared" si="72"/>
        <v>-1.9153655787367274E-3</v>
      </c>
      <c r="S637" s="28">
        <f t="shared" si="73"/>
        <v>-1.46520146520146E-2</v>
      </c>
      <c r="T637" s="28">
        <f t="shared" si="74"/>
        <v>-7.5730188773869278E-3</v>
      </c>
    </row>
    <row r="638" spans="5:20">
      <c r="E638" s="29">
        <v>45225</v>
      </c>
      <c r="F638" s="30">
        <v>2499.4499510000001</v>
      </c>
      <c r="G638" s="30">
        <v>2226.5</v>
      </c>
      <c r="H638" s="30">
        <v>1491.25</v>
      </c>
      <c r="I638" s="30">
        <v>1103.6999510000001</v>
      </c>
      <c r="J638" s="30">
        <v>2906</v>
      </c>
      <c r="K638" s="32">
        <v>16555.449218999998</v>
      </c>
      <c r="L638" s="10">
        <f t="shared" si="68"/>
        <v>2030.6616410543702</v>
      </c>
      <c r="M638" s="10">
        <f t="shared" si="69"/>
        <v>-1.2468871380960311E-2</v>
      </c>
      <c r="O638" s="28">
        <f t="shared" si="70"/>
        <v>-3.726920367259523E-3</v>
      </c>
      <c r="P638" s="28">
        <f t="shared" si="70"/>
        <v>-1.3928542121171228E-2</v>
      </c>
      <c r="Q638" s="28">
        <f t="shared" si="71"/>
        <v>-1.9559500328731105E-2</v>
      </c>
      <c r="R638" s="28">
        <f t="shared" si="72"/>
        <v>-1.4817546437507878E-2</v>
      </c>
      <c r="S638" s="28">
        <f t="shared" si="73"/>
        <v>-1.7911456573166618E-2</v>
      </c>
      <c r="T638" s="28">
        <f t="shared" si="74"/>
        <v>-1.2251894446045131E-2</v>
      </c>
    </row>
    <row r="639" spans="5:20">
      <c r="E639" s="29">
        <v>45226</v>
      </c>
      <c r="F639" s="30">
        <v>2507.4499510000001</v>
      </c>
      <c r="G639" s="30">
        <v>2265.8000489999999</v>
      </c>
      <c r="H639" s="30">
        <v>1469.5</v>
      </c>
      <c r="I639" s="30">
        <v>1111.3000489999999</v>
      </c>
      <c r="J639" s="30">
        <v>2864.6499020000001</v>
      </c>
      <c r="K639" s="32">
        <v>16765.449218999998</v>
      </c>
      <c r="L639" s="10">
        <f t="shared" si="68"/>
        <v>2039.1094141727231</v>
      </c>
      <c r="M639" s="10">
        <f t="shared" si="69"/>
        <v>4.1601086796354547E-3</v>
      </c>
      <c r="O639" s="28">
        <f t="shared" si="70"/>
        <v>3.2007042176616096E-3</v>
      </c>
      <c r="P639" s="28">
        <f t="shared" si="70"/>
        <v>1.7651043790702925E-2</v>
      </c>
      <c r="Q639" s="28">
        <f t="shared" si="71"/>
        <v>-1.4585079631181941E-2</v>
      </c>
      <c r="R639" s="28">
        <f t="shared" si="72"/>
        <v>6.8860182453698293E-3</v>
      </c>
      <c r="S639" s="28">
        <f t="shared" si="73"/>
        <v>-1.4229214728148643E-2</v>
      </c>
      <c r="T639" s="28">
        <f t="shared" si="74"/>
        <v>1.268464523203594E-2</v>
      </c>
    </row>
    <row r="640" spans="5:20">
      <c r="E640" s="29">
        <v>45229</v>
      </c>
      <c r="F640" s="30">
        <v>2510.4499510000001</v>
      </c>
      <c r="G640" s="30">
        <v>2312.5</v>
      </c>
      <c r="H640" s="30">
        <v>1463.25</v>
      </c>
      <c r="I640" s="30">
        <v>1115.1999510000001</v>
      </c>
      <c r="J640" s="30">
        <v>2899.1999510000001</v>
      </c>
      <c r="K640" s="32">
        <v>16826.099609000001</v>
      </c>
      <c r="L640" s="10">
        <f t="shared" si="68"/>
        <v>2058.3416069385039</v>
      </c>
      <c r="M640" s="10">
        <f t="shared" si="69"/>
        <v>9.4316629760564652E-3</v>
      </c>
      <c r="O640" s="28">
        <f t="shared" si="70"/>
        <v>1.1964346481985189E-3</v>
      </c>
      <c r="P640" s="28">
        <f t="shared" si="70"/>
        <v>2.0610799713156824E-2</v>
      </c>
      <c r="Q640" s="28">
        <f t="shared" si="71"/>
        <v>-4.2531473290234878E-3</v>
      </c>
      <c r="R640" s="28">
        <f t="shared" si="72"/>
        <v>3.5093150616787305E-3</v>
      </c>
      <c r="S640" s="28">
        <f t="shared" si="73"/>
        <v>1.2060827738802571E-2</v>
      </c>
      <c r="T640" s="28">
        <f t="shared" si="74"/>
        <v>3.6175821600574753E-3</v>
      </c>
    </row>
    <row r="641" spans="5:20">
      <c r="E641" s="29">
        <v>45230</v>
      </c>
      <c r="F641" s="30">
        <v>2524</v>
      </c>
      <c r="G641" s="30">
        <v>2287.8999020000001</v>
      </c>
      <c r="H641" s="30">
        <v>1504</v>
      </c>
      <c r="I641" s="30">
        <v>1088.599976</v>
      </c>
      <c r="J641" s="30">
        <v>2929.9499510000001</v>
      </c>
      <c r="K641" s="32">
        <v>16801.099609000001</v>
      </c>
      <c r="L641" s="10">
        <f t="shared" si="68"/>
        <v>2058.01937206404</v>
      </c>
      <c r="M641" s="10">
        <f t="shared" si="69"/>
        <v>-1.5655072674902737E-4</v>
      </c>
      <c r="O641" s="28">
        <f t="shared" si="70"/>
        <v>5.3974583299709611E-3</v>
      </c>
      <c r="P641" s="28">
        <f t="shared" si="70"/>
        <v>-1.0637880216216145E-2</v>
      </c>
      <c r="Q641" s="28">
        <f t="shared" si="71"/>
        <v>2.7848966342046921E-2</v>
      </c>
      <c r="R641" s="28">
        <f t="shared" si="72"/>
        <v>-2.3852202446877691E-2</v>
      </c>
      <c r="S641" s="28">
        <f t="shared" si="73"/>
        <v>1.0606374351445957E-2</v>
      </c>
      <c r="T641" s="28">
        <f t="shared" si="74"/>
        <v>-1.4857869964485237E-3</v>
      </c>
    </row>
    <row r="642" spans="5:20">
      <c r="E642" s="29">
        <v>45231</v>
      </c>
      <c r="F642" s="30">
        <v>2517.8000489999999</v>
      </c>
      <c r="G642" s="30">
        <v>2297.3999020000001</v>
      </c>
      <c r="H642" s="30">
        <v>1462.25</v>
      </c>
      <c r="I642" s="30">
        <v>1116.1999510000001</v>
      </c>
      <c r="J642" s="30">
        <v>2947.4499510000001</v>
      </c>
      <c r="K642" s="32">
        <v>16732.949218999998</v>
      </c>
      <c r="L642" s="10">
        <f t="shared" si="68"/>
        <v>2059.9379047207385</v>
      </c>
      <c r="M642" s="10">
        <f t="shared" si="69"/>
        <v>9.3222283654914584E-4</v>
      </c>
      <c r="O642" s="28">
        <f t="shared" si="70"/>
        <v>-2.4563989698891397E-3</v>
      </c>
      <c r="P642" s="28">
        <f t="shared" si="70"/>
        <v>4.1522795606989682E-3</v>
      </c>
      <c r="Q642" s="28">
        <f t="shared" si="71"/>
        <v>-2.7759308510638347E-2</v>
      </c>
      <c r="R642" s="28">
        <f t="shared" si="72"/>
        <v>2.5353642851816627E-2</v>
      </c>
      <c r="S642" s="28">
        <f t="shared" si="73"/>
        <v>5.9727982705053417E-3</v>
      </c>
      <c r="T642" s="28">
        <f t="shared" si="74"/>
        <v>-4.0563053363182888E-3</v>
      </c>
    </row>
    <row r="643" spans="5:20">
      <c r="E643" s="29">
        <v>45232</v>
      </c>
      <c r="F643" s="30">
        <v>2537.5500489999999</v>
      </c>
      <c r="G643" s="30">
        <v>2320.1999510000001</v>
      </c>
      <c r="H643" s="30">
        <v>1485</v>
      </c>
      <c r="I643" s="30">
        <v>1132.849976</v>
      </c>
      <c r="J643" s="30">
        <v>2935</v>
      </c>
      <c r="K643" s="32">
        <v>16890.800781000002</v>
      </c>
      <c r="L643" s="10">
        <f t="shared" ref="L643:L706" si="75">($B$22*$F643)+($B$23*$G643)+($B$24*$H643)+($B$25*$I643)+($B$26*$J643)</f>
        <v>2077.3394385159659</v>
      </c>
      <c r="M643" s="10">
        <f t="shared" si="69"/>
        <v>8.4476011414462704E-3</v>
      </c>
      <c r="O643" s="28">
        <f t="shared" si="70"/>
        <v>7.8441495018017893E-3</v>
      </c>
      <c r="P643" s="28">
        <f t="shared" si="70"/>
        <v>9.9242839612516676E-3</v>
      </c>
      <c r="Q643" s="28">
        <f t="shared" si="71"/>
        <v>1.5558215079500837E-2</v>
      </c>
      <c r="R643" s="28">
        <f t="shared" si="72"/>
        <v>1.4916704650527191E-2</v>
      </c>
      <c r="S643" s="28">
        <f t="shared" si="73"/>
        <v>-4.2239736745236511E-3</v>
      </c>
      <c r="T643" s="28">
        <f t="shared" si="74"/>
        <v>9.4335768270166209E-3</v>
      </c>
    </row>
    <row r="644" spans="5:20">
      <c r="E644" s="29">
        <v>45233</v>
      </c>
      <c r="F644" s="30">
        <v>2549.6999510000001</v>
      </c>
      <c r="G644" s="30">
        <v>2319.6999510000001</v>
      </c>
      <c r="H644" s="30">
        <v>1488</v>
      </c>
      <c r="I644" s="30">
        <v>1141.099976</v>
      </c>
      <c r="J644" s="30">
        <v>2934</v>
      </c>
      <c r="K644" s="32">
        <v>17000.949218999998</v>
      </c>
      <c r="L644" s="10">
        <f t="shared" si="75"/>
        <v>2081.813771048206</v>
      </c>
      <c r="M644" s="10">
        <f t="shared" ref="M644:M707" si="76">(L644/L643)-1</f>
        <v>2.1538764677941913E-3</v>
      </c>
      <c r="O644" s="28">
        <f t="shared" ref="O644:P707" si="77">(F644/F643)-1</f>
        <v>4.788044281053061E-3</v>
      </c>
      <c r="P644" s="28">
        <f t="shared" si="77"/>
        <v>-2.1549866845937959E-4</v>
      </c>
      <c r="Q644" s="28">
        <f t="shared" si="71"/>
        <v>2.0202020202020332E-3</v>
      </c>
      <c r="R644" s="28">
        <f t="shared" si="72"/>
        <v>7.2825176985307216E-3</v>
      </c>
      <c r="S644" s="28">
        <f t="shared" si="73"/>
        <v>-3.4071550255532213E-4</v>
      </c>
      <c r="T644" s="28">
        <f t="shared" si="74"/>
        <v>6.5212087590245105E-3</v>
      </c>
    </row>
    <row r="645" spans="5:20">
      <c r="E645" s="29">
        <v>45236</v>
      </c>
      <c r="F645" s="30">
        <v>2582.8999020000001</v>
      </c>
      <c r="G645" s="30">
        <v>2339</v>
      </c>
      <c r="H645" s="30">
        <v>1498</v>
      </c>
      <c r="I645" s="30">
        <v>1150</v>
      </c>
      <c r="J645" s="30">
        <v>2933</v>
      </c>
      <c r="K645" s="32">
        <v>17159.400390999999</v>
      </c>
      <c r="L645" s="10">
        <f t="shared" si="75"/>
        <v>2098.7660134093762</v>
      </c>
      <c r="M645" s="10">
        <f t="shared" si="76"/>
        <v>8.1430157667918834E-3</v>
      </c>
      <c r="O645" s="28">
        <f t="shared" si="77"/>
        <v>1.302112077422235E-2</v>
      </c>
      <c r="P645" s="28">
        <f t="shared" si="77"/>
        <v>8.3200626838311198E-3</v>
      </c>
      <c r="Q645" s="28">
        <f t="shared" si="71"/>
        <v>6.7204301075269868E-3</v>
      </c>
      <c r="R645" s="28">
        <f t="shared" si="72"/>
        <v>7.7995129148964448E-3</v>
      </c>
      <c r="S645" s="28">
        <f t="shared" si="73"/>
        <v>-3.4083162917519783E-4</v>
      </c>
      <c r="T645" s="28">
        <f t="shared" si="74"/>
        <v>9.3201367734760954E-3</v>
      </c>
    </row>
    <row r="646" spans="5:20">
      <c r="E646" s="29">
        <v>45237</v>
      </c>
      <c r="F646" s="30">
        <v>2630.8500979999999</v>
      </c>
      <c r="G646" s="30">
        <v>2323.8000489999999</v>
      </c>
      <c r="H646" s="30">
        <v>1494</v>
      </c>
      <c r="I646" s="30">
        <v>1170.9499510000001</v>
      </c>
      <c r="J646" s="30">
        <v>2970</v>
      </c>
      <c r="K646" s="32">
        <v>17187.800781000002</v>
      </c>
      <c r="L646" s="10">
        <f t="shared" si="75"/>
        <v>2111.5302749063799</v>
      </c>
      <c r="M646" s="10">
        <f t="shared" si="76"/>
        <v>6.0817934993471212E-3</v>
      </c>
      <c r="O646" s="28">
        <f t="shared" si="77"/>
        <v>1.8564480939764927E-2</v>
      </c>
      <c r="P646" s="28">
        <f t="shared" si="77"/>
        <v>-6.4984826849081578E-3</v>
      </c>
      <c r="Q646" s="28">
        <f t="shared" si="71"/>
        <v>-2.6702269692924219E-3</v>
      </c>
      <c r="R646" s="28">
        <f t="shared" si="72"/>
        <v>1.821734869565228E-2</v>
      </c>
      <c r="S646" s="28">
        <f t="shared" si="73"/>
        <v>1.2615069894306163E-2</v>
      </c>
      <c r="T646" s="28">
        <f t="shared" si="74"/>
        <v>1.6550922149294323E-3</v>
      </c>
    </row>
    <row r="647" spans="5:20">
      <c r="E647" s="29">
        <v>45238</v>
      </c>
      <c r="F647" s="30">
        <v>2663.3999020000001</v>
      </c>
      <c r="G647" s="30">
        <v>2335.8999020000001</v>
      </c>
      <c r="H647" s="30">
        <v>1483.9499510000001</v>
      </c>
      <c r="I647" s="30">
        <v>1176.6999510000001</v>
      </c>
      <c r="J647" s="30">
        <v>2974.6999510000001</v>
      </c>
      <c r="K647" s="32">
        <v>17259.699218999998</v>
      </c>
      <c r="L647" s="10">
        <f t="shared" si="75"/>
        <v>2122.7494399081797</v>
      </c>
      <c r="M647" s="10">
        <f t="shared" si="76"/>
        <v>5.3132863568803312E-3</v>
      </c>
      <c r="O647" s="28">
        <f t="shared" si="77"/>
        <v>1.237235220081323E-2</v>
      </c>
      <c r="P647" s="28">
        <f t="shared" si="77"/>
        <v>5.206925184981781E-3</v>
      </c>
      <c r="Q647" s="28">
        <f t="shared" si="71"/>
        <v>-6.7269404283801792E-3</v>
      </c>
      <c r="R647" s="28">
        <f t="shared" si="72"/>
        <v>4.9105429272100487E-3</v>
      </c>
      <c r="S647" s="28">
        <f t="shared" si="73"/>
        <v>1.5824750841750834E-3</v>
      </c>
      <c r="T647" s="28">
        <f t="shared" si="74"/>
        <v>4.1831086429320319E-3</v>
      </c>
    </row>
    <row r="648" spans="5:20">
      <c r="E648" s="29">
        <v>45239</v>
      </c>
      <c r="F648" s="30">
        <v>2846</v>
      </c>
      <c r="G648" s="30">
        <v>2310.5500489999999</v>
      </c>
      <c r="H648" s="30">
        <v>1486</v>
      </c>
      <c r="I648" s="30">
        <v>1176.1999510000001</v>
      </c>
      <c r="J648" s="30">
        <v>3003</v>
      </c>
      <c r="K648" s="32">
        <v>17218.900390999999</v>
      </c>
      <c r="L648" s="10">
        <f t="shared" si="75"/>
        <v>2158.5522499531262</v>
      </c>
      <c r="M648" s="10">
        <f t="shared" si="76"/>
        <v>1.686624401912229E-2</v>
      </c>
      <c r="O648" s="28">
        <f t="shared" si="77"/>
        <v>6.8559024074034802E-2</v>
      </c>
      <c r="P648" s="28">
        <f t="shared" si="77"/>
        <v>-1.0852285655860383E-2</v>
      </c>
      <c r="Q648" s="28">
        <f t="shared" si="71"/>
        <v>1.381481227596959E-3</v>
      </c>
      <c r="R648" s="28">
        <f t="shared" si="72"/>
        <v>-4.2491715885184522E-4</v>
      </c>
      <c r="S648" s="28">
        <f t="shared" si="73"/>
        <v>9.5135810220075001E-3</v>
      </c>
      <c r="T648" s="28">
        <f t="shared" si="74"/>
        <v>-2.3638203355876852E-3</v>
      </c>
    </row>
    <row r="649" spans="5:20">
      <c r="E649" s="29">
        <v>45240</v>
      </c>
      <c r="F649" s="30">
        <v>2845.0500489999999</v>
      </c>
      <c r="G649" s="30">
        <v>2314.8999020000001</v>
      </c>
      <c r="H649" s="30">
        <v>1480.099976</v>
      </c>
      <c r="I649" s="30">
        <v>1179.349976</v>
      </c>
      <c r="J649" s="30">
        <v>3021.0500489999999</v>
      </c>
      <c r="K649" s="32">
        <v>17256.599609000001</v>
      </c>
      <c r="L649" s="10">
        <f t="shared" si="75"/>
        <v>2161.2314377622615</v>
      </c>
      <c r="M649" s="10">
        <f t="shared" si="76"/>
        <v>1.2411966442755773E-3</v>
      </c>
      <c r="O649" s="28">
        <f t="shared" si="77"/>
        <v>-3.3378460997890436E-4</v>
      </c>
      <c r="P649" s="28">
        <f t="shared" si="77"/>
        <v>1.8826049675413348E-3</v>
      </c>
      <c r="Q649" s="28">
        <f t="shared" si="71"/>
        <v>-3.9704064602961164E-3</v>
      </c>
      <c r="R649" s="28">
        <f t="shared" si="72"/>
        <v>2.6781373331310476E-3</v>
      </c>
      <c r="S649" s="28">
        <f t="shared" si="73"/>
        <v>6.0106723276722729E-3</v>
      </c>
      <c r="T649" s="28">
        <f t="shared" si="74"/>
        <v>2.1894091459933041E-3</v>
      </c>
    </row>
    <row r="650" spans="5:20">
      <c r="E650" s="29">
        <v>45243</v>
      </c>
      <c r="F650" s="30">
        <v>2862.1000979999999</v>
      </c>
      <c r="G650" s="30">
        <v>2314.6000979999999</v>
      </c>
      <c r="H650" s="30">
        <v>1492.099976</v>
      </c>
      <c r="I650" s="30">
        <v>1177.8000489999999</v>
      </c>
      <c r="J650" s="30">
        <v>3050</v>
      </c>
      <c r="K650" s="32">
        <v>17318.599609000001</v>
      </c>
      <c r="L650" s="10">
        <f t="shared" si="75"/>
        <v>2169.5293033567086</v>
      </c>
      <c r="M650" s="10">
        <f t="shared" si="76"/>
        <v>3.8394155523846507E-3</v>
      </c>
      <c r="O650" s="28">
        <f t="shared" si="77"/>
        <v>5.9928819199481786E-3</v>
      </c>
      <c r="P650" s="28">
        <f t="shared" si="77"/>
        <v>-1.2951056749421763E-4</v>
      </c>
      <c r="Q650" s="28">
        <f t="shared" si="71"/>
        <v>8.1075604314448935E-3</v>
      </c>
      <c r="R650" s="28">
        <f t="shared" si="72"/>
        <v>-1.3142214198850199E-3</v>
      </c>
      <c r="S650" s="28">
        <f t="shared" si="73"/>
        <v>9.5827445856393467E-3</v>
      </c>
      <c r="T650" s="28">
        <f t="shared" si="74"/>
        <v>3.5928283326260857E-3</v>
      </c>
    </row>
    <row r="651" spans="5:20">
      <c r="E651" s="29">
        <v>45245</v>
      </c>
      <c r="F651" s="30">
        <v>2931.8000489999999</v>
      </c>
      <c r="G651" s="30">
        <v>2356.4499510000001</v>
      </c>
      <c r="H651" s="30">
        <v>1504.099976</v>
      </c>
      <c r="I651" s="30">
        <v>1180.900024</v>
      </c>
      <c r="J651" s="30">
        <v>3062.3500979999999</v>
      </c>
      <c r="K651" s="32">
        <v>17508.050781000002</v>
      </c>
      <c r="L651" s="10">
        <f t="shared" si="75"/>
        <v>2202.6883811017706</v>
      </c>
      <c r="M651" s="10">
        <f t="shared" si="76"/>
        <v>1.5283996253822485E-2</v>
      </c>
      <c r="O651" s="28">
        <f t="shared" si="77"/>
        <v>2.4352730028102565E-2</v>
      </c>
      <c r="P651" s="28">
        <f t="shared" si="77"/>
        <v>1.8080813630035664E-2</v>
      </c>
      <c r="Q651" s="28">
        <f t="shared" si="71"/>
        <v>8.0423565397873542E-3</v>
      </c>
      <c r="R651" s="28">
        <f t="shared" si="72"/>
        <v>2.6320044753200822E-3</v>
      </c>
      <c r="S651" s="28">
        <f t="shared" si="73"/>
        <v>4.0492124590163492E-3</v>
      </c>
      <c r="T651" s="28">
        <f t="shared" si="74"/>
        <v>1.0939173852229311E-2</v>
      </c>
    </row>
    <row r="652" spans="5:20">
      <c r="E652" s="29">
        <v>45246</v>
      </c>
      <c r="F652" s="30">
        <v>2934.6000979999999</v>
      </c>
      <c r="G652" s="30">
        <v>2360.6999510000001</v>
      </c>
      <c r="H652" s="30">
        <v>1509.6999510000001</v>
      </c>
      <c r="I652" s="30">
        <v>1189.5500489999999</v>
      </c>
      <c r="J652" s="30">
        <v>3057.9499510000001</v>
      </c>
      <c r="K652" s="32">
        <v>17593.099609000001</v>
      </c>
      <c r="L652" s="10">
        <f t="shared" si="75"/>
        <v>2206.769239125249</v>
      </c>
      <c r="M652" s="10">
        <f t="shared" si="76"/>
        <v>1.8526715165387841E-3</v>
      </c>
      <c r="O652" s="28">
        <f t="shared" si="77"/>
        <v>9.5506137976730798E-4</v>
      </c>
      <c r="P652" s="28">
        <f t="shared" si="77"/>
        <v>1.8035604779962355E-3</v>
      </c>
      <c r="Q652" s="28">
        <f t="shared" si="71"/>
        <v>3.7231401431789823E-3</v>
      </c>
      <c r="R652" s="28">
        <f t="shared" si="72"/>
        <v>7.3249426913382099E-3</v>
      </c>
      <c r="S652" s="28">
        <f t="shared" si="73"/>
        <v>-1.4368530243729083E-3</v>
      </c>
      <c r="T652" s="28">
        <f t="shared" si="74"/>
        <v>4.8576982705748062E-3</v>
      </c>
    </row>
    <row r="653" spans="5:20">
      <c r="E653" s="29">
        <v>45247</v>
      </c>
      <c r="F653" s="30">
        <v>2934.1999510000001</v>
      </c>
      <c r="G653" s="30">
        <v>2355.5500489999999</v>
      </c>
      <c r="H653" s="30">
        <v>1490</v>
      </c>
      <c r="I653" s="30">
        <v>1194.599976</v>
      </c>
      <c r="J653" s="30">
        <v>3050</v>
      </c>
      <c r="K653" s="32">
        <v>17600.5</v>
      </c>
      <c r="L653" s="10">
        <f t="shared" si="75"/>
        <v>2201.9606331923815</v>
      </c>
      <c r="M653" s="10">
        <f t="shared" si="76"/>
        <v>-2.17902526807634E-3</v>
      </c>
      <c r="O653" s="28">
        <f t="shared" si="77"/>
        <v>-1.3635486493457361E-4</v>
      </c>
      <c r="P653" s="28">
        <f t="shared" si="77"/>
        <v>-2.1815148502115633E-3</v>
      </c>
      <c r="Q653" s="28">
        <f t="shared" si="71"/>
        <v>-1.304891808928732E-2</v>
      </c>
      <c r="R653" s="28">
        <f t="shared" si="72"/>
        <v>4.2452413029996361E-3</v>
      </c>
      <c r="S653" s="28">
        <f t="shared" si="73"/>
        <v>-2.5997649168195691E-3</v>
      </c>
      <c r="T653" s="28">
        <f t="shared" si="74"/>
        <v>4.2064168136768387E-4</v>
      </c>
    </row>
    <row r="654" spans="5:20">
      <c r="E654" s="29">
        <v>45250</v>
      </c>
      <c r="F654" s="30">
        <v>2941.5500489999999</v>
      </c>
      <c r="G654" s="30">
        <v>2349.3500979999999</v>
      </c>
      <c r="H654" s="30">
        <v>1513</v>
      </c>
      <c r="I654" s="30">
        <v>1188</v>
      </c>
      <c r="J654" s="30">
        <v>3095.1000979999999</v>
      </c>
      <c r="K654" s="32">
        <v>17573.650390999999</v>
      </c>
      <c r="L654" s="10">
        <f t="shared" si="75"/>
        <v>2208.6018327772636</v>
      </c>
      <c r="M654" s="10">
        <f t="shared" si="76"/>
        <v>3.0160391992357649E-3</v>
      </c>
      <c r="O654" s="28">
        <f t="shared" si="77"/>
        <v>2.5049751628190009E-3</v>
      </c>
      <c r="P654" s="28">
        <f t="shared" si="77"/>
        <v>-2.6320608227501374E-3</v>
      </c>
      <c r="Q654" s="28">
        <f t="shared" si="71"/>
        <v>1.543624161073831E-2</v>
      </c>
      <c r="R654" s="28">
        <f t="shared" si="72"/>
        <v>-5.5248418990424542E-3</v>
      </c>
      <c r="S654" s="28">
        <f t="shared" si="73"/>
        <v>1.478691737704918E-2</v>
      </c>
      <c r="T654" s="28">
        <f t="shared" si="74"/>
        <v>-1.5255026277662953E-3</v>
      </c>
    </row>
    <row r="655" spans="5:20">
      <c r="E655" s="29">
        <v>45251</v>
      </c>
      <c r="F655" s="30">
        <v>3052.3999020000001</v>
      </c>
      <c r="G655" s="30">
        <v>2378.8999020000001</v>
      </c>
      <c r="H655" s="30">
        <v>1519</v>
      </c>
      <c r="I655" s="30">
        <v>1201.400024</v>
      </c>
      <c r="J655" s="30">
        <v>3088.5</v>
      </c>
      <c r="K655" s="32">
        <v>17627.599609000001</v>
      </c>
      <c r="L655" s="10">
        <f t="shared" si="75"/>
        <v>2245.9964241828538</v>
      </c>
      <c r="M655" s="10">
        <f t="shared" si="76"/>
        <v>1.6931341290506552E-2</v>
      </c>
      <c r="O655" s="28">
        <f t="shared" si="77"/>
        <v>3.7684163503416856E-2</v>
      </c>
      <c r="P655" s="28">
        <f t="shared" si="77"/>
        <v>1.2577863139749068E-2</v>
      </c>
      <c r="Q655" s="28">
        <f t="shared" si="71"/>
        <v>3.96563119629878E-3</v>
      </c>
      <c r="R655" s="28">
        <f t="shared" si="72"/>
        <v>1.1279481481481612E-2</v>
      </c>
      <c r="S655" s="28">
        <f t="shared" si="73"/>
        <v>-2.1324344257119821E-3</v>
      </c>
      <c r="T655" s="28">
        <f t="shared" si="74"/>
        <v>3.0698925265766341E-3</v>
      </c>
    </row>
    <row r="656" spans="5:20">
      <c r="E656" s="29">
        <v>45252</v>
      </c>
      <c r="F656" s="30">
        <v>2964.1499020000001</v>
      </c>
      <c r="G656" s="30">
        <v>2388.1999510000001</v>
      </c>
      <c r="H656" s="30">
        <v>1520</v>
      </c>
      <c r="I656" s="30">
        <v>1204.099976</v>
      </c>
      <c r="J656" s="30">
        <v>3074.8500979999999</v>
      </c>
      <c r="K656" s="32">
        <v>17627.699218999998</v>
      </c>
      <c r="L656" s="10">
        <f t="shared" si="75"/>
        <v>2228.500797500627</v>
      </c>
      <c r="M656" s="10">
        <f t="shared" si="76"/>
        <v>-7.78969480710201E-3</v>
      </c>
      <c r="O656" s="28">
        <f t="shared" si="77"/>
        <v>-2.8911676986418722E-2</v>
      </c>
      <c r="P656" s="28">
        <f t="shared" si="77"/>
        <v>3.9093906356384434E-3</v>
      </c>
      <c r="Q656" s="28">
        <f t="shared" si="71"/>
        <v>6.5832784726804761E-4</v>
      </c>
      <c r="R656" s="28">
        <f t="shared" si="72"/>
        <v>2.24733806064914E-3</v>
      </c>
      <c r="S656" s="28">
        <f t="shared" si="73"/>
        <v>-4.4195894447143225E-3</v>
      </c>
      <c r="T656" s="28">
        <f t="shared" si="74"/>
        <v>5.6507977379549601E-6</v>
      </c>
    </row>
    <row r="657" spans="5:20">
      <c r="E657" s="29">
        <v>45253</v>
      </c>
      <c r="F657" s="30">
        <v>2981.1999510000001</v>
      </c>
      <c r="G657" s="30">
        <v>2395.5</v>
      </c>
      <c r="H657" s="30">
        <v>1508.5</v>
      </c>
      <c r="I657" s="30">
        <v>1198.8000489999999</v>
      </c>
      <c r="J657" s="30">
        <v>3080</v>
      </c>
      <c r="K657" s="32">
        <v>17639.400390999999</v>
      </c>
      <c r="L657" s="10">
        <f t="shared" si="75"/>
        <v>2232.4257862801824</v>
      </c>
      <c r="M657" s="10">
        <f t="shared" si="76"/>
        <v>1.7612687345489597E-3</v>
      </c>
      <c r="O657" s="28">
        <f t="shared" si="77"/>
        <v>5.7520872977765425E-3</v>
      </c>
      <c r="P657" s="28">
        <f t="shared" si="77"/>
        <v>3.0567159994050463E-3</v>
      </c>
      <c r="Q657" s="28">
        <f t="shared" si="71"/>
        <v>-7.5657894736842479E-3</v>
      </c>
      <c r="R657" s="28">
        <f t="shared" si="72"/>
        <v>-4.4015672333175271E-3</v>
      </c>
      <c r="S657" s="28">
        <f t="shared" si="73"/>
        <v>1.674846524502005E-3</v>
      </c>
      <c r="T657" s="28">
        <f t="shared" si="74"/>
        <v>6.6379462541488188E-4</v>
      </c>
    </row>
    <row r="658" spans="5:20">
      <c r="E658" s="29">
        <v>45254</v>
      </c>
      <c r="F658" s="30">
        <v>2988.6000979999999</v>
      </c>
      <c r="G658" s="30">
        <v>2393.8999020000001</v>
      </c>
      <c r="H658" s="30">
        <v>1521.1999510000001</v>
      </c>
      <c r="I658" s="30">
        <v>1195.4499510000001</v>
      </c>
      <c r="J658" s="30">
        <v>3050</v>
      </c>
      <c r="K658" s="32">
        <v>17643.5</v>
      </c>
      <c r="L658" s="10">
        <f t="shared" si="75"/>
        <v>2231.943744858032</v>
      </c>
      <c r="M658" s="10">
        <f t="shared" si="76"/>
        <v>-2.1592718786567211E-4</v>
      </c>
      <c r="O658" s="28">
        <f t="shared" si="77"/>
        <v>2.4822712738599151E-3</v>
      </c>
      <c r="P658" s="28">
        <f t="shared" si="77"/>
        <v>-6.6795992485901845E-4</v>
      </c>
      <c r="Q658" s="28">
        <f t="shared" si="71"/>
        <v>8.4189267484255925E-3</v>
      </c>
      <c r="R658" s="28">
        <f t="shared" si="72"/>
        <v>-2.794542761984764E-3</v>
      </c>
      <c r="S658" s="28">
        <f t="shared" si="73"/>
        <v>-9.7402597402597157E-3</v>
      </c>
      <c r="T658" s="28">
        <f t="shared" si="74"/>
        <v>2.3241203834190038E-4</v>
      </c>
    </row>
    <row r="659" spans="5:20">
      <c r="E659" s="29">
        <v>45258</v>
      </c>
      <c r="F659" s="30">
        <v>2945.1000979999999</v>
      </c>
      <c r="G659" s="30">
        <v>2394.3999020000001</v>
      </c>
      <c r="H659" s="30">
        <v>1535.1999510000001</v>
      </c>
      <c r="I659" s="30">
        <v>1191.349976</v>
      </c>
      <c r="J659" s="30">
        <v>3054</v>
      </c>
      <c r="K659" s="32">
        <v>17741.800781000002</v>
      </c>
      <c r="L659" s="10">
        <f t="shared" si="75"/>
        <v>2224.2224334175594</v>
      </c>
      <c r="M659" s="10">
        <f t="shared" si="76"/>
        <v>-3.4594561167865523E-3</v>
      </c>
      <c r="O659" s="28">
        <f t="shared" si="77"/>
        <v>-1.455530970139185E-2</v>
      </c>
      <c r="P659" s="28">
        <f t="shared" si="77"/>
        <v>2.0886420504973024E-4</v>
      </c>
      <c r="Q659" s="28">
        <f t="shared" ref="Q659:Q722" si="78">(H659/H658)-1</f>
        <v>9.2032608801997373E-3</v>
      </c>
      <c r="R659" s="28">
        <f t="shared" ref="R659:R722" si="79">(I659/I658)-1</f>
        <v>-3.4296500632003957E-3</v>
      </c>
      <c r="S659" s="28">
        <f t="shared" ref="S659:S722" si="80">(J659/J658)-1</f>
        <v>1.3114754098360049E-3</v>
      </c>
      <c r="T659" s="28">
        <f t="shared" ref="T659:T722" si="81">(K659/K658)-1</f>
        <v>5.5715011760706368E-3</v>
      </c>
    </row>
    <row r="660" spans="5:20">
      <c r="E660" s="29">
        <v>45259</v>
      </c>
      <c r="F660" s="30">
        <v>2949.1000979999999</v>
      </c>
      <c r="G660" s="30">
        <v>2400.6999510000001</v>
      </c>
      <c r="H660" s="30">
        <v>1533.900024</v>
      </c>
      <c r="I660" s="30">
        <v>1202.1999510000001</v>
      </c>
      <c r="J660" s="30">
        <v>3050</v>
      </c>
      <c r="K660" s="32">
        <v>17904.099609000001</v>
      </c>
      <c r="L660" s="10">
        <f t="shared" si="75"/>
        <v>2228.5883582849378</v>
      </c>
      <c r="M660" s="10">
        <f t="shared" si="76"/>
        <v>1.9628993943154871E-3</v>
      </c>
      <c r="O660" s="28">
        <f t="shared" si="77"/>
        <v>1.3581881317774602E-3</v>
      </c>
      <c r="P660" s="28">
        <f t="shared" si="77"/>
        <v>2.6311598971990868E-3</v>
      </c>
      <c r="Q660" s="28">
        <f t="shared" si="78"/>
        <v>-8.4674768205483808E-4</v>
      </c>
      <c r="R660" s="28">
        <f t="shared" si="79"/>
        <v>9.1072944294918745E-3</v>
      </c>
      <c r="S660" s="28">
        <f t="shared" si="80"/>
        <v>-1.3097576948264411E-3</v>
      </c>
      <c r="T660" s="28">
        <f t="shared" si="81"/>
        <v>9.1478215770413041E-3</v>
      </c>
    </row>
    <row r="661" spans="5:20">
      <c r="E661" s="29">
        <v>45260</v>
      </c>
      <c r="F661" s="30">
        <v>2935.6000979999999</v>
      </c>
      <c r="G661" s="30">
        <v>2377.4499510000001</v>
      </c>
      <c r="H661" s="30">
        <v>1569.150024</v>
      </c>
      <c r="I661" s="30">
        <v>1225.849976</v>
      </c>
      <c r="J661" s="30">
        <v>3076.3000489999999</v>
      </c>
      <c r="K661" s="32">
        <v>17987.949218999998</v>
      </c>
      <c r="L661" s="10">
        <f t="shared" si="75"/>
        <v>2230.6096762855832</v>
      </c>
      <c r="M661" s="10">
        <f t="shared" si="76"/>
        <v>9.0699477681965845E-4</v>
      </c>
      <c r="O661" s="28">
        <f t="shared" si="77"/>
        <v>-4.5776676109282599E-3</v>
      </c>
      <c r="P661" s="28">
        <f t="shared" si="77"/>
        <v>-9.684675500707729E-3</v>
      </c>
      <c r="Q661" s="28">
        <f t="shared" si="78"/>
        <v>2.298063723089161E-2</v>
      </c>
      <c r="R661" s="28">
        <f t="shared" si="79"/>
        <v>1.9672289106589691E-2</v>
      </c>
      <c r="S661" s="28">
        <f t="shared" si="80"/>
        <v>8.6229668852457753E-3</v>
      </c>
      <c r="T661" s="28">
        <f t="shared" si="81"/>
        <v>4.6832631537554459E-3</v>
      </c>
    </row>
    <row r="662" spans="5:20">
      <c r="E662" s="29">
        <v>45261</v>
      </c>
      <c r="F662" s="30">
        <v>2952.6499020000001</v>
      </c>
      <c r="G662" s="30">
        <v>2394.3000489999999</v>
      </c>
      <c r="H662" s="30">
        <v>1557.900024</v>
      </c>
      <c r="I662" s="30">
        <v>1231.25</v>
      </c>
      <c r="J662" s="30">
        <v>3129.9499510000001</v>
      </c>
      <c r="K662" s="32">
        <v>18115.349609000001</v>
      </c>
      <c r="L662" s="10">
        <f t="shared" si="75"/>
        <v>2244.600621341006</v>
      </c>
      <c r="M662" s="10">
        <f t="shared" si="76"/>
        <v>6.2722515750583963E-3</v>
      </c>
      <c r="O662" s="28">
        <f t="shared" si="77"/>
        <v>5.8079450302566116E-3</v>
      </c>
      <c r="P662" s="28">
        <f t="shared" si="77"/>
        <v>7.0874669697724713E-3</v>
      </c>
      <c r="Q662" s="28">
        <f t="shared" si="78"/>
        <v>-7.1694865550981923E-3</v>
      </c>
      <c r="R662" s="28">
        <f t="shared" si="79"/>
        <v>4.4051263251809747E-3</v>
      </c>
      <c r="S662" s="28">
        <f t="shared" si="80"/>
        <v>1.7439749421529926E-2</v>
      </c>
      <c r="T662" s="28">
        <f t="shared" si="81"/>
        <v>7.0825411195531984E-3</v>
      </c>
    </row>
    <row r="663" spans="5:20">
      <c r="E663" s="29">
        <v>45264</v>
      </c>
      <c r="F663" s="30">
        <v>2965.5500489999999</v>
      </c>
      <c r="G663" s="30">
        <v>2420.1999510000001</v>
      </c>
      <c r="H663" s="30">
        <v>1588</v>
      </c>
      <c r="I663" s="30">
        <v>1231.150024</v>
      </c>
      <c r="J663" s="30">
        <v>3285</v>
      </c>
      <c r="K663" s="32">
        <v>18448.5</v>
      </c>
      <c r="L663" s="10">
        <f t="shared" si="75"/>
        <v>2276.4992541497013</v>
      </c>
      <c r="M663" s="10">
        <f t="shared" si="76"/>
        <v>1.4211273268577296E-2</v>
      </c>
      <c r="O663" s="28">
        <f t="shared" si="77"/>
        <v>4.3690066307089381E-3</v>
      </c>
      <c r="P663" s="28">
        <f t="shared" si="77"/>
        <v>1.0817316739736738E-2</v>
      </c>
      <c r="Q663" s="28">
        <f t="shared" si="78"/>
        <v>1.9320864969702312E-2</v>
      </c>
      <c r="R663" s="28">
        <f t="shared" si="79"/>
        <v>-8.1198781725855262E-5</v>
      </c>
      <c r="S663" s="28">
        <f t="shared" si="80"/>
        <v>4.9537548979165846E-2</v>
      </c>
      <c r="T663" s="28">
        <f t="shared" si="81"/>
        <v>1.8390502981763257E-2</v>
      </c>
    </row>
    <row r="664" spans="5:20">
      <c r="E664" s="29">
        <v>45265</v>
      </c>
      <c r="F664" s="30">
        <v>3002.6499020000001</v>
      </c>
      <c r="G664" s="30">
        <v>2437.75</v>
      </c>
      <c r="H664" s="30">
        <v>1636.5</v>
      </c>
      <c r="I664" s="30">
        <v>1239.5500489999999</v>
      </c>
      <c r="J664" s="30">
        <v>3319.0500489999999</v>
      </c>
      <c r="K664" s="32">
        <v>18588.550781000002</v>
      </c>
      <c r="L664" s="10">
        <f t="shared" si="75"/>
        <v>2303.3779110604191</v>
      </c>
      <c r="M664" s="10">
        <f t="shared" si="76"/>
        <v>1.1807013273438249E-2</v>
      </c>
      <c r="O664" s="28">
        <f t="shared" si="77"/>
        <v>1.2510277144879289E-2</v>
      </c>
      <c r="P664" s="28">
        <f t="shared" si="77"/>
        <v>7.2514872139999298E-3</v>
      </c>
      <c r="Q664" s="28">
        <f t="shared" si="78"/>
        <v>3.0541561712846388E-2</v>
      </c>
      <c r="R664" s="28">
        <f t="shared" si="79"/>
        <v>6.8229093418754605E-3</v>
      </c>
      <c r="S664" s="28">
        <f t="shared" si="80"/>
        <v>1.0365311719939152E-2</v>
      </c>
      <c r="T664" s="28">
        <f t="shared" si="81"/>
        <v>7.5914454291676758E-3</v>
      </c>
    </row>
    <row r="665" spans="5:20">
      <c r="E665" s="29">
        <v>45266</v>
      </c>
      <c r="F665" s="30">
        <v>3006.0500489999999</v>
      </c>
      <c r="G665" s="30">
        <v>2461.1000979999999</v>
      </c>
      <c r="H665" s="30">
        <v>1638.4499510000001</v>
      </c>
      <c r="I665" s="30">
        <v>1240.349976</v>
      </c>
      <c r="J665" s="30">
        <v>3330</v>
      </c>
      <c r="K665" s="32">
        <v>18680</v>
      </c>
      <c r="L665" s="10">
        <f t="shared" si="75"/>
        <v>2313.3817650259734</v>
      </c>
      <c r="M665" s="10">
        <f t="shared" si="76"/>
        <v>4.3431231659891711E-3</v>
      </c>
      <c r="O665" s="28">
        <f t="shared" si="77"/>
        <v>1.1323820994699751E-3</v>
      </c>
      <c r="P665" s="28">
        <f t="shared" si="77"/>
        <v>9.5785449697467495E-3</v>
      </c>
      <c r="Q665" s="28">
        <f t="shared" si="78"/>
        <v>1.1915374274367174E-3</v>
      </c>
      <c r="R665" s="28">
        <f t="shared" si="79"/>
        <v>6.4533658858345611E-4</v>
      </c>
      <c r="S665" s="28">
        <f t="shared" si="80"/>
        <v>3.299121989226661E-3</v>
      </c>
      <c r="T665" s="28">
        <f t="shared" si="81"/>
        <v>4.9196529668935618E-3</v>
      </c>
    </row>
    <row r="666" spans="5:20">
      <c r="E666" s="29">
        <v>45267</v>
      </c>
      <c r="F666" s="30">
        <v>3010.3500979999999</v>
      </c>
      <c r="G666" s="30">
        <v>2457.0500489999999</v>
      </c>
      <c r="H666" s="30">
        <v>1625</v>
      </c>
      <c r="I666" s="30">
        <v>1239.3000489999999</v>
      </c>
      <c r="J666" s="30">
        <v>3392.3000489999999</v>
      </c>
      <c r="K666" s="32">
        <v>18703.849609000001</v>
      </c>
      <c r="L666" s="10">
        <f t="shared" si="75"/>
        <v>2316.9684610678846</v>
      </c>
      <c r="M666" s="10">
        <f t="shared" si="76"/>
        <v>1.5504125156233783E-3</v>
      </c>
      <c r="O666" s="28">
        <f t="shared" si="77"/>
        <v>1.4304648724763336E-3</v>
      </c>
      <c r="P666" s="28">
        <f t="shared" si="77"/>
        <v>-1.6456254677699178E-3</v>
      </c>
      <c r="Q666" s="28">
        <f t="shared" si="78"/>
        <v>-8.208948336683175E-3</v>
      </c>
      <c r="R666" s="28">
        <f t="shared" si="79"/>
        <v>-8.4647641416979447E-4</v>
      </c>
      <c r="S666" s="28">
        <f t="shared" si="80"/>
        <v>1.8708723423423335E-2</v>
      </c>
      <c r="T666" s="28">
        <f t="shared" si="81"/>
        <v>1.2767456638116403E-3</v>
      </c>
    </row>
    <row r="667" spans="5:20">
      <c r="E667" s="29">
        <v>45268</v>
      </c>
      <c r="F667" s="30">
        <v>3014.4499510000001</v>
      </c>
      <c r="G667" s="30">
        <v>2455.75</v>
      </c>
      <c r="H667" s="30">
        <v>1630.4499510000001</v>
      </c>
      <c r="I667" s="30">
        <v>1235.8000489999999</v>
      </c>
      <c r="J667" s="30">
        <v>3377</v>
      </c>
      <c r="K667" s="32">
        <v>18703.5</v>
      </c>
      <c r="L667" s="10">
        <f t="shared" si="75"/>
        <v>2316.1402387849912</v>
      </c>
      <c r="M667" s="10">
        <f t="shared" si="76"/>
        <v>-3.5745945480492036E-4</v>
      </c>
      <c r="O667" s="28">
        <f t="shared" si="77"/>
        <v>1.3619190016218585E-3</v>
      </c>
      <c r="P667" s="28">
        <f t="shared" si="77"/>
        <v>-5.2910969417541143E-4</v>
      </c>
      <c r="Q667" s="28">
        <f t="shared" si="78"/>
        <v>3.3538159999999539E-3</v>
      </c>
      <c r="R667" s="28">
        <f t="shared" si="79"/>
        <v>-2.8241748258012178E-3</v>
      </c>
      <c r="S667" s="28">
        <f t="shared" si="80"/>
        <v>-4.5102286882052756E-3</v>
      </c>
      <c r="T667" s="28">
        <f t="shared" si="81"/>
        <v>-1.8691820524052716E-5</v>
      </c>
    </row>
    <row r="668" spans="5:20">
      <c r="E668" s="29">
        <v>45271</v>
      </c>
      <c r="F668" s="30">
        <v>2997.8000489999999</v>
      </c>
      <c r="G668" s="30">
        <v>2459.3500979999999</v>
      </c>
      <c r="H668" s="30">
        <v>1650.0500489999999</v>
      </c>
      <c r="I668" s="30">
        <v>1241.400024</v>
      </c>
      <c r="J668" s="30">
        <v>3377.9499510000001</v>
      </c>
      <c r="K668" s="32">
        <v>18770.199218999998</v>
      </c>
      <c r="L668" s="10">
        <f t="shared" si="75"/>
        <v>2317.8574631901811</v>
      </c>
      <c r="M668" s="10">
        <f t="shared" si="76"/>
        <v>7.4141642048863865E-4</v>
      </c>
      <c r="O668" s="28">
        <f t="shared" si="77"/>
        <v>-5.5233632240192509E-3</v>
      </c>
      <c r="P668" s="28">
        <f t="shared" si="77"/>
        <v>1.4659871729614249E-3</v>
      </c>
      <c r="Q668" s="28">
        <f t="shared" si="78"/>
        <v>1.2021281602651257E-2</v>
      </c>
      <c r="R668" s="28">
        <f t="shared" si="79"/>
        <v>4.5314571758849898E-3</v>
      </c>
      <c r="S668" s="28">
        <f t="shared" si="80"/>
        <v>2.8130026650874385E-4</v>
      </c>
      <c r="T668" s="28">
        <f t="shared" si="81"/>
        <v>3.5661356965273061E-3</v>
      </c>
    </row>
    <row r="669" spans="5:20">
      <c r="E669" s="29">
        <v>45272</v>
      </c>
      <c r="F669" s="30">
        <v>2940.0500489999999</v>
      </c>
      <c r="G669" s="30">
        <v>2424.0500489999999</v>
      </c>
      <c r="H669" s="30">
        <v>1654.1999510000001</v>
      </c>
      <c r="I669" s="30">
        <v>1218</v>
      </c>
      <c r="J669" s="30">
        <v>3375</v>
      </c>
      <c r="K669" s="32">
        <v>18686.800781000002</v>
      </c>
      <c r="L669" s="10">
        <f t="shared" si="75"/>
        <v>2289.3142981668339</v>
      </c>
      <c r="M669" s="10">
        <f t="shared" si="76"/>
        <v>-1.2314460865967991E-2</v>
      </c>
      <c r="O669" s="28">
        <f t="shared" si="77"/>
        <v>-1.9264126711607821E-2</v>
      </c>
      <c r="P669" s="28">
        <f t="shared" si="77"/>
        <v>-1.4353405409301745E-2</v>
      </c>
      <c r="Q669" s="28">
        <f t="shared" si="78"/>
        <v>2.5150158339228845E-3</v>
      </c>
      <c r="R669" s="28">
        <f t="shared" si="79"/>
        <v>-1.8849704807158973E-2</v>
      </c>
      <c r="S669" s="28">
        <f t="shared" si="80"/>
        <v>-8.7329624262988403E-4</v>
      </c>
      <c r="T669" s="28">
        <f t="shared" si="81"/>
        <v>-4.4431301461934636E-3</v>
      </c>
    </row>
    <row r="670" spans="5:20">
      <c r="E670" s="29">
        <v>45273</v>
      </c>
      <c r="F670" s="30">
        <v>2933.6999510000001</v>
      </c>
      <c r="G670" s="30">
        <v>2433.9499510000001</v>
      </c>
      <c r="H670" s="30">
        <v>1632.4499510000001</v>
      </c>
      <c r="I670" s="30">
        <v>1233.099976</v>
      </c>
      <c r="J670" s="30">
        <v>3352.9499510000001</v>
      </c>
      <c r="K670" s="32">
        <v>18751.449218999998</v>
      </c>
      <c r="L670" s="10">
        <f t="shared" si="75"/>
        <v>2288.2202337895346</v>
      </c>
      <c r="M670" s="10">
        <f t="shared" si="76"/>
        <v>-4.7790046922580043E-4</v>
      </c>
      <c r="O670" s="28">
        <f t="shared" si="77"/>
        <v>-2.1598605105922486E-3</v>
      </c>
      <c r="P670" s="28">
        <f t="shared" si="77"/>
        <v>4.0840336626235541E-3</v>
      </c>
      <c r="Q670" s="28">
        <f t="shared" si="78"/>
        <v>-1.3148350044897339E-2</v>
      </c>
      <c r="R670" s="28">
        <f t="shared" si="79"/>
        <v>1.239735303776679E-2</v>
      </c>
      <c r="S670" s="28">
        <f t="shared" si="80"/>
        <v>-6.5333478518518895E-3</v>
      </c>
      <c r="T670" s="28">
        <f t="shared" si="81"/>
        <v>3.4595776322359217E-3</v>
      </c>
    </row>
    <row r="671" spans="5:20">
      <c r="E671" s="29">
        <v>45274</v>
      </c>
      <c r="F671" s="30">
        <v>2956.6999510000001</v>
      </c>
      <c r="G671" s="30">
        <v>2464.1499020000001</v>
      </c>
      <c r="H671" s="30">
        <v>1646</v>
      </c>
      <c r="I671" s="30">
        <v>1231.3000489999999</v>
      </c>
      <c r="J671" s="30">
        <v>3425.9499510000001</v>
      </c>
      <c r="K671" s="32">
        <v>18973.849609000001</v>
      </c>
      <c r="L671" s="10">
        <f t="shared" si="75"/>
        <v>2312.5333660973497</v>
      </c>
      <c r="M671" s="10">
        <f t="shared" si="76"/>
        <v>1.0625346262037816E-2</v>
      </c>
      <c r="O671" s="28">
        <f t="shared" si="77"/>
        <v>7.8399292307176349E-3</v>
      </c>
      <c r="P671" s="28">
        <f t="shared" si="77"/>
        <v>1.2407794575887809E-2</v>
      </c>
      <c r="Q671" s="28">
        <f t="shared" si="78"/>
        <v>8.3004376285469306E-3</v>
      </c>
      <c r="R671" s="28">
        <f t="shared" si="79"/>
        <v>-1.4596764536795037E-3</v>
      </c>
      <c r="S671" s="28">
        <f t="shared" si="80"/>
        <v>2.177187284833404E-2</v>
      </c>
      <c r="T671" s="28">
        <f t="shared" si="81"/>
        <v>1.1860437420199821E-2</v>
      </c>
    </row>
    <row r="672" spans="5:20">
      <c r="E672" s="29">
        <v>45275</v>
      </c>
      <c r="F672" s="30">
        <v>3082.5</v>
      </c>
      <c r="G672" s="30">
        <v>2495.6000979999999</v>
      </c>
      <c r="H672" s="30">
        <v>1650</v>
      </c>
      <c r="I672" s="30">
        <v>1235.75</v>
      </c>
      <c r="J672" s="30">
        <v>3435.1499020000001</v>
      </c>
      <c r="K672" s="32">
        <v>19145.050781000002</v>
      </c>
      <c r="L672" s="10">
        <f t="shared" si="75"/>
        <v>2353.5311056846945</v>
      </c>
      <c r="M672" s="10">
        <f t="shared" si="76"/>
        <v>1.7728496456910658E-2</v>
      </c>
      <c r="O672" s="28">
        <f t="shared" si="77"/>
        <v>4.2547451917619439E-2</v>
      </c>
      <c r="P672" s="28">
        <f t="shared" si="77"/>
        <v>1.2763101779836417E-2</v>
      </c>
      <c r="Q672" s="28">
        <f t="shared" si="78"/>
        <v>2.430133657351119E-3</v>
      </c>
      <c r="R672" s="28">
        <f t="shared" si="79"/>
        <v>3.6140264946906697E-3</v>
      </c>
      <c r="S672" s="28">
        <f t="shared" si="80"/>
        <v>2.6853722709272443E-3</v>
      </c>
      <c r="T672" s="28">
        <f t="shared" si="81"/>
        <v>9.0230066922631913E-3</v>
      </c>
    </row>
    <row r="673" spans="5:20">
      <c r="E673" s="29">
        <v>45278</v>
      </c>
      <c r="F673" s="30">
        <v>3053.5500489999999</v>
      </c>
      <c r="G673" s="30">
        <v>2521</v>
      </c>
      <c r="H673" s="30">
        <v>1660.6999510000001</v>
      </c>
      <c r="I673" s="30">
        <v>1252.75</v>
      </c>
      <c r="J673" s="30">
        <v>3496</v>
      </c>
      <c r="K673" s="32">
        <v>19155.550781000002</v>
      </c>
      <c r="L673" s="10">
        <f t="shared" si="75"/>
        <v>2366.3907913797548</v>
      </c>
      <c r="M673" s="10">
        <f t="shared" si="76"/>
        <v>5.463996487660161E-3</v>
      </c>
      <c r="O673" s="28">
        <f t="shared" si="77"/>
        <v>-9.3917115977291132E-3</v>
      </c>
      <c r="P673" s="28">
        <f t="shared" si="77"/>
        <v>1.0177873458314002E-2</v>
      </c>
      <c r="Q673" s="28">
        <f t="shared" si="78"/>
        <v>6.4848187878787655E-3</v>
      </c>
      <c r="R673" s="28">
        <f t="shared" si="79"/>
        <v>1.3756827837345664E-2</v>
      </c>
      <c r="S673" s="28">
        <f t="shared" si="80"/>
        <v>1.7713957101136213E-2</v>
      </c>
      <c r="T673" s="28">
        <f t="shared" si="81"/>
        <v>5.4844461475234141E-4</v>
      </c>
    </row>
    <row r="674" spans="5:20">
      <c r="E674" s="29">
        <v>45279</v>
      </c>
      <c r="F674" s="30">
        <v>3059.6499020000001</v>
      </c>
      <c r="G674" s="30">
        <v>2558.1000979999999</v>
      </c>
      <c r="H674" s="30">
        <v>1650</v>
      </c>
      <c r="I674" s="30">
        <v>1244.9499510000001</v>
      </c>
      <c r="J674" s="30">
        <v>3488.9499510000001</v>
      </c>
      <c r="K674" s="32">
        <v>19169.25</v>
      </c>
      <c r="L674" s="10">
        <f t="shared" si="75"/>
        <v>2376.0765211069838</v>
      </c>
      <c r="M674" s="10">
        <f t="shared" si="76"/>
        <v>4.0930389699418424E-3</v>
      </c>
      <c r="O674" s="28">
        <f t="shared" si="77"/>
        <v>1.9976266647399044E-3</v>
      </c>
      <c r="P674" s="28">
        <f t="shared" si="77"/>
        <v>1.4716421261404156E-2</v>
      </c>
      <c r="Q674" s="28">
        <f t="shared" si="78"/>
        <v>-6.4430368613891398E-3</v>
      </c>
      <c r="R674" s="28">
        <f t="shared" si="79"/>
        <v>-6.2263412492515879E-3</v>
      </c>
      <c r="S674" s="28">
        <f t="shared" si="80"/>
        <v>-2.0166044050342613E-3</v>
      </c>
      <c r="T674" s="28">
        <f t="shared" si="81"/>
        <v>7.1515662256937951E-4</v>
      </c>
    </row>
    <row r="675" spans="5:20">
      <c r="E675" s="29">
        <v>45280</v>
      </c>
      <c r="F675" s="30">
        <v>2988.1999510000001</v>
      </c>
      <c r="G675" s="30">
        <v>2527.1499020000001</v>
      </c>
      <c r="H675" s="30">
        <v>1658</v>
      </c>
      <c r="I675" s="30">
        <v>1232.150024</v>
      </c>
      <c r="J675" s="30">
        <v>3505</v>
      </c>
      <c r="K675" s="32">
        <v>18779.449218999998</v>
      </c>
      <c r="L675" s="10">
        <f t="shared" si="75"/>
        <v>2350.3870218697639</v>
      </c>
      <c r="M675" s="10">
        <f t="shared" si="76"/>
        <v>-1.0811730602536151E-2</v>
      </c>
      <c r="O675" s="28">
        <f t="shared" si="77"/>
        <v>-2.3352328955445367E-2</v>
      </c>
      <c r="P675" s="28">
        <f t="shared" si="77"/>
        <v>-1.2098899501312599E-2</v>
      </c>
      <c r="Q675" s="28">
        <f t="shared" si="78"/>
        <v>4.8484848484848797E-3</v>
      </c>
      <c r="R675" s="28">
        <f t="shared" si="79"/>
        <v>-1.0281479178916864E-2</v>
      </c>
      <c r="S675" s="28">
        <f t="shared" si="80"/>
        <v>4.6002520028696203E-3</v>
      </c>
      <c r="T675" s="28">
        <f t="shared" si="81"/>
        <v>-2.0334691289434992E-2</v>
      </c>
    </row>
    <row r="676" spans="5:20">
      <c r="E676" s="29">
        <v>45281</v>
      </c>
      <c r="F676" s="30">
        <v>3035.3000489999999</v>
      </c>
      <c r="G676" s="30">
        <v>2562.5500489999999</v>
      </c>
      <c r="H676" s="30">
        <v>1657</v>
      </c>
      <c r="I676" s="30">
        <v>1233.5</v>
      </c>
      <c r="J676" s="30">
        <v>3390.0500489999999</v>
      </c>
      <c r="K676" s="32">
        <v>18941.800781000002</v>
      </c>
      <c r="L676" s="10">
        <f t="shared" si="75"/>
        <v>2361.0635707855608</v>
      </c>
      <c r="M676" s="10">
        <f t="shared" si="76"/>
        <v>4.5424642054496811E-3</v>
      </c>
      <c r="O676" s="28">
        <f t="shared" si="77"/>
        <v>1.5762030243069214E-2</v>
      </c>
      <c r="P676" s="28">
        <f t="shared" si="77"/>
        <v>1.4007933194617461E-2</v>
      </c>
      <c r="Q676" s="28">
        <f t="shared" si="78"/>
        <v>-6.0313630880581837E-4</v>
      </c>
      <c r="R676" s="28">
        <f t="shared" si="79"/>
        <v>1.095626322854315E-3</v>
      </c>
      <c r="S676" s="28">
        <f t="shared" si="80"/>
        <v>-3.2795991726105589E-2</v>
      </c>
      <c r="T676" s="28">
        <f t="shared" si="81"/>
        <v>8.6451716504947207E-3</v>
      </c>
    </row>
    <row r="677" spans="5:20">
      <c r="E677" s="29">
        <v>45282</v>
      </c>
      <c r="F677" s="30">
        <v>3027.5</v>
      </c>
      <c r="G677" s="30">
        <v>2565.0500489999999</v>
      </c>
      <c r="H677" s="30">
        <v>1683.599976</v>
      </c>
      <c r="I677" s="30">
        <v>1243.650024</v>
      </c>
      <c r="J677" s="30">
        <v>3424</v>
      </c>
      <c r="K677" s="32">
        <v>19054.699218999998</v>
      </c>
      <c r="L677" s="10">
        <f t="shared" si="75"/>
        <v>2369.7113201192851</v>
      </c>
      <c r="M677" s="10">
        <f t="shared" si="76"/>
        <v>3.6626499348542119E-3</v>
      </c>
      <c r="O677" s="28">
        <f t="shared" si="77"/>
        <v>-2.5697785635953041E-3</v>
      </c>
      <c r="P677" s="28">
        <f t="shared" si="77"/>
        <v>9.7559070152630767E-4</v>
      </c>
      <c r="Q677" s="28">
        <f t="shared" si="78"/>
        <v>1.6053093542546693E-2</v>
      </c>
      <c r="R677" s="28">
        <f t="shared" si="79"/>
        <v>8.2286372111877171E-3</v>
      </c>
      <c r="S677" s="28">
        <f t="shared" si="80"/>
        <v>1.0014586955733762E-2</v>
      </c>
      <c r="T677" s="28">
        <f t="shared" si="81"/>
        <v>5.9602800866347394E-3</v>
      </c>
    </row>
    <row r="678" spans="5:20">
      <c r="E678" s="29">
        <v>45286</v>
      </c>
      <c r="F678" s="30">
        <v>3084.9499510000001</v>
      </c>
      <c r="G678" s="30">
        <v>2578.0500489999999</v>
      </c>
      <c r="H678" s="30">
        <v>1673.25</v>
      </c>
      <c r="I678" s="30">
        <v>1247.5</v>
      </c>
      <c r="J678" s="30">
        <v>3477.9499510000001</v>
      </c>
      <c r="K678" s="32">
        <v>19148.849609000001</v>
      </c>
      <c r="L678" s="10">
        <f t="shared" si="75"/>
        <v>2391.4032315172458</v>
      </c>
      <c r="M678" s="10">
        <f t="shared" si="76"/>
        <v>9.153820220122233E-3</v>
      </c>
      <c r="O678" s="28">
        <f t="shared" si="77"/>
        <v>1.8976036663914231E-2</v>
      </c>
      <c r="P678" s="28">
        <f t="shared" si="77"/>
        <v>5.0681272301364988E-3</v>
      </c>
      <c r="Q678" s="28">
        <f t="shared" si="78"/>
        <v>-6.1475268160731122E-3</v>
      </c>
      <c r="R678" s="28">
        <f t="shared" si="79"/>
        <v>3.0957069317758545E-3</v>
      </c>
      <c r="S678" s="28">
        <f t="shared" si="80"/>
        <v>1.5756410922897146E-2</v>
      </c>
      <c r="T678" s="28">
        <f t="shared" si="81"/>
        <v>4.9410588389724452E-3</v>
      </c>
    </row>
    <row r="679" spans="5:20">
      <c r="E679" s="29">
        <v>45287</v>
      </c>
      <c r="F679" s="30">
        <v>3071.1999510000001</v>
      </c>
      <c r="G679" s="30">
        <v>2586.8500979999999</v>
      </c>
      <c r="H679" s="30">
        <v>1681.5</v>
      </c>
      <c r="I679" s="30">
        <v>1252.4499510000001</v>
      </c>
      <c r="J679" s="30">
        <v>3510</v>
      </c>
      <c r="K679" s="32">
        <v>19296.949218999998</v>
      </c>
      <c r="L679" s="10">
        <f t="shared" si="75"/>
        <v>2396.6862682288202</v>
      </c>
      <c r="M679" s="10">
        <f t="shared" si="76"/>
        <v>2.2091785450262247E-3</v>
      </c>
      <c r="O679" s="28">
        <f t="shared" si="77"/>
        <v>-4.4571225525208424E-3</v>
      </c>
      <c r="P679" s="28">
        <f t="shared" si="77"/>
        <v>3.4134515749271177E-3</v>
      </c>
      <c r="Q679" s="28">
        <f t="shared" si="78"/>
        <v>4.9305244285073879E-3</v>
      </c>
      <c r="R679" s="28">
        <f t="shared" si="79"/>
        <v>3.9678965931864152E-3</v>
      </c>
      <c r="S679" s="28">
        <f t="shared" si="80"/>
        <v>9.2152128269658018E-3</v>
      </c>
      <c r="T679" s="28">
        <f t="shared" si="81"/>
        <v>7.7341257059322377E-3</v>
      </c>
    </row>
    <row r="680" spans="5:20">
      <c r="E680" s="29">
        <v>45288</v>
      </c>
      <c r="F680" s="30">
        <v>3073.5</v>
      </c>
      <c r="G680" s="30">
        <v>2605.5500489999999</v>
      </c>
      <c r="H680" s="30">
        <v>1709.3000489999999</v>
      </c>
      <c r="I680" s="30">
        <v>1262.150024</v>
      </c>
      <c r="J680" s="30">
        <v>3545</v>
      </c>
      <c r="K680" s="32">
        <v>19399.25</v>
      </c>
      <c r="L680" s="10">
        <f t="shared" si="75"/>
        <v>2413.141152446939</v>
      </c>
      <c r="M680" s="10">
        <f t="shared" si="76"/>
        <v>6.8656813518939153E-3</v>
      </c>
      <c r="O680" s="28">
        <f t="shared" si="77"/>
        <v>7.4890890749435002E-4</v>
      </c>
      <c r="P680" s="28">
        <f t="shared" si="77"/>
        <v>7.2288498720731731E-3</v>
      </c>
      <c r="Q680" s="28">
        <f t="shared" si="78"/>
        <v>1.6532886708296113E-2</v>
      </c>
      <c r="R680" s="28">
        <f t="shared" si="79"/>
        <v>7.7448787412663922E-3</v>
      </c>
      <c r="S680" s="28">
        <f t="shared" si="80"/>
        <v>9.9715099715098621E-3</v>
      </c>
      <c r="T680" s="28">
        <f t="shared" si="81"/>
        <v>5.3013966010375668E-3</v>
      </c>
    </row>
    <row r="681" spans="5:20">
      <c r="E681" s="29">
        <v>45289</v>
      </c>
      <c r="F681" s="30">
        <v>3066.3500979999999</v>
      </c>
      <c r="G681" s="30">
        <v>2584.9499510000001</v>
      </c>
      <c r="H681" s="30">
        <v>1697</v>
      </c>
      <c r="I681" s="30">
        <v>1259.4499510000001</v>
      </c>
      <c r="J681" s="30">
        <v>3531</v>
      </c>
      <c r="K681" s="32">
        <v>19429.150390999999</v>
      </c>
      <c r="L681" s="10">
        <f t="shared" si="75"/>
        <v>2400.8782717343188</v>
      </c>
      <c r="M681" s="10">
        <f t="shared" si="76"/>
        <v>-5.0817088342244299E-3</v>
      </c>
      <c r="O681" s="28">
        <f t="shared" si="77"/>
        <v>-2.3263061656092487E-3</v>
      </c>
      <c r="P681" s="28">
        <f t="shared" si="77"/>
        <v>-7.9062376897753861E-3</v>
      </c>
      <c r="Q681" s="28">
        <f t="shared" si="78"/>
        <v>-7.1959566181466483E-3</v>
      </c>
      <c r="R681" s="28">
        <f t="shared" si="79"/>
        <v>-2.1392647059839121E-3</v>
      </c>
      <c r="S681" s="28">
        <f t="shared" si="80"/>
        <v>-3.9492242595204896E-3</v>
      </c>
      <c r="T681" s="28">
        <f t="shared" si="81"/>
        <v>1.5413168550331147E-3</v>
      </c>
    </row>
    <row r="682" spans="5:20">
      <c r="E682" s="29">
        <v>45292</v>
      </c>
      <c r="F682" s="30">
        <v>3073.6000979999999</v>
      </c>
      <c r="G682" s="30">
        <v>2590.25</v>
      </c>
      <c r="H682" s="30">
        <v>1706</v>
      </c>
      <c r="I682" s="30">
        <v>1260.25</v>
      </c>
      <c r="J682" s="30">
        <v>3538</v>
      </c>
      <c r="K682" s="32">
        <v>19420</v>
      </c>
      <c r="L682" s="10">
        <f t="shared" si="75"/>
        <v>2406.5478585978644</v>
      </c>
      <c r="M682" s="10">
        <f t="shared" si="76"/>
        <v>2.3614636903062092E-3</v>
      </c>
      <c r="O682" s="28">
        <f t="shared" si="77"/>
        <v>2.3643745065928812E-3</v>
      </c>
      <c r="P682" s="28">
        <f t="shared" si="77"/>
        <v>2.0503487883583027E-3</v>
      </c>
      <c r="Q682" s="28">
        <f t="shared" si="78"/>
        <v>5.3034767236299629E-3</v>
      </c>
      <c r="R682" s="28">
        <f t="shared" si="79"/>
        <v>6.3523683443289514E-4</v>
      </c>
      <c r="S682" s="28">
        <f t="shared" si="80"/>
        <v>1.9824412347777542E-3</v>
      </c>
      <c r="T682" s="28">
        <f t="shared" si="81"/>
        <v>-4.7096197290430464E-4</v>
      </c>
    </row>
    <row r="683" spans="5:20">
      <c r="E683" s="29">
        <v>45293</v>
      </c>
      <c r="F683" s="30">
        <v>3065.4499510000001</v>
      </c>
      <c r="G683" s="30">
        <v>2611.6999510000001</v>
      </c>
      <c r="H683" s="30">
        <v>1698.8000489999999</v>
      </c>
      <c r="I683" s="30">
        <v>1296.1999510000001</v>
      </c>
      <c r="J683" s="30">
        <v>3525.0500489999999</v>
      </c>
      <c r="K683" s="32">
        <v>19418.400390999999</v>
      </c>
      <c r="L683" s="10">
        <f t="shared" si="75"/>
        <v>2415.9601403458796</v>
      </c>
      <c r="M683" s="10">
        <f t="shared" si="76"/>
        <v>3.9111134708531559E-3</v>
      </c>
      <c r="O683" s="28">
        <f t="shared" si="77"/>
        <v>-2.6516614849482201E-3</v>
      </c>
      <c r="P683" s="28">
        <f t="shared" si="77"/>
        <v>8.2810350352282569E-3</v>
      </c>
      <c r="Q683" s="28">
        <f t="shared" si="78"/>
        <v>-4.2203698710434612E-3</v>
      </c>
      <c r="R683" s="28">
        <f t="shared" si="79"/>
        <v>2.8526047212854566E-2</v>
      </c>
      <c r="S683" s="28">
        <f t="shared" si="80"/>
        <v>-3.6602461842849543E-3</v>
      </c>
      <c r="T683" s="28">
        <f t="shared" si="81"/>
        <v>-8.2369155509853798E-5</v>
      </c>
    </row>
    <row r="684" spans="5:20">
      <c r="E684" s="29">
        <v>45294</v>
      </c>
      <c r="F684" s="30">
        <v>3044.3999020000001</v>
      </c>
      <c r="G684" s="30">
        <v>2583.3000489999999</v>
      </c>
      <c r="H684" s="30">
        <v>1702</v>
      </c>
      <c r="I684" s="30">
        <v>1298.599976</v>
      </c>
      <c r="J684" s="30">
        <v>3433</v>
      </c>
      <c r="K684" s="32">
        <v>19367.150390999999</v>
      </c>
      <c r="L684" s="10">
        <f t="shared" si="75"/>
        <v>2393.5461171708507</v>
      </c>
      <c r="M684" s="10">
        <f t="shared" si="76"/>
        <v>-9.2774805348485589E-3</v>
      </c>
      <c r="O684" s="28">
        <f t="shared" si="77"/>
        <v>-6.8668708791455035E-3</v>
      </c>
      <c r="P684" s="28">
        <f t="shared" si="77"/>
        <v>-1.087410595888938E-2</v>
      </c>
      <c r="Q684" s="28">
        <f t="shared" si="78"/>
        <v>1.8836537012603127E-3</v>
      </c>
      <c r="R684" s="28">
        <f t="shared" si="79"/>
        <v>1.8515854734821868E-3</v>
      </c>
      <c r="S684" s="28">
        <f t="shared" si="80"/>
        <v>-2.6113118316181905E-2</v>
      </c>
      <c r="T684" s="28">
        <f t="shared" si="81"/>
        <v>-2.6392493185871668E-3</v>
      </c>
    </row>
    <row r="685" spans="5:20">
      <c r="E685" s="29">
        <v>45295</v>
      </c>
      <c r="F685" s="30">
        <v>3064.6000979999999</v>
      </c>
      <c r="G685" s="30">
        <v>2596.6499020000001</v>
      </c>
      <c r="H685" s="30">
        <v>1678</v>
      </c>
      <c r="I685" s="30">
        <v>1312.9499510000001</v>
      </c>
      <c r="J685" s="30">
        <v>3441.0500489999999</v>
      </c>
      <c r="K685" s="32">
        <v>19541.25</v>
      </c>
      <c r="L685" s="10">
        <f t="shared" si="75"/>
        <v>2402.0966959479802</v>
      </c>
      <c r="M685" s="10">
        <f t="shared" si="76"/>
        <v>3.5723476208748828E-3</v>
      </c>
      <c r="O685" s="28">
        <f t="shared" si="77"/>
        <v>6.6351979537015993E-3</v>
      </c>
      <c r="P685" s="28">
        <f t="shared" si="77"/>
        <v>5.1677516149035707E-3</v>
      </c>
      <c r="Q685" s="28">
        <f t="shared" si="78"/>
        <v>-1.4101057579318454E-2</v>
      </c>
      <c r="R685" s="28">
        <f t="shared" si="79"/>
        <v>1.1050342880955188E-2</v>
      </c>
      <c r="S685" s="28">
        <f t="shared" si="80"/>
        <v>2.3449021264201342E-3</v>
      </c>
      <c r="T685" s="28">
        <f t="shared" si="81"/>
        <v>8.9894282579074947E-3</v>
      </c>
    </row>
    <row r="686" spans="5:20">
      <c r="E686" s="29">
        <v>45296</v>
      </c>
      <c r="F686" s="30">
        <v>3048.1499020000001</v>
      </c>
      <c r="G686" s="30">
        <v>2607.6999510000001</v>
      </c>
      <c r="H686" s="30">
        <v>1687.150024</v>
      </c>
      <c r="I686" s="30">
        <v>1300.1999510000001</v>
      </c>
      <c r="J686" s="30">
        <v>3464.9499510000001</v>
      </c>
      <c r="K686" s="32">
        <v>19590.599609000001</v>
      </c>
      <c r="L686" s="10">
        <f t="shared" si="75"/>
        <v>2403.5525957559043</v>
      </c>
      <c r="M686" s="10">
        <f t="shared" si="76"/>
        <v>6.0609542087974866E-4</v>
      </c>
      <c r="O686" s="28">
        <f t="shared" si="77"/>
        <v>-5.3678116145513544E-3</v>
      </c>
      <c r="P686" s="28">
        <f t="shared" si="77"/>
        <v>4.2555020572812019E-3</v>
      </c>
      <c r="Q686" s="28">
        <f t="shared" si="78"/>
        <v>5.4529344457687756E-3</v>
      </c>
      <c r="R686" s="28">
        <f t="shared" si="79"/>
        <v>-9.7109566059917496E-3</v>
      </c>
      <c r="S686" s="28">
        <f t="shared" si="80"/>
        <v>6.9455258306823087E-3</v>
      </c>
      <c r="T686" s="28">
        <f t="shared" si="81"/>
        <v>2.5254069724300887E-3</v>
      </c>
    </row>
    <row r="687" spans="5:20">
      <c r="E687" s="29">
        <v>45299</v>
      </c>
      <c r="F687" s="30">
        <v>3051.25</v>
      </c>
      <c r="G687" s="30">
        <v>2587.3500979999999</v>
      </c>
      <c r="H687" s="30">
        <v>1678.5</v>
      </c>
      <c r="I687" s="30">
        <v>1305.3000489999999</v>
      </c>
      <c r="J687" s="30">
        <v>3540</v>
      </c>
      <c r="K687" s="32">
        <v>19417.699218999998</v>
      </c>
      <c r="L687" s="10">
        <f t="shared" si="75"/>
        <v>2404.7132558739086</v>
      </c>
      <c r="M687" s="10">
        <f t="shared" si="76"/>
        <v>4.828935801337586E-4</v>
      </c>
      <c r="O687" s="28">
        <f t="shared" si="77"/>
        <v>1.0170425010809225E-3</v>
      </c>
      <c r="P687" s="28">
        <f t="shared" si="77"/>
        <v>-7.8037555632872735E-3</v>
      </c>
      <c r="Q687" s="28">
        <f t="shared" si="78"/>
        <v>-5.1270034537248543E-3</v>
      </c>
      <c r="R687" s="28">
        <f t="shared" si="79"/>
        <v>3.9225489864673779E-3</v>
      </c>
      <c r="S687" s="28">
        <f t="shared" si="80"/>
        <v>2.1659778658084328E-2</v>
      </c>
      <c r="T687" s="28">
        <f t="shared" si="81"/>
        <v>-8.8256813701900194E-3</v>
      </c>
    </row>
    <row r="688" spans="5:20">
      <c r="E688" s="29">
        <v>45300</v>
      </c>
      <c r="F688" s="30">
        <v>3056.6000979999999</v>
      </c>
      <c r="G688" s="30">
        <v>2580.5</v>
      </c>
      <c r="H688" s="30">
        <v>1667.150024</v>
      </c>
      <c r="I688" s="30">
        <v>1324</v>
      </c>
      <c r="J688" s="30">
        <v>3527.4499510000001</v>
      </c>
      <c r="K688" s="32">
        <v>19459.550781000002</v>
      </c>
      <c r="L688" s="10">
        <f t="shared" si="75"/>
        <v>2404.0406484680402</v>
      </c>
      <c r="M688" s="10">
        <f t="shared" si="76"/>
        <v>-2.797037876450803E-4</v>
      </c>
      <c r="O688" s="28">
        <f t="shared" si="77"/>
        <v>1.7534118803768095E-3</v>
      </c>
      <c r="P688" s="28">
        <f t="shared" si="77"/>
        <v>-2.6475342495377863E-3</v>
      </c>
      <c r="Q688" s="28">
        <f t="shared" si="78"/>
        <v>-6.7619755734286136E-3</v>
      </c>
      <c r="R688" s="28">
        <f t="shared" si="79"/>
        <v>1.4326170457379606E-2</v>
      </c>
      <c r="S688" s="28">
        <f t="shared" si="80"/>
        <v>-3.5452115819208929E-3</v>
      </c>
      <c r="T688" s="28">
        <f t="shared" si="81"/>
        <v>2.1553306356218993E-3</v>
      </c>
    </row>
    <row r="689" spans="5:20">
      <c r="E689" s="29">
        <v>45301</v>
      </c>
      <c r="F689" s="30">
        <v>3053.9499510000001</v>
      </c>
      <c r="G689" s="30">
        <v>2650.1000979999999</v>
      </c>
      <c r="H689" s="30">
        <v>1643</v>
      </c>
      <c r="I689" s="30">
        <v>1324.849976</v>
      </c>
      <c r="J689" s="30">
        <v>3549.9499510000001</v>
      </c>
      <c r="K689" s="32">
        <v>19517.849609000001</v>
      </c>
      <c r="L689" s="10">
        <f t="shared" si="75"/>
        <v>2424.8730397608251</v>
      </c>
      <c r="M689" s="10">
        <f t="shared" si="76"/>
        <v>8.665573648291014E-3</v>
      </c>
      <c r="O689" s="28">
        <f t="shared" si="77"/>
        <v>-8.6702444383679467E-4</v>
      </c>
      <c r="P689" s="28">
        <f t="shared" si="77"/>
        <v>2.6971555124975843E-2</v>
      </c>
      <c r="Q689" s="28">
        <f t="shared" si="78"/>
        <v>-1.4485813305545658E-2</v>
      </c>
      <c r="R689" s="28">
        <f t="shared" si="79"/>
        <v>6.4197583081559983E-4</v>
      </c>
      <c r="S689" s="28">
        <f t="shared" si="80"/>
        <v>6.3785454967606459E-3</v>
      </c>
      <c r="T689" s="28">
        <f t="shared" si="81"/>
        <v>2.9958979349575809E-3</v>
      </c>
    </row>
    <row r="690" spans="5:20">
      <c r="E690" s="29">
        <v>45302</v>
      </c>
      <c r="F690" s="30">
        <v>3043.3000489999999</v>
      </c>
      <c r="G690" s="30">
        <v>2719.8000489999999</v>
      </c>
      <c r="H690" s="30">
        <v>1660</v>
      </c>
      <c r="I690" s="30">
        <v>1316.25</v>
      </c>
      <c r="J690" s="30">
        <v>3545.5</v>
      </c>
      <c r="K690" s="32">
        <v>19584.349609000001</v>
      </c>
      <c r="L690" s="10">
        <f t="shared" si="75"/>
        <v>2446.0607239994229</v>
      </c>
      <c r="M690" s="10">
        <f t="shared" si="76"/>
        <v>8.7376468339503965E-3</v>
      </c>
      <c r="O690" s="28">
        <f t="shared" si="77"/>
        <v>-3.4872549226004912E-3</v>
      </c>
      <c r="P690" s="28">
        <f t="shared" si="77"/>
        <v>2.6300874843407485E-2</v>
      </c>
      <c r="Q690" s="28">
        <f t="shared" si="78"/>
        <v>1.0346926354229957E-2</v>
      </c>
      <c r="R690" s="28">
        <f t="shared" si="79"/>
        <v>-6.4912829043217712E-3</v>
      </c>
      <c r="S690" s="28">
        <f t="shared" si="80"/>
        <v>-1.253524996527533E-3</v>
      </c>
      <c r="T690" s="28">
        <f t="shared" si="81"/>
        <v>3.4071376371982431E-3</v>
      </c>
    </row>
    <row r="691" spans="5:20">
      <c r="E691" s="29">
        <v>45303</v>
      </c>
      <c r="F691" s="30">
        <v>2988.6999510000001</v>
      </c>
      <c r="G691" s="30">
        <v>2741.4499510000001</v>
      </c>
      <c r="H691" s="30">
        <v>1652</v>
      </c>
      <c r="I691" s="30">
        <v>1325.9499510000001</v>
      </c>
      <c r="J691" s="30">
        <v>3505.0500489999999</v>
      </c>
      <c r="K691" s="32">
        <v>19745.599609000001</v>
      </c>
      <c r="L691" s="10">
        <f t="shared" si="75"/>
        <v>2437.327239376923</v>
      </c>
      <c r="M691" s="10">
        <f t="shared" si="76"/>
        <v>-3.5704283776816226E-3</v>
      </c>
      <c r="O691" s="28">
        <f t="shared" si="77"/>
        <v>-1.7941082745995041E-2</v>
      </c>
      <c r="P691" s="28">
        <f t="shared" si="77"/>
        <v>7.9601079527740204E-3</v>
      </c>
      <c r="Q691" s="28">
        <f t="shared" si="78"/>
        <v>-4.8192771084337727E-3</v>
      </c>
      <c r="R691" s="28">
        <f t="shared" si="79"/>
        <v>7.3693834757835308E-3</v>
      </c>
      <c r="S691" s="28">
        <f t="shared" si="80"/>
        <v>-1.1408814271611889E-2</v>
      </c>
      <c r="T691" s="28">
        <f t="shared" si="81"/>
        <v>8.2336152703226251E-3</v>
      </c>
    </row>
    <row r="692" spans="5:20">
      <c r="E692" s="29">
        <v>45306</v>
      </c>
      <c r="F692" s="30">
        <v>3000.8999020000001</v>
      </c>
      <c r="G692" s="30">
        <v>2788.25</v>
      </c>
      <c r="H692" s="30">
        <v>1647.6999510000001</v>
      </c>
      <c r="I692" s="30">
        <v>1329.349976</v>
      </c>
      <c r="J692" s="30">
        <v>3576.1000979999999</v>
      </c>
      <c r="K692" s="32">
        <v>19885.550781000002</v>
      </c>
      <c r="L692" s="10">
        <f t="shared" si="75"/>
        <v>2462.5717238811176</v>
      </c>
      <c r="M692" s="10">
        <f t="shared" si="76"/>
        <v>1.0357445687370292E-2</v>
      </c>
      <c r="O692" s="28">
        <f t="shared" si="77"/>
        <v>4.0820260313914059E-3</v>
      </c>
      <c r="P692" s="28">
        <f t="shared" si="77"/>
        <v>1.7071276089840159E-2</v>
      </c>
      <c r="Q692" s="28">
        <f t="shared" si="78"/>
        <v>-2.6029352300241948E-3</v>
      </c>
      <c r="R692" s="28">
        <f t="shared" si="79"/>
        <v>2.5642182025313875E-3</v>
      </c>
      <c r="S692" s="28">
        <f t="shared" si="80"/>
        <v>2.0270765896843734E-2</v>
      </c>
      <c r="T692" s="28">
        <f t="shared" si="81"/>
        <v>7.087714466579742E-3</v>
      </c>
    </row>
    <row r="693" spans="5:20">
      <c r="E693" s="29">
        <v>45307</v>
      </c>
      <c r="F693" s="30">
        <v>2962.6999510000001</v>
      </c>
      <c r="G693" s="30">
        <v>2749.25</v>
      </c>
      <c r="H693" s="30">
        <v>1673</v>
      </c>
      <c r="I693" s="30">
        <v>1313.4499510000001</v>
      </c>
      <c r="J693" s="30">
        <v>3548</v>
      </c>
      <c r="K693" s="32">
        <v>19827.550781000002</v>
      </c>
      <c r="L693" s="10">
        <f t="shared" si="75"/>
        <v>2439.4424783734553</v>
      </c>
      <c r="M693" s="10">
        <f t="shared" si="76"/>
        <v>-9.3923134434474864E-3</v>
      </c>
      <c r="O693" s="28">
        <f t="shared" si="77"/>
        <v>-1.2729498566260378E-2</v>
      </c>
      <c r="P693" s="28">
        <f t="shared" si="77"/>
        <v>-1.398726799964134E-2</v>
      </c>
      <c r="Q693" s="28">
        <f t="shared" si="78"/>
        <v>1.535476710103989E-2</v>
      </c>
      <c r="R693" s="28">
        <f t="shared" si="79"/>
        <v>-1.1960751711030171E-2</v>
      </c>
      <c r="S693" s="28">
        <f t="shared" si="80"/>
        <v>-7.8577492883141753E-3</v>
      </c>
      <c r="T693" s="28">
        <f t="shared" si="81"/>
        <v>-2.916690648338327E-3</v>
      </c>
    </row>
    <row r="694" spans="5:20">
      <c r="E694" s="29">
        <v>45308</v>
      </c>
      <c r="F694" s="30">
        <v>2950</v>
      </c>
      <c r="G694" s="30">
        <v>2723.1499020000001</v>
      </c>
      <c r="H694" s="30">
        <v>1570</v>
      </c>
      <c r="I694" s="30">
        <v>1299</v>
      </c>
      <c r="J694" s="30">
        <v>3555</v>
      </c>
      <c r="K694" s="32">
        <v>19487.599609000001</v>
      </c>
      <c r="L694" s="10">
        <f t="shared" si="75"/>
        <v>2409.531842855346</v>
      </c>
      <c r="M694" s="10">
        <f t="shared" si="76"/>
        <v>-1.2261258784856732E-2</v>
      </c>
      <c r="O694" s="28">
        <f t="shared" si="77"/>
        <v>-4.2866139703797712E-3</v>
      </c>
      <c r="P694" s="28">
        <f t="shared" si="77"/>
        <v>-9.4935338728743268E-3</v>
      </c>
      <c r="Q694" s="28">
        <f t="shared" si="78"/>
        <v>-6.1566049013747737E-2</v>
      </c>
      <c r="R694" s="28">
        <f t="shared" si="79"/>
        <v>-1.1001523879153874E-2</v>
      </c>
      <c r="S694" s="28">
        <f t="shared" si="80"/>
        <v>1.9729425028185421E-3</v>
      </c>
      <c r="T694" s="28">
        <f t="shared" si="81"/>
        <v>-1.7145394091022226E-2</v>
      </c>
    </row>
    <row r="695" spans="5:20">
      <c r="E695" s="29">
        <v>45309</v>
      </c>
      <c r="F695" s="30">
        <v>2952.1999510000001</v>
      </c>
      <c r="G695" s="30">
        <v>2735.8999020000001</v>
      </c>
      <c r="H695" s="30">
        <v>1494</v>
      </c>
      <c r="I695" s="30">
        <v>1335.75</v>
      </c>
      <c r="J695" s="30">
        <v>3570.8000489999999</v>
      </c>
      <c r="K695" s="32">
        <v>19414.800781000002</v>
      </c>
      <c r="L695" s="10">
        <f t="shared" si="75"/>
        <v>2410.4381653839368</v>
      </c>
      <c r="M695" s="10">
        <f t="shared" si="76"/>
        <v>3.7614050682832634E-4</v>
      </c>
      <c r="O695" s="28">
        <f t="shared" si="77"/>
        <v>7.4574610169486633E-4</v>
      </c>
      <c r="P695" s="28">
        <f t="shared" si="77"/>
        <v>4.6820779093490472E-3</v>
      </c>
      <c r="Q695" s="28">
        <f t="shared" si="78"/>
        <v>-4.84076433121019E-2</v>
      </c>
      <c r="R695" s="28">
        <f t="shared" si="79"/>
        <v>2.8290993071593551E-2</v>
      </c>
      <c r="S695" s="28">
        <f t="shared" si="80"/>
        <v>4.4444582278480027E-3</v>
      </c>
      <c r="T695" s="28">
        <f t="shared" si="81"/>
        <v>-3.7356487951639705E-3</v>
      </c>
    </row>
    <row r="696" spans="5:20">
      <c r="E696" s="29">
        <v>45310</v>
      </c>
      <c r="F696" s="30">
        <v>3014.6000979999999</v>
      </c>
      <c r="G696" s="30">
        <v>2734.8999020000001</v>
      </c>
      <c r="H696" s="30">
        <v>1505.9499510000001</v>
      </c>
      <c r="I696" s="30">
        <v>1335.599976</v>
      </c>
      <c r="J696" s="30">
        <v>3603</v>
      </c>
      <c r="K696" s="32">
        <v>19606.400390999999</v>
      </c>
      <c r="L696" s="10">
        <f t="shared" si="75"/>
        <v>2429.2768212166629</v>
      </c>
      <c r="M696" s="10">
        <f t="shared" si="76"/>
        <v>7.8154487027570774E-3</v>
      </c>
      <c r="O696" s="28">
        <f t="shared" si="77"/>
        <v>2.1136829495191467E-2</v>
      </c>
      <c r="P696" s="28">
        <f t="shared" si="77"/>
        <v>-3.6551044841548475E-4</v>
      </c>
      <c r="Q696" s="28">
        <f t="shared" si="78"/>
        <v>7.9986285140563051E-3</v>
      </c>
      <c r="R696" s="28">
        <f t="shared" si="79"/>
        <v>-1.12314430095517E-4</v>
      </c>
      <c r="S696" s="28">
        <f t="shared" si="80"/>
        <v>9.0175732491708516E-3</v>
      </c>
      <c r="T696" s="28">
        <f t="shared" si="81"/>
        <v>9.8687394303578202E-3</v>
      </c>
    </row>
    <row r="697" spans="5:20">
      <c r="E697" s="29">
        <v>45314</v>
      </c>
      <c r="F697" s="30">
        <v>2961.6000979999999</v>
      </c>
      <c r="G697" s="30">
        <v>2657.1499020000001</v>
      </c>
      <c r="H697" s="30">
        <v>1465</v>
      </c>
      <c r="I697" s="30">
        <v>1378.3000489999999</v>
      </c>
      <c r="J697" s="30">
        <v>3637.6000979999999</v>
      </c>
      <c r="K697" s="32">
        <v>19206.449218999998</v>
      </c>
      <c r="L697" s="10">
        <f t="shared" si="75"/>
        <v>2396.6697220176839</v>
      </c>
      <c r="M697" s="10">
        <f t="shared" si="76"/>
        <v>-1.3422553952763705E-2</v>
      </c>
      <c r="O697" s="28">
        <f t="shared" si="77"/>
        <v>-1.7581104716065776E-2</v>
      </c>
      <c r="P697" s="28">
        <f t="shared" si="77"/>
        <v>-2.8428828398122441E-2</v>
      </c>
      <c r="Q697" s="28">
        <f t="shared" si="78"/>
        <v>-2.719210620034751E-2</v>
      </c>
      <c r="R697" s="28">
        <f t="shared" si="79"/>
        <v>3.197070512675726E-2</v>
      </c>
      <c r="S697" s="28">
        <f t="shared" si="80"/>
        <v>9.6031357202330803E-3</v>
      </c>
      <c r="T697" s="28">
        <f t="shared" si="81"/>
        <v>-2.0399010732413236E-2</v>
      </c>
    </row>
    <row r="698" spans="5:20">
      <c r="E698" s="29">
        <v>45315</v>
      </c>
      <c r="F698" s="30">
        <v>2968</v>
      </c>
      <c r="G698" s="30">
        <v>2687.75</v>
      </c>
      <c r="H698" s="30">
        <v>1380.25</v>
      </c>
      <c r="I698" s="30">
        <v>1382.099976</v>
      </c>
      <c r="J698" s="30">
        <v>3570</v>
      </c>
      <c r="K698" s="32">
        <v>19451</v>
      </c>
      <c r="L698" s="10">
        <f t="shared" si="75"/>
        <v>2388.440307433737</v>
      </c>
      <c r="M698" s="10">
        <f t="shared" si="76"/>
        <v>-3.4336873822642389E-3</v>
      </c>
      <c r="O698" s="28">
        <f t="shared" si="77"/>
        <v>2.1609608955381887E-3</v>
      </c>
      <c r="P698" s="28">
        <f t="shared" si="77"/>
        <v>1.1516135381360204E-2</v>
      </c>
      <c r="Q698" s="28">
        <f t="shared" si="78"/>
        <v>-5.784982935153582E-2</v>
      </c>
      <c r="R698" s="28">
        <f t="shared" si="79"/>
        <v>2.7569664549871309E-3</v>
      </c>
      <c r="S698" s="28">
        <f t="shared" si="80"/>
        <v>-1.8583707988452991E-2</v>
      </c>
      <c r="T698" s="28">
        <f t="shared" si="81"/>
        <v>1.2732742955844145E-2</v>
      </c>
    </row>
    <row r="699" spans="5:20">
      <c r="E699" s="29">
        <v>45316</v>
      </c>
      <c r="F699" s="30">
        <v>2968.8000489999999</v>
      </c>
      <c r="G699" s="30">
        <v>2706.1499020000001</v>
      </c>
      <c r="H699" s="30">
        <v>1452.5</v>
      </c>
      <c r="I699" s="30">
        <v>1368.3000489999999</v>
      </c>
      <c r="J699" s="30">
        <v>3599.8999020000001</v>
      </c>
      <c r="K699" s="32">
        <v>19393</v>
      </c>
      <c r="L699" s="10">
        <f t="shared" si="75"/>
        <v>2406.7156816449733</v>
      </c>
      <c r="M699" s="10">
        <f t="shared" si="76"/>
        <v>7.6515934496483862E-3</v>
      </c>
      <c r="O699" s="28">
        <f t="shared" si="77"/>
        <v>2.6955828840957707E-4</v>
      </c>
      <c r="P699" s="28">
        <f t="shared" si="77"/>
        <v>6.8458383406195811E-3</v>
      </c>
      <c r="Q699" s="28">
        <f t="shared" si="78"/>
        <v>5.2345589567107442E-2</v>
      </c>
      <c r="R699" s="28">
        <f t="shared" si="79"/>
        <v>-9.9847530856190803E-3</v>
      </c>
      <c r="S699" s="28">
        <f t="shared" si="80"/>
        <v>8.3753226890757038E-3</v>
      </c>
      <c r="T699" s="28">
        <f t="shared" si="81"/>
        <v>-2.9818518328106336E-3</v>
      </c>
    </row>
    <row r="700" spans="5:20">
      <c r="E700" s="29">
        <v>45320</v>
      </c>
      <c r="F700" s="30">
        <v>2975.1499020000001</v>
      </c>
      <c r="G700" s="30">
        <v>2896.1000979999999</v>
      </c>
      <c r="H700" s="30">
        <v>1448.0500489999999</v>
      </c>
      <c r="I700" s="30">
        <v>1400.849976</v>
      </c>
      <c r="J700" s="30">
        <v>3604</v>
      </c>
      <c r="K700" s="32">
        <v>19711.650390999999</v>
      </c>
      <c r="L700" s="10">
        <f t="shared" si="75"/>
        <v>2476.2803521551409</v>
      </c>
      <c r="M700" s="10">
        <f t="shared" si="76"/>
        <v>2.8904399069947795E-2</v>
      </c>
      <c r="O700" s="28">
        <f t="shared" si="77"/>
        <v>2.1388617943935984E-3</v>
      </c>
      <c r="P700" s="28">
        <f t="shared" si="77"/>
        <v>7.019204511162358E-2</v>
      </c>
      <c r="Q700" s="28">
        <f t="shared" si="78"/>
        <v>-3.063649569707394E-3</v>
      </c>
      <c r="R700" s="28">
        <f t="shared" si="79"/>
        <v>2.3788588638719022E-2</v>
      </c>
      <c r="S700" s="28">
        <f t="shared" si="80"/>
        <v>1.1389477795540337E-3</v>
      </c>
      <c r="T700" s="28">
        <f t="shared" si="81"/>
        <v>1.6431206672510745E-2</v>
      </c>
    </row>
    <row r="701" spans="5:20">
      <c r="E701" s="29">
        <v>45321</v>
      </c>
      <c r="F701" s="30">
        <v>2960.8500979999999</v>
      </c>
      <c r="G701" s="30">
        <v>2815.25</v>
      </c>
      <c r="H701" s="30">
        <v>1454.5500489999999</v>
      </c>
      <c r="I701" s="30">
        <v>1371.75</v>
      </c>
      <c r="J701" s="30">
        <v>3715.9499510000001</v>
      </c>
      <c r="K701" s="32">
        <v>19574.199218999998</v>
      </c>
      <c r="L701" s="10">
        <f t="shared" si="75"/>
        <v>2453.47922214752</v>
      </c>
      <c r="M701" s="10">
        <f t="shared" si="76"/>
        <v>-9.2078144495136849E-3</v>
      </c>
      <c r="O701" s="28">
        <f t="shared" si="77"/>
        <v>-4.8064146248185668E-3</v>
      </c>
      <c r="P701" s="28">
        <f t="shared" si="77"/>
        <v>-2.7916886593745027E-2</v>
      </c>
      <c r="Q701" s="28">
        <f t="shared" si="78"/>
        <v>4.4887951245116131E-3</v>
      </c>
      <c r="R701" s="28">
        <f t="shared" si="79"/>
        <v>-2.0773085268625535E-2</v>
      </c>
      <c r="S701" s="28">
        <f t="shared" si="80"/>
        <v>3.1062694506104327E-2</v>
      </c>
      <c r="T701" s="28">
        <f t="shared" si="81"/>
        <v>-6.9730930324717333E-3</v>
      </c>
    </row>
    <row r="702" spans="5:20">
      <c r="E702" s="29">
        <v>45322</v>
      </c>
      <c r="F702" s="30">
        <v>3037.6999510000001</v>
      </c>
      <c r="G702" s="30">
        <v>2853.25</v>
      </c>
      <c r="H702" s="30">
        <v>1439.5</v>
      </c>
      <c r="I702" s="30">
        <v>1418.4499510000001</v>
      </c>
      <c r="J702" s="30">
        <v>3520</v>
      </c>
      <c r="K702" s="32">
        <v>19802.099609000001</v>
      </c>
      <c r="L702" s="10">
        <f t="shared" si="75"/>
        <v>2469.6517026262118</v>
      </c>
      <c r="M702" s="10">
        <f t="shared" si="76"/>
        <v>6.5916516971911143E-3</v>
      </c>
      <c r="O702" s="28">
        <f t="shared" si="77"/>
        <v>2.5955333926533708E-2</v>
      </c>
      <c r="P702" s="28">
        <f t="shared" si="77"/>
        <v>1.3497913151585106E-2</v>
      </c>
      <c r="Q702" s="28">
        <f t="shared" si="78"/>
        <v>-1.0346876004952099E-2</v>
      </c>
      <c r="R702" s="28">
        <f t="shared" si="79"/>
        <v>3.4044068525606042E-2</v>
      </c>
      <c r="S702" s="28">
        <f t="shared" si="80"/>
        <v>-5.2732128684151891E-2</v>
      </c>
      <c r="T702" s="28">
        <f t="shared" si="81"/>
        <v>1.164289723682721E-2</v>
      </c>
    </row>
    <row r="703" spans="5:20">
      <c r="E703" s="29">
        <v>45323</v>
      </c>
      <c r="F703" s="30">
        <v>3045.6999510000001</v>
      </c>
      <c r="G703" s="30">
        <v>2853.3000489999999</v>
      </c>
      <c r="H703" s="30">
        <v>1465.0500489999999</v>
      </c>
      <c r="I703" s="30">
        <v>1407.9499510000001</v>
      </c>
      <c r="J703" s="30">
        <v>3480</v>
      </c>
      <c r="K703" s="32">
        <v>19777.349609000001</v>
      </c>
      <c r="L703" s="10">
        <f t="shared" si="75"/>
        <v>2469.5704249665596</v>
      </c>
      <c r="M703" s="10">
        <f t="shared" si="76"/>
        <v>-3.2910575837763467E-5</v>
      </c>
      <c r="O703" s="28">
        <f t="shared" si="77"/>
        <v>2.6335714945666666E-3</v>
      </c>
      <c r="P703" s="28">
        <f t="shared" si="77"/>
        <v>1.7541049680103171E-5</v>
      </c>
      <c r="Q703" s="28">
        <f t="shared" si="78"/>
        <v>1.7749252518235448E-2</v>
      </c>
      <c r="R703" s="28">
        <f t="shared" si="79"/>
        <v>-7.4024465879797274E-3</v>
      </c>
      <c r="S703" s="28">
        <f t="shared" si="80"/>
        <v>-1.1363636363636354E-2</v>
      </c>
      <c r="T703" s="28">
        <f t="shared" si="81"/>
        <v>-1.249867462981058E-3</v>
      </c>
    </row>
    <row r="704" spans="5:20">
      <c r="E704" s="29">
        <v>45324</v>
      </c>
      <c r="F704" s="30">
        <v>3054.5500489999999</v>
      </c>
      <c r="G704" s="30">
        <v>2915.3999020000001</v>
      </c>
      <c r="H704" s="30">
        <v>1475</v>
      </c>
      <c r="I704" s="30">
        <v>1416.650024</v>
      </c>
      <c r="J704" s="30">
        <v>3402.6999510000001</v>
      </c>
      <c r="K704" s="32">
        <v>19910.800781000002</v>
      </c>
      <c r="L704" s="10">
        <f t="shared" si="75"/>
        <v>2487.349236102682</v>
      </c>
      <c r="M704" s="10">
        <f t="shared" si="76"/>
        <v>7.1991513003168972E-3</v>
      </c>
      <c r="O704" s="28">
        <f t="shared" si="77"/>
        <v>2.905768178869339E-3</v>
      </c>
      <c r="P704" s="28">
        <f t="shared" si="77"/>
        <v>2.1764221054061395E-2</v>
      </c>
      <c r="Q704" s="28">
        <f t="shared" si="78"/>
        <v>6.7915434061733837E-3</v>
      </c>
      <c r="R704" s="28">
        <f t="shared" si="79"/>
        <v>6.1792487679130925E-3</v>
      </c>
      <c r="S704" s="28">
        <f t="shared" si="80"/>
        <v>-2.2212657758620691E-2</v>
      </c>
      <c r="T704" s="28">
        <f t="shared" si="81"/>
        <v>6.7476772488903602E-3</v>
      </c>
    </row>
    <row r="705" spans="5:20">
      <c r="E705" s="29">
        <v>45327</v>
      </c>
      <c r="F705" s="30">
        <v>3144.8500979999999</v>
      </c>
      <c r="G705" s="30">
        <v>2878.0500489999999</v>
      </c>
      <c r="H705" s="30">
        <v>1446</v>
      </c>
      <c r="I705" s="30">
        <v>1463.8000489999999</v>
      </c>
      <c r="J705" s="30">
        <v>3375.5</v>
      </c>
      <c r="K705" s="32">
        <v>19853.5</v>
      </c>
      <c r="L705" s="10">
        <f t="shared" si="75"/>
        <v>2496.7054194705552</v>
      </c>
      <c r="M705" s="10">
        <f t="shared" si="76"/>
        <v>3.7615077256030194E-3</v>
      </c>
      <c r="O705" s="28">
        <f t="shared" si="77"/>
        <v>2.9562471575662164E-2</v>
      </c>
      <c r="P705" s="28">
        <f t="shared" si="77"/>
        <v>-1.2811228049495971E-2</v>
      </c>
      <c r="Q705" s="28">
        <f t="shared" si="78"/>
        <v>-1.9661016949152565E-2</v>
      </c>
      <c r="R705" s="28">
        <f t="shared" si="79"/>
        <v>3.328276158628718E-2</v>
      </c>
      <c r="S705" s="28">
        <f t="shared" si="80"/>
        <v>-7.9936378145849529E-3</v>
      </c>
      <c r="T705" s="28">
        <f t="shared" si="81"/>
        <v>-2.8778742568044136E-3</v>
      </c>
    </row>
    <row r="706" spans="5:20">
      <c r="E706" s="29">
        <v>45328</v>
      </c>
      <c r="F706" s="30">
        <v>3174.75</v>
      </c>
      <c r="G706" s="30">
        <v>2855.6000979999999</v>
      </c>
      <c r="H706" s="30">
        <v>1445.5500489999999</v>
      </c>
      <c r="I706" s="30">
        <v>1475.099976</v>
      </c>
      <c r="J706" s="30">
        <v>3346</v>
      </c>
      <c r="K706" s="32">
        <v>20033.75</v>
      </c>
      <c r="L706" s="10">
        <f t="shared" si="75"/>
        <v>2495.0861942645274</v>
      </c>
      <c r="M706" s="10">
        <f t="shared" si="76"/>
        <v>-6.4854475558073776E-4</v>
      </c>
      <c r="O706" s="28">
        <f t="shared" si="77"/>
        <v>9.5075762177074807E-3</v>
      </c>
      <c r="P706" s="28">
        <f t="shared" si="77"/>
        <v>-7.8004032653290478E-3</v>
      </c>
      <c r="Q706" s="28">
        <f t="shared" si="78"/>
        <v>-3.1116943291842336E-4</v>
      </c>
      <c r="R706" s="28">
        <f t="shared" si="79"/>
        <v>7.7195837011478918E-3</v>
      </c>
      <c r="S706" s="28">
        <f t="shared" si="80"/>
        <v>-8.7394460079988079E-3</v>
      </c>
      <c r="T706" s="28">
        <f t="shared" si="81"/>
        <v>9.0790037021180048E-3</v>
      </c>
    </row>
    <row r="707" spans="5:20">
      <c r="E707" s="29">
        <v>45329</v>
      </c>
      <c r="F707" s="30">
        <v>3174.25</v>
      </c>
      <c r="G707" s="30">
        <v>2884.3000489999999</v>
      </c>
      <c r="H707" s="30">
        <v>1453</v>
      </c>
      <c r="I707" s="30">
        <v>1496.1999510000001</v>
      </c>
      <c r="J707" s="30">
        <v>3445</v>
      </c>
      <c r="K707" s="32">
        <v>20109.550781000002</v>
      </c>
      <c r="L707" s="10">
        <f t="shared" ref="L707:L741" si="82">($B$22*$F707)+($B$23*$G707)+($B$24*$H707)+($B$25*$I707)+($B$26*$J707)</f>
        <v>2519.5206984216256</v>
      </c>
      <c r="M707" s="10">
        <f t="shared" si="76"/>
        <v>9.7930501211804799E-3</v>
      </c>
      <c r="O707" s="28">
        <f t="shared" si="77"/>
        <v>-1.5749271596188219E-4</v>
      </c>
      <c r="P707" s="28">
        <f t="shared" si="77"/>
        <v>1.0050409726523268E-2</v>
      </c>
      <c r="Q707" s="28">
        <f t="shared" si="78"/>
        <v>5.1537136366559544E-3</v>
      </c>
      <c r="R707" s="28">
        <f t="shared" si="79"/>
        <v>1.4304098259981357E-2</v>
      </c>
      <c r="S707" s="28">
        <f t="shared" si="80"/>
        <v>2.958756724447098E-2</v>
      </c>
      <c r="T707" s="28">
        <f t="shared" si="81"/>
        <v>3.783654133649561E-3</v>
      </c>
    </row>
    <row r="708" spans="5:20">
      <c r="E708" s="29">
        <v>45330</v>
      </c>
      <c r="F708" s="30">
        <v>3173.75</v>
      </c>
      <c r="G708" s="30">
        <v>2900.25</v>
      </c>
      <c r="H708" s="30">
        <v>1429.849976</v>
      </c>
      <c r="I708" s="30">
        <v>1499.599976</v>
      </c>
      <c r="J708" s="30">
        <v>3413</v>
      </c>
      <c r="K708" s="32">
        <v>19987.550781000002</v>
      </c>
      <c r="L708" s="10">
        <f t="shared" si="82"/>
        <v>2518.3302003129975</v>
      </c>
      <c r="M708" s="10">
        <f t="shared" ref="M708:M741" si="83">(L708/L707)-1</f>
        <v>-4.7250975527768357E-4</v>
      </c>
      <c r="O708" s="28">
        <f t="shared" ref="O708:P741" si="84">(F708/F707)-1</f>
        <v>-1.5751752382453521E-4</v>
      </c>
      <c r="P708" s="28">
        <f t="shared" si="84"/>
        <v>5.5299208574122183E-3</v>
      </c>
      <c r="Q708" s="28">
        <f t="shared" si="78"/>
        <v>-1.5932569855471423E-2</v>
      </c>
      <c r="R708" s="28">
        <f t="shared" si="79"/>
        <v>2.2724402562153134E-3</v>
      </c>
      <c r="S708" s="28">
        <f t="shared" si="80"/>
        <v>-9.2888243831640294E-3</v>
      </c>
      <c r="T708" s="28">
        <f t="shared" si="81"/>
        <v>-6.0667690356995818E-3</v>
      </c>
    </row>
    <row r="709" spans="5:20">
      <c r="E709" s="29">
        <v>45331</v>
      </c>
      <c r="F709" s="30">
        <v>3213.1000979999999</v>
      </c>
      <c r="G709" s="30">
        <v>2921.5</v>
      </c>
      <c r="H709" s="30">
        <v>1392.150024</v>
      </c>
      <c r="I709" s="30">
        <v>1534.8000489999999</v>
      </c>
      <c r="J709" s="30">
        <v>3336.25</v>
      </c>
      <c r="K709" s="32">
        <v>19961.5</v>
      </c>
      <c r="L709" s="10">
        <f t="shared" si="82"/>
        <v>2526.8685209681539</v>
      </c>
      <c r="M709" s="10">
        <f t="shared" si="83"/>
        <v>3.3904690711707985E-3</v>
      </c>
      <c r="O709" s="28">
        <f t="shared" si="84"/>
        <v>1.2398612997242875E-2</v>
      </c>
      <c r="P709" s="28">
        <f t="shared" si="84"/>
        <v>7.3269545728815721E-3</v>
      </c>
      <c r="Q709" s="28">
        <f t="shared" si="78"/>
        <v>-2.6366368942751239E-2</v>
      </c>
      <c r="R709" s="28">
        <f t="shared" si="79"/>
        <v>2.3472975168945975E-2</v>
      </c>
      <c r="S709" s="28">
        <f t="shared" si="80"/>
        <v>-2.2487547612071501E-2</v>
      </c>
      <c r="T709" s="28">
        <f t="shared" si="81"/>
        <v>-1.3033503346876474E-3</v>
      </c>
    </row>
    <row r="710" spans="5:20">
      <c r="E710" s="29">
        <v>45334</v>
      </c>
      <c r="F710" s="30">
        <v>3392.8500979999999</v>
      </c>
      <c r="G710" s="30">
        <v>2904.6999510000001</v>
      </c>
      <c r="H710" s="30">
        <v>1399.650024</v>
      </c>
      <c r="I710" s="30">
        <v>1534.4499510000001</v>
      </c>
      <c r="J710" s="30">
        <v>3330</v>
      </c>
      <c r="K710" s="32">
        <v>19675.199218999998</v>
      </c>
      <c r="L710" s="10">
        <f t="shared" si="82"/>
        <v>2562.2464743084929</v>
      </c>
      <c r="M710" s="10">
        <f t="shared" si="83"/>
        <v>1.4000709988180926E-2</v>
      </c>
      <c r="O710" s="28">
        <f t="shared" si="84"/>
        <v>5.5942857215026009E-2</v>
      </c>
      <c r="P710" s="28">
        <f t="shared" si="84"/>
        <v>-5.7504874208453849E-3</v>
      </c>
      <c r="Q710" s="28">
        <f t="shared" si="78"/>
        <v>5.3873504081483059E-3</v>
      </c>
      <c r="R710" s="28">
        <f t="shared" si="79"/>
        <v>-2.281065864103704E-4</v>
      </c>
      <c r="S710" s="28">
        <f t="shared" si="80"/>
        <v>-1.8733608092919019E-3</v>
      </c>
      <c r="T710" s="28">
        <f t="shared" si="81"/>
        <v>-1.4342648648648759E-2</v>
      </c>
    </row>
    <row r="711" spans="5:20">
      <c r="E711" s="29">
        <v>45335</v>
      </c>
      <c r="F711" s="30">
        <v>3288.6999510000001</v>
      </c>
      <c r="G711" s="30">
        <v>2930.1999510000001</v>
      </c>
      <c r="H711" s="30">
        <v>1391.9499510000001</v>
      </c>
      <c r="I711" s="30">
        <v>1542.1999510000001</v>
      </c>
      <c r="J711" s="30">
        <v>3312</v>
      </c>
      <c r="K711" s="32">
        <v>19782.900390999999</v>
      </c>
      <c r="L711" s="10">
        <f t="shared" si="82"/>
        <v>2545.6010378595206</v>
      </c>
      <c r="M711" s="10">
        <f t="shared" si="83"/>
        <v>-6.4964228132911028E-3</v>
      </c>
      <c r="O711" s="28">
        <f t="shared" si="84"/>
        <v>-3.0696949170077925E-2</v>
      </c>
      <c r="P711" s="28">
        <f t="shared" si="84"/>
        <v>8.7788757634745807E-3</v>
      </c>
      <c r="Q711" s="28">
        <f t="shared" si="78"/>
        <v>-5.5014274053982737E-3</v>
      </c>
      <c r="R711" s="28">
        <f t="shared" si="79"/>
        <v>5.0506697823211599E-3</v>
      </c>
      <c r="S711" s="28">
        <f t="shared" si="80"/>
        <v>-5.4054054054053502E-3</v>
      </c>
      <c r="T711" s="28">
        <f t="shared" si="81"/>
        <v>5.4739558568737134E-3</v>
      </c>
    </row>
    <row r="712" spans="5:20">
      <c r="E712" s="29">
        <v>45336</v>
      </c>
      <c r="F712" s="30">
        <v>3343.6999510000001</v>
      </c>
      <c r="G712" s="30">
        <v>2962.75</v>
      </c>
      <c r="H712" s="30">
        <v>1376</v>
      </c>
      <c r="I712" s="30">
        <v>1520.400024</v>
      </c>
      <c r="J712" s="30">
        <v>3290.0500489999999</v>
      </c>
      <c r="K712" s="32">
        <v>19922.300781000002</v>
      </c>
      <c r="L712" s="10">
        <f t="shared" si="82"/>
        <v>2559.8376461945104</v>
      </c>
      <c r="M712" s="10">
        <f t="shared" si="83"/>
        <v>5.5926314152356937E-3</v>
      </c>
      <c r="O712" s="28">
        <f t="shared" si="84"/>
        <v>1.6723933718330253E-2</v>
      </c>
      <c r="P712" s="28">
        <f t="shared" si="84"/>
        <v>1.110847366879919E-2</v>
      </c>
      <c r="Q712" s="28">
        <f t="shared" si="78"/>
        <v>-1.1458710127143057E-2</v>
      </c>
      <c r="R712" s="28">
        <f t="shared" si="79"/>
        <v>-1.4135603483753423E-2</v>
      </c>
      <c r="S712" s="28">
        <f t="shared" si="80"/>
        <v>-6.6274006642512706E-3</v>
      </c>
      <c r="T712" s="28">
        <f t="shared" si="81"/>
        <v>7.0465092198219725E-3</v>
      </c>
    </row>
    <row r="713" spans="5:20">
      <c r="E713" s="29">
        <v>45337</v>
      </c>
      <c r="F713" s="30">
        <v>3369.8000489999999</v>
      </c>
      <c r="G713" s="30">
        <v>2941.1999510000001</v>
      </c>
      <c r="H713" s="30">
        <v>1385</v>
      </c>
      <c r="I713" s="30">
        <v>1509.900024</v>
      </c>
      <c r="J713" s="30">
        <v>3309</v>
      </c>
      <c r="K713" s="32">
        <v>20037</v>
      </c>
      <c r="L713" s="10">
        <f t="shared" si="82"/>
        <v>2560.0369349328394</v>
      </c>
      <c r="M713" s="10">
        <f t="shared" si="83"/>
        <v>7.7852100747621833E-5</v>
      </c>
      <c r="O713" s="28">
        <f t="shared" si="84"/>
        <v>7.8057536209832357E-3</v>
      </c>
      <c r="P713" s="28">
        <f t="shared" si="84"/>
        <v>-7.2736643321238414E-3</v>
      </c>
      <c r="Q713" s="28">
        <f t="shared" si="78"/>
        <v>6.5406976744186718E-3</v>
      </c>
      <c r="R713" s="28">
        <f t="shared" si="79"/>
        <v>-6.9060772390516778E-3</v>
      </c>
      <c r="S713" s="28">
        <f t="shared" si="80"/>
        <v>5.7597759054637265E-3</v>
      </c>
      <c r="T713" s="28">
        <f t="shared" si="81"/>
        <v>5.7573279442395542E-3</v>
      </c>
    </row>
    <row r="714" spans="5:20">
      <c r="E714" s="29">
        <v>45338</v>
      </c>
      <c r="F714" s="30">
        <v>3367.0500489999999</v>
      </c>
      <c r="G714" s="30">
        <v>2921.1499020000001</v>
      </c>
      <c r="H714" s="30">
        <v>1423.900024</v>
      </c>
      <c r="I714" s="30">
        <v>1509.9499510000001</v>
      </c>
      <c r="J714" s="30">
        <v>3304.9499510000001</v>
      </c>
      <c r="K714" s="32">
        <v>20164.900390999999</v>
      </c>
      <c r="L714" s="10">
        <f t="shared" si="82"/>
        <v>2558.6677461891977</v>
      </c>
      <c r="M714" s="10">
        <f t="shared" si="83"/>
        <v>-5.3483163659029387E-4</v>
      </c>
      <c r="O714" s="28">
        <f t="shared" si="84"/>
        <v>-8.1607215858880977E-4</v>
      </c>
      <c r="P714" s="28">
        <f t="shared" si="84"/>
        <v>-6.816962237872648E-3</v>
      </c>
      <c r="Q714" s="28">
        <f t="shared" si="78"/>
        <v>2.8086659927797797E-2</v>
      </c>
      <c r="R714" s="28">
        <f t="shared" si="79"/>
        <v>3.306642771461199E-5</v>
      </c>
      <c r="S714" s="28">
        <f t="shared" si="80"/>
        <v>-1.2239495315805593E-3</v>
      </c>
      <c r="T714" s="28">
        <f t="shared" si="81"/>
        <v>6.3832106103707265E-3</v>
      </c>
    </row>
    <row r="715" spans="5:20">
      <c r="E715" s="29">
        <v>45341</v>
      </c>
      <c r="F715" s="30">
        <v>3318.8500979999999</v>
      </c>
      <c r="G715" s="30">
        <v>2948</v>
      </c>
      <c r="H715" s="30">
        <v>1429</v>
      </c>
      <c r="I715" s="30">
        <v>1530.099976</v>
      </c>
      <c r="J715" s="30">
        <v>3400.5500489999999</v>
      </c>
      <c r="K715" s="32">
        <v>20180</v>
      </c>
      <c r="L715" s="10">
        <f t="shared" si="82"/>
        <v>2570.8790725663584</v>
      </c>
      <c r="M715" s="10">
        <f t="shared" si="83"/>
        <v>4.7725330478518568E-3</v>
      </c>
      <c r="O715" s="28">
        <f t="shared" si="84"/>
        <v>-1.4315186973331562E-2</v>
      </c>
      <c r="P715" s="28">
        <f t="shared" si="84"/>
        <v>9.1916193625039E-3</v>
      </c>
      <c r="Q715" s="28">
        <f t="shared" si="78"/>
        <v>3.5816952834042404E-3</v>
      </c>
      <c r="R715" s="28">
        <f t="shared" si="79"/>
        <v>1.3344829732041763E-2</v>
      </c>
      <c r="S715" s="28">
        <f t="shared" si="80"/>
        <v>2.8926337589794127E-2</v>
      </c>
      <c r="T715" s="28">
        <f t="shared" si="81"/>
        <v>7.4880652555764371E-4</v>
      </c>
    </row>
    <row r="716" spans="5:20">
      <c r="E716" s="29">
        <v>45342</v>
      </c>
      <c r="F716" s="30">
        <v>3324.3000489999999</v>
      </c>
      <c r="G716" s="30">
        <v>2942.0500489999999</v>
      </c>
      <c r="H716" s="30">
        <v>1415</v>
      </c>
      <c r="I716" s="30">
        <v>1538.6999510000001</v>
      </c>
      <c r="J716" s="30">
        <v>3339.8500979999999</v>
      </c>
      <c r="K716" s="32">
        <v>20271.900390999999</v>
      </c>
      <c r="L716" s="10">
        <f t="shared" si="82"/>
        <v>2563.3579736990537</v>
      </c>
      <c r="M716" s="10">
        <f t="shared" si="83"/>
        <v>-2.9254969428791355E-3</v>
      </c>
      <c r="O716" s="28">
        <f t="shared" si="84"/>
        <v>1.6421202642700194E-3</v>
      </c>
      <c r="P716" s="28">
        <f t="shared" si="84"/>
        <v>-2.0183008819538717E-3</v>
      </c>
      <c r="Q716" s="28">
        <f t="shared" si="78"/>
        <v>-9.7970608817354865E-3</v>
      </c>
      <c r="R716" s="28">
        <f t="shared" si="79"/>
        <v>5.6205314259805128E-3</v>
      </c>
      <c r="S716" s="28">
        <f t="shared" si="80"/>
        <v>-1.7850039001146345E-2</v>
      </c>
      <c r="T716" s="28">
        <f t="shared" si="81"/>
        <v>4.5540332507432169E-3</v>
      </c>
    </row>
    <row r="717" spans="5:20">
      <c r="E717" s="29">
        <v>45343</v>
      </c>
      <c r="F717" s="30">
        <v>3260.3999020000001</v>
      </c>
      <c r="G717" s="30">
        <v>2935.3999020000001</v>
      </c>
      <c r="H717" s="30">
        <v>1464</v>
      </c>
      <c r="I717" s="30">
        <v>1543.400024</v>
      </c>
      <c r="J717" s="30">
        <v>3356.8999020000001</v>
      </c>
      <c r="K717" s="32">
        <v>20128.300781000002</v>
      </c>
      <c r="L717" s="10">
        <f t="shared" si="82"/>
        <v>2557.2650324396709</v>
      </c>
      <c r="M717" s="10">
        <f t="shared" si="83"/>
        <v>-2.3769373306025132E-3</v>
      </c>
      <c r="O717" s="28">
        <f t="shared" si="84"/>
        <v>-1.9222135805467389E-2</v>
      </c>
      <c r="P717" s="28">
        <f t="shared" si="84"/>
        <v>-2.2603786098949197E-3</v>
      </c>
      <c r="Q717" s="28">
        <f t="shared" si="78"/>
        <v>3.4628975265017736E-2</v>
      </c>
      <c r="R717" s="28">
        <f t="shared" si="79"/>
        <v>3.0545740883045625E-3</v>
      </c>
      <c r="S717" s="28">
        <f t="shared" si="80"/>
        <v>5.1049608514497358E-3</v>
      </c>
      <c r="T717" s="28">
        <f t="shared" si="81"/>
        <v>-7.0836777623349834E-3</v>
      </c>
    </row>
    <row r="718" spans="5:20">
      <c r="E718" s="29">
        <v>45344</v>
      </c>
      <c r="F718" s="30">
        <v>3294.4499510000001</v>
      </c>
      <c r="G718" s="30">
        <v>2963.5</v>
      </c>
      <c r="H718" s="30">
        <v>1417.75</v>
      </c>
      <c r="I718" s="30">
        <v>1558.0500489999999</v>
      </c>
      <c r="J718" s="30">
        <v>3310</v>
      </c>
      <c r="K718" s="32">
        <v>20283.949218999998</v>
      </c>
      <c r="L718" s="10">
        <f t="shared" si="82"/>
        <v>2564.7040357172355</v>
      </c>
      <c r="M718" s="10">
        <f t="shared" si="83"/>
        <v>2.9089684421437223E-3</v>
      </c>
      <c r="O718" s="28">
        <f t="shared" si="84"/>
        <v>1.0443519207295138E-2</v>
      </c>
      <c r="P718" s="28">
        <f t="shared" si="84"/>
        <v>9.5728346862906655E-3</v>
      </c>
      <c r="Q718" s="28">
        <f t="shared" si="78"/>
        <v>-3.1591530054644767E-2</v>
      </c>
      <c r="R718" s="28">
        <f t="shared" si="79"/>
        <v>9.4920466322345742E-3</v>
      </c>
      <c r="S718" s="28">
        <f t="shared" si="80"/>
        <v>-1.3971194664475273E-2</v>
      </c>
      <c r="T718" s="28">
        <f t="shared" si="81"/>
        <v>7.7328155860487691E-3</v>
      </c>
    </row>
    <row r="719" spans="5:20">
      <c r="E719" s="29">
        <v>45345</v>
      </c>
      <c r="F719" s="30">
        <v>3262.0500489999999</v>
      </c>
      <c r="G719" s="30">
        <v>2987.25</v>
      </c>
      <c r="H719" s="30">
        <v>1422.5500489999999</v>
      </c>
      <c r="I719" s="30">
        <v>1561.25</v>
      </c>
      <c r="J719" s="30">
        <v>3363.75</v>
      </c>
      <c r="K719" s="32">
        <v>20313.5</v>
      </c>
      <c r="L719" s="10">
        <f t="shared" si="82"/>
        <v>2572.0254871420389</v>
      </c>
      <c r="M719" s="10">
        <f t="shared" si="83"/>
        <v>2.8546964183162604E-3</v>
      </c>
      <c r="O719" s="28">
        <f t="shared" si="84"/>
        <v>-9.8346924317868067E-3</v>
      </c>
      <c r="P719" s="28">
        <f t="shared" si="84"/>
        <v>8.0141724312468021E-3</v>
      </c>
      <c r="Q719" s="28">
        <f t="shared" si="78"/>
        <v>3.3856808323047272E-3</v>
      </c>
      <c r="R719" s="28">
        <f t="shared" si="79"/>
        <v>2.0538178488258563E-3</v>
      </c>
      <c r="S719" s="28">
        <f t="shared" si="80"/>
        <v>1.6238670694864066E-2</v>
      </c>
      <c r="T719" s="28">
        <f t="shared" si="81"/>
        <v>1.456855402315993E-3</v>
      </c>
    </row>
    <row r="720" spans="5:20">
      <c r="E720" s="29">
        <v>45348</v>
      </c>
      <c r="F720" s="30">
        <v>3319.5</v>
      </c>
      <c r="G720" s="30">
        <v>2974.6499020000001</v>
      </c>
      <c r="H720" s="30">
        <v>1413.5500489999999</v>
      </c>
      <c r="I720" s="30">
        <v>1556.9499510000001</v>
      </c>
      <c r="J720" s="30">
        <v>3400</v>
      </c>
      <c r="K720" s="32">
        <v>20255.800781000002</v>
      </c>
      <c r="L720" s="10">
        <f t="shared" si="82"/>
        <v>2582.2228194463</v>
      </c>
      <c r="M720" s="10">
        <f t="shared" si="83"/>
        <v>3.964708886144086E-3</v>
      </c>
      <c r="O720" s="28">
        <f t="shared" si="84"/>
        <v>1.7611609306120712E-2</v>
      </c>
      <c r="P720" s="28">
        <f t="shared" si="84"/>
        <v>-4.2179589923843075E-3</v>
      </c>
      <c r="Q720" s="28">
        <f t="shared" si="78"/>
        <v>-6.3266666830644747E-3</v>
      </c>
      <c r="R720" s="28">
        <f t="shared" si="79"/>
        <v>-2.7542347477982343E-3</v>
      </c>
      <c r="S720" s="28">
        <f t="shared" si="80"/>
        <v>1.0776662950575888E-2</v>
      </c>
      <c r="T720" s="28">
        <f t="shared" si="81"/>
        <v>-2.8404370984812521E-3</v>
      </c>
    </row>
    <row r="721" spans="5:20">
      <c r="E721" s="29">
        <v>45349</v>
      </c>
      <c r="F721" s="30">
        <v>3318</v>
      </c>
      <c r="G721" s="30">
        <v>2971.3000489999999</v>
      </c>
      <c r="H721" s="30">
        <v>1413.5500489999999</v>
      </c>
      <c r="I721" s="30">
        <v>1582.75</v>
      </c>
      <c r="J721" s="30">
        <v>3475</v>
      </c>
      <c r="K721" s="32">
        <v>20292.849609000001</v>
      </c>
      <c r="L721" s="10">
        <f t="shared" si="82"/>
        <v>2593.1518915303918</v>
      </c>
      <c r="M721" s="10">
        <f t="shared" si="83"/>
        <v>4.2324279693397582E-3</v>
      </c>
      <c r="O721" s="28">
        <f t="shared" si="84"/>
        <v>-4.518752824220762E-4</v>
      </c>
      <c r="P721" s="28">
        <f t="shared" si="84"/>
        <v>-1.1261335317974686E-3</v>
      </c>
      <c r="Q721" s="28">
        <f t="shared" si="78"/>
        <v>0</v>
      </c>
      <c r="R721" s="28">
        <f t="shared" si="79"/>
        <v>1.6570891686935152E-2</v>
      </c>
      <c r="S721" s="28">
        <f t="shared" si="80"/>
        <v>2.2058823529411686E-2</v>
      </c>
      <c r="T721" s="28">
        <f t="shared" si="81"/>
        <v>1.8290478071225635E-3</v>
      </c>
    </row>
    <row r="722" spans="5:20">
      <c r="E722" s="29">
        <v>45350</v>
      </c>
      <c r="F722" s="30">
        <v>3305.5</v>
      </c>
      <c r="G722" s="30">
        <v>2911.25</v>
      </c>
      <c r="H722" s="30">
        <v>1420.150024</v>
      </c>
      <c r="I722" s="30">
        <v>1573.849976</v>
      </c>
      <c r="J722" s="30">
        <v>3505</v>
      </c>
      <c r="K722" s="32">
        <v>20020.400390999999</v>
      </c>
      <c r="L722" s="10">
        <f t="shared" si="82"/>
        <v>2573.0580180287388</v>
      </c>
      <c r="M722" s="10">
        <f t="shared" si="83"/>
        <v>-7.7488224146384788E-3</v>
      </c>
      <c r="O722" s="28">
        <f t="shared" si="84"/>
        <v>-3.7673297166967989E-3</v>
      </c>
      <c r="P722" s="28">
        <f t="shared" si="84"/>
        <v>-2.0210025244744245E-2</v>
      </c>
      <c r="Q722" s="28">
        <f t="shared" si="78"/>
        <v>4.6690776917797105E-3</v>
      </c>
      <c r="R722" s="28">
        <f t="shared" si="79"/>
        <v>-5.6231394724371997E-3</v>
      </c>
      <c r="S722" s="28">
        <f t="shared" si="80"/>
        <v>8.6330935251799357E-3</v>
      </c>
      <c r="T722" s="28">
        <f t="shared" si="81"/>
        <v>-1.3425872819713192E-2</v>
      </c>
    </row>
    <row r="723" spans="5:20">
      <c r="E723" s="29">
        <v>45351</v>
      </c>
      <c r="F723" s="30">
        <v>3299.3999020000001</v>
      </c>
      <c r="G723" s="30">
        <v>2921.6000979999999</v>
      </c>
      <c r="H723" s="30">
        <v>1402.099976</v>
      </c>
      <c r="I723" s="30">
        <v>1577.9499510000001</v>
      </c>
      <c r="J723" s="30">
        <v>3485</v>
      </c>
      <c r="K723" s="32">
        <v>20090.050781000002</v>
      </c>
      <c r="L723" s="10">
        <f t="shared" si="82"/>
        <v>2570.930486283748</v>
      </c>
      <c r="M723" s="10">
        <f t="shared" si="83"/>
        <v>-8.2684950361933129E-4</v>
      </c>
      <c r="O723" s="28">
        <f t="shared" si="84"/>
        <v>-1.8454388140977107E-3</v>
      </c>
      <c r="P723" s="28">
        <f t="shared" si="84"/>
        <v>3.5552075568914265E-3</v>
      </c>
      <c r="Q723" s="28">
        <f t="shared" ref="Q723:Q741" si="85">(H723/H722)-1</f>
        <v>-1.2709958592374782E-2</v>
      </c>
      <c r="R723" s="28">
        <f t="shared" ref="R723:R741" si="86">(I723/I722)-1</f>
        <v>2.6050608777974382E-3</v>
      </c>
      <c r="S723" s="28">
        <f t="shared" ref="S723:S741" si="87">(J723/J722)-1</f>
        <v>-5.7061340941512162E-3</v>
      </c>
      <c r="T723" s="28">
        <f t="shared" ref="T723:T741" si="88">(K723/K722)-1</f>
        <v>3.4789708816869158E-3</v>
      </c>
    </row>
    <row r="724" spans="5:20">
      <c r="E724" s="29">
        <v>45352</v>
      </c>
      <c r="F724" s="30">
        <v>3315.4499510000001</v>
      </c>
      <c r="G724" s="30">
        <v>2984.25</v>
      </c>
      <c r="H724" s="30">
        <v>1400</v>
      </c>
      <c r="I724" s="30">
        <v>1559.25</v>
      </c>
      <c r="J724" s="30">
        <v>3501.6499020000001</v>
      </c>
      <c r="K724" s="32">
        <v>20349.800781000002</v>
      </c>
      <c r="L724" s="10">
        <f t="shared" si="82"/>
        <v>2593.0026919430279</v>
      </c>
      <c r="M724" s="10">
        <f t="shared" si="83"/>
        <v>8.5852985045835606E-3</v>
      </c>
      <c r="O724" s="28">
        <f t="shared" si="84"/>
        <v>4.8645358176409026E-3</v>
      </c>
      <c r="P724" s="28">
        <f t="shared" si="84"/>
        <v>2.14436952007524E-2</v>
      </c>
      <c r="Q724" s="28">
        <f t="shared" si="85"/>
        <v>-1.4977362784006631E-3</v>
      </c>
      <c r="R724" s="28">
        <f t="shared" si="86"/>
        <v>-1.1850788415785463E-2</v>
      </c>
      <c r="S724" s="28">
        <f t="shared" si="87"/>
        <v>4.777590243902452E-3</v>
      </c>
      <c r="T724" s="28">
        <f t="shared" si="88"/>
        <v>1.2929285387653477E-2</v>
      </c>
    </row>
    <row r="725" spans="5:20">
      <c r="E725" s="29">
        <v>45355</v>
      </c>
      <c r="F725" s="30">
        <v>3263.1499020000001</v>
      </c>
      <c r="G725" s="30">
        <v>3014.8000489999999</v>
      </c>
      <c r="H725" s="30">
        <v>1430.9499510000001</v>
      </c>
      <c r="I725" s="30">
        <v>1552.099976</v>
      </c>
      <c r="J725" s="30">
        <v>3670</v>
      </c>
      <c r="K725" s="32">
        <v>20432.050781000002</v>
      </c>
      <c r="L725" s="10">
        <f t="shared" si="82"/>
        <v>2611.9531322615881</v>
      </c>
      <c r="M725" s="10">
        <f t="shared" si="83"/>
        <v>7.3082995160178577E-3</v>
      </c>
      <c r="O725" s="28">
        <f t="shared" si="84"/>
        <v>-1.5774645907179252E-2</v>
      </c>
      <c r="P725" s="28">
        <f t="shared" si="84"/>
        <v>1.0237094412331338E-2</v>
      </c>
      <c r="Q725" s="28">
        <f t="shared" si="85"/>
        <v>2.2107107857142871E-2</v>
      </c>
      <c r="R725" s="28">
        <f t="shared" si="86"/>
        <v>-4.5855533108866142E-3</v>
      </c>
      <c r="S725" s="28">
        <f t="shared" si="87"/>
        <v>4.8077364302994807E-2</v>
      </c>
      <c r="T725" s="28">
        <f t="shared" si="88"/>
        <v>4.0418086095856953E-3</v>
      </c>
    </row>
    <row r="726" spans="5:20">
      <c r="E726" s="29">
        <v>45356</v>
      </c>
      <c r="F726" s="30">
        <v>3222.1999510000001</v>
      </c>
      <c r="G726" s="30">
        <v>3000.3999020000001</v>
      </c>
      <c r="H726" s="30">
        <v>1422</v>
      </c>
      <c r="I726" s="30">
        <v>1574.1999510000001</v>
      </c>
      <c r="J726" s="30">
        <v>3631.1999510000001</v>
      </c>
      <c r="K726" s="32">
        <v>20382</v>
      </c>
      <c r="L726" s="10">
        <f t="shared" si="82"/>
        <v>2596.7553299713013</v>
      </c>
      <c r="M726" s="10">
        <f t="shared" si="83"/>
        <v>-5.818558573111754E-3</v>
      </c>
      <c r="O726" s="28">
        <f t="shared" si="84"/>
        <v>-1.2549209270129369E-2</v>
      </c>
      <c r="P726" s="28">
        <f t="shared" si="84"/>
        <v>-4.7764849296643153E-3</v>
      </c>
      <c r="Q726" s="28">
        <f t="shared" si="85"/>
        <v>-6.2545520853091174E-3</v>
      </c>
      <c r="R726" s="28">
        <f t="shared" si="86"/>
        <v>1.4238757387881051E-2</v>
      </c>
      <c r="S726" s="28">
        <f t="shared" si="87"/>
        <v>-1.0572220435967283E-2</v>
      </c>
      <c r="T726" s="28">
        <f t="shared" si="88"/>
        <v>-2.4496210163369447E-3</v>
      </c>
    </row>
    <row r="727" spans="5:20">
      <c r="E727" s="29">
        <v>45357</v>
      </c>
      <c r="F727" s="30">
        <v>3192.5500489999999</v>
      </c>
      <c r="G727" s="30">
        <v>3006</v>
      </c>
      <c r="H727" s="30">
        <v>1433.5500489999999</v>
      </c>
      <c r="I727" s="30">
        <v>1604</v>
      </c>
      <c r="J727" s="30">
        <v>3618</v>
      </c>
      <c r="K727" s="32">
        <v>20379.550781000002</v>
      </c>
      <c r="L727" s="10">
        <f t="shared" si="82"/>
        <v>2597.9703054907977</v>
      </c>
      <c r="M727" s="10">
        <f t="shared" si="83"/>
        <v>4.6788217028903567E-4</v>
      </c>
      <c r="O727" s="28">
        <f t="shared" si="84"/>
        <v>-9.2017573244634887E-3</v>
      </c>
      <c r="P727" s="28">
        <f t="shared" si="84"/>
        <v>1.8664505342327331E-3</v>
      </c>
      <c r="Q727" s="28">
        <f t="shared" si="85"/>
        <v>8.1223973277073647E-3</v>
      </c>
      <c r="R727" s="28">
        <f t="shared" si="86"/>
        <v>1.8930282002022514E-2</v>
      </c>
      <c r="S727" s="28">
        <f t="shared" si="87"/>
        <v>-3.6351484848321514E-3</v>
      </c>
      <c r="T727" s="28">
        <f t="shared" si="88"/>
        <v>-1.2016578353435392E-4</v>
      </c>
    </row>
    <row r="728" spans="5:20">
      <c r="E728" s="29">
        <v>45358</v>
      </c>
      <c r="F728" s="30">
        <v>3222.9499510000001</v>
      </c>
      <c r="G728" s="30">
        <v>2957.8500979999999</v>
      </c>
      <c r="H728" s="30">
        <v>1445.5</v>
      </c>
      <c r="I728" s="30">
        <v>1605.6999510000001</v>
      </c>
      <c r="J728" s="30">
        <v>3660.75</v>
      </c>
      <c r="K728" s="32">
        <v>20434.800781000002</v>
      </c>
      <c r="L728" s="10">
        <f t="shared" si="82"/>
        <v>2595.537570075141</v>
      </c>
      <c r="M728" s="10">
        <f t="shared" si="83"/>
        <v>-9.3639846864879139E-4</v>
      </c>
      <c r="O728" s="28">
        <f t="shared" si="84"/>
        <v>9.5221379566226005E-3</v>
      </c>
      <c r="P728" s="28">
        <f t="shared" si="84"/>
        <v>-1.6017931470392544E-2</v>
      </c>
      <c r="Q728" s="28">
        <f t="shared" si="85"/>
        <v>8.335914751170348E-3</v>
      </c>
      <c r="R728" s="28">
        <f t="shared" si="86"/>
        <v>1.0598198254363478E-3</v>
      </c>
      <c r="S728" s="28">
        <f t="shared" si="87"/>
        <v>1.1815920398009938E-2</v>
      </c>
      <c r="T728" s="28">
        <f t="shared" si="88"/>
        <v>2.7110509252004089E-3</v>
      </c>
    </row>
    <row r="729" spans="5:20">
      <c r="E729" s="29">
        <v>45362</v>
      </c>
      <c r="F729" s="30">
        <v>3225.75</v>
      </c>
      <c r="G729" s="30">
        <v>2933.1999510000001</v>
      </c>
      <c r="H729" s="30">
        <v>1430</v>
      </c>
      <c r="I729" s="30">
        <v>1593.599976</v>
      </c>
      <c r="J729" s="30">
        <v>3700</v>
      </c>
      <c r="K729" s="32">
        <v>20288.75</v>
      </c>
      <c r="L729" s="10">
        <f t="shared" si="82"/>
        <v>2587.3117223227023</v>
      </c>
      <c r="M729" s="10">
        <f t="shared" si="83"/>
        <v>-3.1692270022508628E-3</v>
      </c>
      <c r="O729" s="28">
        <f t="shared" si="84"/>
        <v>8.6878451188199257E-4</v>
      </c>
      <c r="P729" s="28">
        <f t="shared" si="84"/>
        <v>-8.3338053597332706E-3</v>
      </c>
      <c r="Q729" s="28">
        <f t="shared" si="85"/>
        <v>-1.072293324109308E-2</v>
      </c>
      <c r="R729" s="28">
        <f t="shared" si="86"/>
        <v>-7.5356388922254158E-3</v>
      </c>
      <c r="S729" s="28">
        <f t="shared" si="87"/>
        <v>1.0721846616130515E-2</v>
      </c>
      <c r="T729" s="28">
        <f t="shared" si="88"/>
        <v>-7.1471595228761453E-3</v>
      </c>
    </row>
    <row r="730" spans="5:20">
      <c r="E730" s="29">
        <v>45363</v>
      </c>
      <c r="F730" s="30">
        <v>3262.3500979999999</v>
      </c>
      <c r="G730" s="30">
        <v>2950.8500979999999</v>
      </c>
      <c r="H730" s="30">
        <v>1434</v>
      </c>
      <c r="I730" s="30">
        <v>1584.3000489999999</v>
      </c>
      <c r="J730" s="30">
        <v>3639.0500489999999</v>
      </c>
      <c r="K730" s="32">
        <v>20171.400390999999</v>
      </c>
      <c r="L730" s="10">
        <f t="shared" si="82"/>
        <v>2594.0878720024812</v>
      </c>
      <c r="M730" s="10">
        <f t="shared" si="83"/>
        <v>2.6189923778090485E-3</v>
      </c>
      <c r="O730" s="28">
        <f t="shared" si="84"/>
        <v>1.1346228939006497E-2</v>
      </c>
      <c r="P730" s="28">
        <f t="shared" si="84"/>
        <v>6.0173691854803479E-3</v>
      </c>
      <c r="Q730" s="28">
        <f t="shared" si="85"/>
        <v>2.7972027972027469E-3</v>
      </c>
      <c r="R730" s="28">
        <f t="shared" si="86"/>
        <v>-5.8357976531495659E-3</v>
      </c>
      <c r="S730" s="28">
        <f t="shared" si="87"/>
        <v>-1.647295972972973E-2</v>
      </c>
      <c r="T730" s="28">
        <f t="shared" si="88"/>
        <v>-5.7839743207442895E-3</v>
      </c>
    </row>
    <row r="731" spans="5:20">
      <c r="E731" s="29">
        <v>45364</v>
      </c>
      <c r="F731" s="30">
        <v>3163.5500489999999</v>
      </c>
      <c r="G731" s="30">
        <v>2864.3500979999999</v>
      </c>
      <c r="H731" s="30">
        <v>1465.5</v>
      </c>
      <c r="I731" s="30">
        <v>1558.599976</v>
      </c>
      <c r="J731" s="30">
        <v>3634.8999020000001</v>
      </c>
      <c r="K731" s="32">
        <v>19646.300781000002</v>
      </c>
      <c r="L731" s="10">
        <f t="shared" si="82"/>
        <v>2543.3363441754213</v>
      </c>
      <c r="M731" s="10">
        <f t="shared" si="83"/>
        <v>-1.9564305579163999E-2</v>
      </c>
      <c r="O731" s="28">
        <f t="shared" si="84"/>
        <v>-3.0284931424303552E-2</v>
      </c>
      <c r="P731" s="28">
        <f t="shared" si="84"/>
        <v>-2.9313586636822819E-2</v>
      </c>
      <c r="Q731" s="28">
        <f t="shared" si="85"/>
        <v>2.1966527196652708E-2</v>
      </c>
      <c r="R731" s="28">
        <f t="shared" si="86"/>
        <v>-1.6221720763198721E-2</v>
      </c>
      <c r="S731" s="28">
        <f t="shared" si="87"/>
        <v>-1.1404479037435689E-3</v>
      </c>
      <c r="T731" s="28">
        <f t="shared" si="88"/>
        <v>-2.6031886721870068E-2</v>
      </c>
    </row>
    <row r="732" spans="5:20">
      <c r="E732" s="29">
        <v>45365</v>
      </c>
      <c r="F732" s="30">
        <v>3215.75</v>
      </c>
      <c r="G732" s="30">
        <v>2862.9499510000001</v>
      </c>
      <c r="H732" s="30">
        <v>1462.099976</v>
      </c>
      <c r="I732" s="30">
        <v>1570.1999510000001</v>
      </c>
      <c r="J732" s="30">
        <v>3527.0500489999999</v>
      </c>
      <c r="K732" s="32">
        <v>19916.349609000001</v>
      </c>
      <c r="L732" s="10">
        <f t="shared" si="82"/>
        <v>2545.3012053553462</v>
      </c>
      <c r="M732" s="10">
        <f t="shared" si="83"/>
        <v>7.7255262931497093E-4</v>
      </c>
      <c r="O732" s="28">
        <f t="shared" si="84"/>
        <v>1.6500434698828448E-2</v>
      </c>
      <c r="P732" s="28">
        <f t="shared" si="84"/>
        <v>-4.8881838884762274E-4</v>
      </c>
      <c r="Q732" s="28">
        <f t="shared" si="85"/>
        <v>-2.3200436711020567E-3</v>
      </c>
      <c r="R732" s="28">
        <f t="shared" si="86"/>
        <v>7.4425607459396304E-3</v>
      </c>
      <c r="S732" s="28">
        <f t="shared" si="87"/>
        <v>-2.9670652812381126E-2</v>
      </c>
      <c r="T732" s="28">
        <f t="shared" si="88"/>
        <v>1.3745530571392051E-2</v>
      </c>
    </row>
    <row r="733" spans="5:20">
      <c r="E733" s="29">
        <v>45366</v>
      </c>
      <c r="F733" s="30">
        <v>3221.6999510000001</v>
      </c>
      <c r="G733" s="30">
        <v>2836.4499510000001</v>
      </c>
      <c r="H733" s="30">
        <v>1450</v>
      </c>
      <c r="I733" s="30">
        <v>1548.1999510000001</v>
      </c>
      <c r="J733" s="30">
        <v>3598</v>
      </c>
      <c r="K733" s="32">
        <v>19825.199218999998</v>
      </c>
      <c r="L733" s="10">
        <f t="shared" si="82"/>
        <v>2539.0927676292449</v>
      </c>
      <c r="M733" s="10">
        <f t="shared" si="83"/>
        <v>-2.4391760444848476E-3</v>
      </c>
      <c r="O733" s="28">
        <f t="shared" si="84"/>
        <v>1.8502529736452722E-3</v>
      </c>
      <c r="P733" s="28">
        <f t="shared" si="84"/>
        <v>-9.2561869587499679E-3</v>
      </c>
      <c r="Q733" s="28">
        <f t="shared" si="85"/>
        <v>-8.275751452443747E-3</v>
      </c>
      <c r="R733" s="28">
        <f t="shared" si="86"/>
        <v>-1.4010954455825231E-2</v>
      </c>
      <c r="S733" s="28">
        <f t="shared" si="87"/>
        <v>2.0115946758429537E-2</v>
      </c>
      <c r="T733" s="28">
        <f t="shared" si="88"/>
        <v>-4.5766614760975877E-3</v>
      </c>
    </row>
    <row r="734" spans="5:20">
      <c r="E734" s="29">
        <v>45369</v>
      </c>
      <c r="F734" s="30">
        <v>3305.6000979999999</v>
      </c>
      <c r="G734" s="30">
        <v>2878.9499510000001</v>
      </c>
      <c r="H734" s="30">
        <v>1447</v>
      </c>
      <c r="I734" s="30">
        <v>1571.25</v>
      </c>
      <c r="J734" s="30">
        <v>3537.1499020000001</v>
      </c>
      <c r="K734" s="32">
        <v>19843.099609000001</v>
      </c>
      <c r="L734" s="10">
        <f t="shared" si="82"/>
        <v>2569.543613361313</v>
      </c>
      <c r="M734" s="10">
        <f t="shared" si="83"/>
        <v>1.1992805509229099E-2</v>
      </c>
      <c r="O734" s="28">
        <f t="shared" si="84"/>
        <v>2.6042197683231683E-2</v>
      </c>
      <c r="P734" s="28">
        <f t="shared" si="84"/>
        <v>1.4983518388898887E-2</v>
      </c>
      <c r="Q734" s="28">
        <f t="shared" si="85"/>
        <v>-2.068965517241339E-3</v>
      </c>
      <c r="R734" s="28">
        <f t="shared" si="86"/>
        <v>1.4888289451961079E-2</v>
      </c>
      <c r="S734" s="28">
        <f t="shared" si="87"/>
        <v>-1.6912200667037247E-2</v>
      </c>
      <c r="T734" s="28">
        <f t="shared" si="88"/>
        <v>9.0291097719963354E-4</v>
      </c>
    </row>
    <row r="735" spans="5:20">
      <c r="E735" s="29">
        <v>45370</v>
      </c>
      <c r="F735" s="30">
        <v>3265.0500489999999</v>
      </c>
      <c r="G735" s="30">
        <v>2850.5</v>
      </c>
      <c r="H735" s="30">
        <v>1435.5</v>
      </c>
      <c r="I735" s="30">
        <v>1548.4499510000001</v>
      </c>
      <c r="J735" s="30">
        <v>3541</v>
      </c>
      <c r="K735" s="32">
        <v>19610.550781000002</v>
      </c>
      <c r="L735" s="10">
        <f t="shared" si="82"/>
        <v>2545.4060475949827</v>
      </c>
      <c r="M735" s="10">
        <f t="shared" si="83"/>
        <v>-9.393717094669185E-3</v>
      </c>
      <c r="O735" s="28">
        <f t="shared" si="84"/>
        <v>-1.2267076415121703E-2</v>
      </c>
      <c r="P735" s="28">
        <f t="shared" si="84"/>
        <v>-9.8820582101880605E-3</v>
      </c>
      <c r="Q735" s="28">
        <f t="shared" si="85"/>
        <v>-7.9474775397373465E-3</v>
      </c>
      <c r="R735" s="28">
        <f t="shared" si="86"/>
        <v>-1.4510771042163806E-2</v>
      </c>
      <c r="S735" s="28">
        <f t="shared" si="87"/>
        <v>1.0884746495540831E-3</v>
      </c>
      <c r="T735" s="28">
        <f t="shared" si="88"/>
        <v>-1.1719380166520188E-2</v>
      </c>
    </row>
    <row r="736" spans="5:20">
      <c r="E736" s="29">
        <v>45371</v>
      </c>
      <c r="F736" s="30">
        <v>3162.6999510000001</v>
      </c>
      <c r="G736" s="30">
        <v>2887.5</v>
      </c>
      <c r="H736" s="30">
        <v>1449.0500489999999</v>
      </c>
      <c r="I736" s="30">
        <v>1549.349976</v>
      </c>
      <c r="J736" s="30">
        <v>3502.75</v>
      </c>
      <c r="K736" s="32">
        <v>19632.050781000002</v>
      </c>
      <c r="L736" s="10">
        <f t="shared" si="82"/>
        <v>2533.032541051155</v>
      </c>
      <c r="M736" s="10">
        <f t="shared" si="83"/>
        <v>-4.8611130454092599E-3</v>
      </c>
      <c r="O736" s="28">
        <f t="shared" si="84"/>
        <v>-3.1347175836201058E-2</v>
      </c>
      <c r="P736" s="28">
        <f t="shared" si="84"/>
        <v>1.2980178915979579E-2</v>
      </c>
      <c r="Q736" s="28">
        <f t="shared" si="85"/>
        <v>9.4392539184953161E-3</v>
      </c>
      <c r="R736" s="28">
        <f t="shared" si="86"/>
        <v>5.8124255124858415E-4</v>
      </c>
      <c r="S736" s="28">
        <f t="shared" si="87"/>
        <v>-1.0802033323919824E-2</v>
      </c>
      <c r="T736" s="28">
        <f t="shared" si="88"/>
        <v>1.0963486054063054E-3</v>
      </c>
    </row>
    <row r="737" spans="5:20">
      <c r="E737" s="29">
        <v>45372</v>
      </c>
      <c r="F737" s="30">
        <v>3203.1000979999999</v>
      </c>
      <c r="G737" s="30">
        <v>2901.9499510000001</v>
      </c>
      <c r="H737" s="30">
        <v>1442.599976</v>
      </c>
      <c r="I737" s="30">
        <v>1565.1999510000001</v>
      </c>
      <c r="J737" s="30">
        <v>3525.1499020000001</v>
      </c>
      <c r="K737" s="32">
        <v>19897.400390999999</v>
      </c>
      <c r="L737" s="10">
        <f t="shared" si="82"/>
        <v>2551.02673422014</v>
      </c>
      <c r="M737" s="10">
        <f t="shared" si="83"/>
        <v>7.1038144506101464E-3</v>
      </c>
      <c r="O737" s="28">
        <f t="shared" si="84"/>
        <v>1.2773942399191496E-2</v>
      </c>
      <c r="P737" s="28">
        <f t="shared" si="84"/>
        <v>5.0043120346321412E-3</v>
      </c>
      <c r="Q737" s="28">
        <f t="shared" si="85"/>
        <v>-4.4512423876947871E-3</v>
      </c>
      <c r="R737" s="28">
        <f t="shared" si="86"/>
        <v>1.0230080514746165E-2</v>
      </c>
      <c r="S737" s="28">
        <f t="shared" si="87"/>
        <v>6.3949473984725724E-3</v>
      </c>
      <c r="T737" s="28">
        <f t="shared" si="88"/>
        <v>1.3516143217029875E-2</v>
      </c>
    </row>
    <row r="738" spans="5:20">
      <c r="E738" s="29">
        <v>45373</v>
      </c>
      <c r="F738" s="30">
        <v>3228.75</v>
      </c>
      <c r="G738" s="30">
        <v>2910.0500489999999</v>
      </c>
      <c r="H738" s="30">
        <v>1441</v>
      </c>
      <c r="I738" s="30">
        <v>1608.900024</v>
      </c>
      <c r="J738" s="30">
        <v>3546.1999510000001</v>
      </c>
      <c r="K738" s="32">
        <v>19994.599609000001</v>
      </c>
      <c r="L738" s="10">
        <f t="shared" si="82"/>
        <v>2569.4213041381995</v>
      </c>
      <c r="M738" s="10">
        <f t="shared" si="83"/>
        <v>7.2106535267977279E-3</v>
      </c>
      <c r="O738" s="28">
        <f t="shared" si="84"/>
        <v>8.0078365381137662E-3</v>
      </c>
      <c r="P738" s="28">
        <f t="shared" si="84"/>
        <v>2.7912604065445379E-3</v>
      </c>
      <c r="Q738" s="28">
        <f t="shared" si="85"/>
        <v>-1.1090919358229812E-3</v>
      </c>
      <c r="R738" s="28">
        <f t="shared" si="86"/>
        <v>2.7919802177402531E-2</v>
      </c>
      <c r="S738" s="28">
        <f t="shared" si="87"/>
        <v>5.9713911706442691E-3</v>
      </c>
      <c r="T738" s="28">
        <f t="shared" si="88"/>
        <v>4.8850209620332485E-3</v>
      </c>
    </row>
    <row r="739" spans="5:20">
      <c r="E739" s="29">
        <v>45377</v>
      </c>
      <c r="F739" s="30">
        <v>3200.75</v>
      </c>
      <c r="G739" s="30">
        <v>2883.1499020000001</v>
      </c>
      <c r="H739" s="30">
        <v>1427.1999510000001</v>
      </c>
      <c r="I739" s="30">
        <v>1598.099976</v>
      </c>
      <c r="J739" s="30">
        <v>3605</v>
      </c>
      <c r="K739" s="32">
        <v>20005.25</v>
      </c>
      <c r="L739" s="10">
        <f t="shared" si="82"/>
        <v>2556.0260144030294</v>
      </c>
      <c r="M739" s="10">
        <f t="shared" si="83"/>
        <v>-5.2133489021812807E-3</v>
      </c>
      <c r="O739" s="28">
        <f t="shared" si="84"/>
        <v>-8.672086720867167E-3</v>
      </c>
      <c r="P739" s="28">
        <f t="shared" si="84"/>
        <v>-9.2438777845912368E-3</v>
      </c>
      <c r="Q739" s="28">
        <f t="shared" si="85"/>
        <v>-9.576716863289314E-3</v>
      </c>
      <c r="R739" s="28">
        <f t="shared" si="86"/>
        <v>-6.7126905580803253E-3</v>
      </c>
      <c r="S739" s="28">
        <f t="shared" si="87"/>
        <v>1.6581143142653021E-2</v>
      </c>
      <c r="T739" s="28">
        <f t="shared" si="88"/>
        <v>5.3266337952595499E-4</v>
      </c>
    </row>
    <row r="740" spans="5:20">
      <c r="E740" s="29">
        <v>45378</v>
      </c>
      <c r="F740" s="30">
        <v>3248.8000489999999</v>
      </c>
      <c r="G740" s="30">
        <v>2985.6999510000001</v>
      </c>
      <c r="H740" s="30">
        <v>1423.5500489999999</v>
      </c>
      <c r="I740" s="30">
        <v>1604.150024</v>
      </c>
      <c r="J740" s="30">
        <v>3683</v>
      </c>
      <c r="K740" s="32">
        <v>20087.800781000002</v>
      </c>
      <c r="L740" s="10">
        <f t="shared" si="82"/>
        <v>2608.9406086562308</v>
      </c>
      <c r="M740" s="10">
        <f t="shared" si="83"/>
        <v>2.0701899728340578E-2</v>
      </c>
      <c r="O740" s="28">
        <f t="shared" si="84"/>
        <v>1.5012121846442295E-2</v>
      </c>
      <c r="P740" s="28">
        <f t="shared" si="84"/>
        <v>3.5568753788647101E-2</v>
      </c>
      <c r="Q740" s="28">
        <f t="shared" si="85"/>
        <v>-2.5573865788340866E-3</v>
      </c>
      <c r="R740" s="28">
        <f t="shared" si="86"/>
        <v>3.7857756653894015E-3</v>
      </c>
      <c r="S740" s="28">
        <f t="shared" si="87"/>
        <v>2.1636615811372995E-2</v>
      </c>
      <c r="T740" s="28">
        <f t="shared" si="88"/>
        <v>4.126455855337996E-3</v>
      </c>
    </row>
    <row r="741" spans="5:20">
      <c r="E741" s="29">
        <v>45379</v>
      </c>
      <c r="F741" s="30">
        <v>3337.0500489999999</v>
      </c>
      <c r="G741" s="30">
        <v>2971.6999510000001</v>
      </c>
      <c r="H741" s="30">
        <v>1440.6999510000001</v>
      </c>
      <c r="I741" s="30">
        <v>1620.5500489999999</v>
      </c>
      <c r="J741" s="30">
        <v>3706.5500489999999</v>
      </c>
      <c r="K741" s="32">
        <v>20255.150390999999</v>
      </c>
      <c r="L741" s="10">
        <f t="shared" si="82"/>
        <v>2632.3421630383868</v>
      </c>
      <c r="M741" s="10">
        <f t="shared" si="83"/>
        <v>8.9697535867669931E-3</v>
      </c>
      <c r="O741" s="28">
        <f t="shared" si="84"/>
        <v>2.7163875482938415E-2</v>
      </c>
      <c r="P741" s="28">
        <f t="shared" si="84"/>
        <v>-4.6890177277562062E-3</v>
      </c>
      <c r="Q741" s="28">
        <f t="shared" si="85"/>
        <v>1.2047277166016945E-2</v>
      </c>
      <c r="R741" s="28">
        <f t="shared" si="86"/>
        <v>1.0223498273001841E-2</v>
      </c>
      <c r="S741" s="28">
        <f t="shared" si="87"/>
        <v>6.3942571273418736E-3</v>
      </c>
      <c r="T741" s="28">
        <f t="shared" si="88"/>
        <v>8.3309074907933489E-3</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EE59D-78AB-4336-A2DE-269F68B6BC3A}">
  <dimension ref="A1:R741"/>
  <sheetViews>
    <sheetView zoomScale="51" zoomScaleNormal="68" workbookViewId="0">
      <selection activeCell="B19" sqref="B19"/>
    </sheetView>
  </sheetViews>
  <sheetFormatPr baseColWidth="10" defaultColWidth="7.81640625" defaultRowHeight="29"/>
  <cols>
    <col min="1" max="1" width="66.6328125" style="10" bestFit="1" customWidth="1"/>
    <col min="2" max="2" width="11.6328125" style="17" bestFit="1" customWidth="1"/>
    <col min="3" max="4" width="8.36328125" style="10" customWidth="1"/>
    <col min="5" max="5" width="10.36328125" style="10" bestFit="1" customWidth="1"/>
    <col min="6" max="10" width="11.6328125" style="10" bestFit="1" customWidth="1"/>
    <col min="11" max="11" width="15.6328125" style="10" bestFit="1" customWidth="1"/>
    <col min="12" max="12" width="12.54296875" style="10" bestFit="1" customWidth="1"/>
    <col min="13" max="13" width="7.81640625" style="10"/>
    <col min="14" max="14" width="32.08984375" style="10" customWidth="1"/>
    <col min="15" max="15" width="17.1796875" style="10" customWidth="1"/>
    <col min="16" max="16" width="21.6328125" style="10" customWidth="1"/>
    <col min="17" max="17" width="29.453125" style="10" customWidth="1"/>
    <col min="18" max="18" width="18.36328125" style="10" customWidth="1"/>
    <col min="19" max="16384" width="7.81640625" style="10"/>
  </cols>
  <sheetData>
    <row r="1" spans="1:18">
      <c r="A1" s="13" t="s">
        <v>31</v>
      </c>
      <c r="E1" s="27" t="s">
        <v>0</v>
      </c>
      <c r="F1" s="27" t="s">
        <v>2</v>
      </c>
      <c r="G1" s="27" t="s">
        <v>30</v>
      </c>
      <c r="H1" s="27" t="s">
        <v>19</v>
      </c>
      <c r="I1" s="27" t="s">
        <v>20</v>
      </c>
      <c r="J1" s="27" t="s">
        <v>17</v>
      </c>
      <c r="K1" s="27" t="s">
        <v>56</v>
      </c>
      <c r="L1" s="27" t="s">
        <v>57</v>
      </c>
    </row>
    <row r="2" spans="1:18">
      <c r="A2" s="13"/>
      <c r="E2" s="29">
        <v>44287</v>
      </c>
      <c r="F2" s="30">
        <v>2136.8999020000001</v>
      </c>
      <c r="G2" s="30">
        <v>1866.16687</v>
      </c>
      <c r="H2" s="30">
        <v>1499.400024</v>
      </c>
      <c r="I2" s="30">
        <v>610.75</v>
      </c>
      <c r="J2" s="30">
        <v>1432</v>
      </c>
      <c r="K2" s="10">
        <f>($B$22*$F2)+($B$23*$G2)+($B$24*$H2)+($B$25*$I2)+($B$26*$J2)</f>
        <v>1554.6956007539966</v>
      </c>
    </row>
    <row r="3" spans="1:18">
      <c r="E3" s="29">
        <v>44291</v>
      </c>
      <c r="F3" s="30">
        <v>2034.9499510000001</v>
      </c>
      <c r="G3" s="30">
        <v>1839.169189</v>
      </c>
      <c r="H3" s="30">
        <v>1480</v>
      </c>
      <c r="I3" s="30">
        <v>608.79998799999998</v>
      </c>
      <c r="J3" s="30">
        <v>1439</v>
      </c>
      <c r="K3" s="10">
        <f t="shared" ref="K3:K66" si="0">($B$22*$F3)+($B$23*$G3)+($B$24*$H3)+($B$25*$I3)+($B$26*$J3)</f>
        <v>1536.7239855693592</v>
      </c>
      <c r="L3" s="10">
        <f>(K3/K2)-1</f>
        <v>-1.15595716460003E-2</v>
      </c>
    </row>
    <row r="4" spans="1:18">
      <c r="A4" s="14" t="s">
        <v>27</v>
      </c>
      <c r="B4" s="18" t="s">
        <v>62</v>
      </c>
      <c r="E4" s="29">
        <v>44292</v>
      </c>
      <c r="F4" s="30">
        <v>2101.6499020000001</v>
      </c>
      <c r="G4" s="30">
        <v>1831.5083010000001</v>
      </c>
      <c r="H4" s="30">
        <v>1460</v>
      </c>
      <c r="I4" s="30">
        <v>620.45001200000002</v>
      </c>
      <c r="J4" s="30">
        <v>1405.900024</v>
      </c>
      <c r="K4" s="10">
        <f t="shared" si="0"/>
        <v>1524.38503584214</v>
      </c>
      <c r="L4" s="10">
        <f t="shared" ref="L4:L67" si="1">(K4/K3)-1</f>
        <v>-8.0293857863145135E-3</v>
      </c>
      <c r="O4" s="47" t="s">
        <v>15</v>
      </c>
      <c r="P4" s="47" t="s">
        <v>12</v>
      </c>
      <c r="Q4" s="47" t="s">
        <v>13</v>
      </c>
      <c r="R4" s="47" t="s">
        <v>14</v>
      </c>
    </row>
    <row r="5" spans="1:18">
      <c r="A5" s="9" t="s">
        <v>2</v>
      </c>
      <c r="B5" s="31">
        <v>25872</v>
      </c>
      <c r="E5" s="29">
        <v>44293</v>
      </c>
      <c r="F5" s="30">
        <v>2094.9499510000001</v>
      </c>
      <c r="G5" s="30">
        <v>1848.6298830000001</v>
      </c>
      <c r="H5" s="30">
        <v>1439.3000489999999</v>
      </c>
      <c r="I5" s="30">
        <v>621.04998799999998</v>
      </c>
      <c r="J5" s="30">
        <v>1402</v>
      </c>
      <c r="K5" s="10">
        <f t="shared" si="0"/>
        <v>1524.3733938841488</v>
      </c>
      <c r="L5" s="10">
        <f t="shared" si="1"/>
        <v>-7.6371505345340651E-6</v>
      </c>
      <c r="N5" s="47" t="s">
        <v>58</v>
      </c>
      <c r="O5" s="10">
        <f>AVERAGE(L3:L741)</f>
        <v>6.4380905809096798E-4</v>
      </c>
      <c r="P5" s="10">
        <f>AVERAGE(L3:L250)</f>
        <v>8.2195140670223007E-4</v>
      </c>
      <c r="Q5" s="10">
        <f>AVERAGE(L251:L498)</f>
        <v>-1.9397039695827121E-5</v>
      </c>
      <c r="R5" s="10">
        <f>AVERAGE(L499:L741)</f>
        <v>1.1388535428462445E-3</v>
      </c>
    </row>
    <row r="6" spans="1:18">
      <c r="A6" s="10" t="s">
        <v>30</v>
      </c>
      <c r="B6" s="17">
        <v>1680247</v>
      </c>
      <c r="E6" s="29">
        <v>44294</v>
      </c>
      <c r="F6" s="30">
        <v>2094.6499020000001</v>
      </c>
      <c r="G6" s="30">
        <v>1850.9373780000001</v>
      </c>
      <c r="H6" s="30">
        <v>1453</v>
      </c>
      <c r="I6" s="30">
        <v>614.25</v>
      </c>
      <c r="J6" s="30">
        <v>1410</v>
      </c>
      <c r="K6" s="10">
        <f t="shared" si="0"/>
        <v>1530.1571821347447</v>
      </c>
      <c r="L6" s="10">
        <f t="shared" si="1"/>
        <v>3.7942070320833299E-3</v>
      </c>
      <c r="N6" s="47" t="s">
        <v>59</v>
      </c>
      <c r="O6" s="28">
        <f>((1+O5)^252)-1</f>
        <v>0.17608094664730256</v>
      </c>
      <c r="P6" s="10">
        <f>((1+P5)^248)-1</f>
        <v>0.226004146725858</v>
      </c>
      <c r="Q6" s="10">
        <f>((1+Q5)^248)-1</f>
        <v>-4.7989605153797577E-3</v>
      </c>
      <c r="R6" s="10">
        <f>((1+R5)^243)-1</f>
        <v>0.31861764138750925</v>
      </c>
    </row>
    <row r="7" spans="1:18">
      <c r="A7" s="10" t="s">
        <v>19</v>
      </c>
      <c r="B7" s="17">
        <v>1303196</v>
      </c>
      <c r="E7" s="29">
        <v>44295</v>
      </c>
      <c r="F7" s="30">
        <v>2068.8000489999999</v>
      </c>
      <c r="G7" s="30">
        <v>1829.431519</v>
      </c>
      <c r="H7" s="30">
        <v>1426</v>
      </c>
      <c r="I7" s="30">
        <v>636.75</v>
      </c>
      <c r="J7" s="30">
        <v>1414</v>
      </c>
      <c r="K7" s="10">
        <f t="shared" si="0"/>
        <v>1514.8114321916482</v>
      </c>
      <c r="L7" s="10">
        <f t="shared" si="1"/>
        <v>-1.0028871623297797E-2</v>
      </c>
    </row>
    <row r="8" spans="1:18">
      <c r="A8" s="10" t="s">
        <v>20</v>
      </c>
      <c r="B8" s="17">
        <v>429960</v>
      </c>
      <c r="E8" s="29">
        <v>44298</v>
      </c>
      <c r="F8" s="30">
        <v>1940.400024</v>
      </c>
      <c r="G8" s="30">
        <v>1763.990845</v>
      </c>
      <c r="H8" s="30">
        <v>1393</v>
      </c>
      <c r="I8" s="30">
        <v>619.34997599999997</v>
      </c>
      <c r="J8" s="30">
        <v>1393.9499510000001</v>
      </c>
      <c r="K8" s="10">
        <f t="shared" si="0"/>
        <v>1470.6514007417359</v>
      </c>
      <c r="L8" s="10">
        <f t="shared" si="1"/>
        <v>-2.9152164098749322E-2</v>
      </c>
      <c r="N8" s="47" t="s">
        <v>61</v>
      </c>
      <c r="O8" s="10">
        <f>_xlfn.STDEV.S(L3:L741)</f>
        <v>9.9892646789785638E-3</v>
      </c>
      <c r="P8" s="10">
        <f>_xlfn.STDEV.S(L3:L250)</f>
        <v>1.1229821773535376E-2</v>
      </c>
      <c r="Q8" s="10">
        <f>_xlfn.STDEV.S(L251:L498)</f>
        <v>1.0773193641624296E-2</v>
      </c>
      <c r="R8" s="10">
        <f>_xlfn.STDEV.S(L499:L741)</f>
        <v>7.5100459037865048E-3</v>
      </c>
    </row>
    <row r="9" spans="1:18">
      <c r="A9" s="10" t="s">
        <v>17</v>
      </c>
      <c r="B9" s="17">
        <v>493022</v>
      </c>
      <c r="E9" s="29">
        <v>44299</v>
      </c>
      <c r="F9" s="30">
        <v>2118.3500979999999</v>
      </c>
      <c r="G9" s="30">
        <v>1783.0507809999999</v>
      </c>
      <c r="H9" s="30">
        <v>1368</v>
      </c>
      <c r="I9" s="30">
        <v>627.34997599999997</v>
      </c>
      <c r="J9" s="30">
        <v>1347.25</v>
      </c>
      <c r="K9" s="10">
        <f t="shared" si="0"/>
        <v>1466.7007839284072</v>
      </c>
      <c r="L9" s="10">
        <f t="shared" si="1"/>
        <v>-2.6863040495770374E-3</v>
      </c>
      <c r="N9" s="47" t="s">
        <v>60</v>
      </c>
      <c r="O9" s="28">
        <f>O8*SQRT(252)</f>
        <v>0.15857466072587245</v>
      </c>
      <c r="P9" s="10">
        <f>P8*SQRT(248)</f>
        <v>0.17684741013713365</v>
      </c>
      <c r="Q9" s="10">
        <f>Q8*SQRT(248)</f>
        <v>0.16965642312480736</v>
      </c>
      <c r="R9" s="10">
        <f>R8*SQRT(243)</f>
        <v>0.1170700296527948</v>
      </c>
    </row>
    <row r="10" spans="1:18">
      <c r="A10" s="11"/>
      <c r="B10" s="20"/>
      <c r="E10" s="29">
        <v>44301</v>
      </c>
      <c r="F10" s="30">
        <v>2083.5</v>
      </c>
      <c r="G10" s="30">
        <v>1794.5882570000001</v>
      </c>
      <c r="H10" s="30">
        <v>1405</v>
      </c>
      <c r="I10" s="30">
        <v>633.25</v>
      </c>
      <c r="J10" s="30">
        <v>1378.9499510000001</v>
      </c>
      <c r="K10" s="10">
        <f t="shared" si="0"/>
        <v>1488.2830721589448</v>
      </c>
      <c r="L10" s="10">
        <f t="shared" si="1"/>
        <v>1.4714854227275698E-2</v>
      </c>
    </row>
    <row r="11" spans="1:18">
      <c r="A11" s="10" t="s">
        <v>32</v>
      </c>
      <c r="E11" s="29">
        <v>44302</v>
      </c>
      <c r="F11" s="30">
        <v>2099.8999020000001</v>
      </c>
      <c r="G11" s="30">
        <v>1783.3276370000001</v>
      </c>
      <c r="H11" s="30">
        <v>1434.9499510000001</v>
      </c>
      <c r="I11" s="30">
        <v>646.04998799999998</v>
      </c>
      <c r="J11" s="30">
        <v>1360.5</v>
      </c>
      <c r="K11" s="10">
        <f t="shared" si="0"/>
        <v>1492.5913893418426</v>
      </c>
      <c r="L11" s="10">
        <f t="shared" si="1"/>
        <v>2.8948237492536499E-3</v>
      </c>
    </row>
    <row r="12" spans="1:18">
      <c r="A12" s="15" t="s">
        <v>63</v>
      </c>
      <c r="B12" s="26">
        <f>SUM(B5:B9)</f>
        <v>3932297</v>
      </c>
      <c r="E12" s="29">
        <v>44305</v>
      </c>
      <c r="F12" s="30">
        <v>2027.599976</v>
      </c>
      <c r="G12" s="30">
        <v>1755.268433</v>
      </c>
      <c r="H12" s="30">
        <v>1390</v>
      </c>
      <c r="I12" s="30">
        <v>640.65002400000003</v>
      </c>
      <c r="J12" s="30">
        <v>1340</v>
      </c>
      <c r="K12" s="10">
        <f t="shared" si="0"/>
        <v>1462.0687068248058</v>
      </c>
      <c r="L12" s="10">
        <f t="shared" si="1"/>
        <v>-2.044945638504303E-2</v>
      </c>
    </row>
    <row r="13" spans="1:18">
      <c r="E13" s="29">
        <v>44306</v>
      </c>
      <c r="F13" s="30">
        <v>2020.150024</v>
      </c>
      <c r="G13" s="30">
        <v>1754.7608640000001</v>
      </c>
      <c r="H13" s="30">
        <v>1425</v>
      </c>
      <c r="I13" s="30">
        <v>645.15002400000003</v>
      </c>
      <c r="J13" s="30">
        <v>1320</v>
      </c>
      <c r="K13" s="10">
        <f t="shared" si="0"/>
        <v>1471.386582242739</v>
      </c>
      <c r="L13" s="10">
        <f t="shared" si="1"/>
        <v>6.3730762955518383E-3</v>
      </c>
    </row>
    <row r="14" spans="1:18">
      <c r="A14" s="15" t="s">
        <v>34</v>
      </c>
      <c r="B14" s="22">
        <v>5</v>
      </c>
      <c r="E14" s="29">
        <v>44308</v>
      </c>
      <c r="F14" s="30">
        <v>2033</v>
      </c>
      <c r="G14" s="30">
        <v>1759.606567</v>
      </c>
      <c r="H14" s="30">
        <v>1380</v>
      </c>
      <c r="I14" s="30">
        <v>639.95001200000002</v>
      </c>
      <c r="J14" s="30">
        <v>1310</v>
      </c>
      <c r="K14" s="10">
        <f t="shared" si="0"/>
        <v>1456.8059428221136</v>
      </c>
      <c r="L14" s="10">
        <f t="shared" si="1"/>
        <v>-9.9094552013659909E-3</v>
      </c>
      <c r="N14" s="10">
        <f>CORREL(F2:F741,G2:G741)</f>
        <v>0.40294965621911227</v>
      </c>
    </row>
    <row r="15" spans="1:18">
      <c r="E15" s="29">
        <v>44309</v>
      </c>
      <c r="F15" s="30">
        <v>1969.650024</v>
      </c>
      <c r="G15" s="30">
        <v>1757.7144780000001</v>
      </c>
      <c r="H15" s="30">
        <v>1409</v>
      </c>
      <c r="I15" s="30">
        <v>637.95001200000002</v>
      </c>
      <c r="J15" s="30">
        <v>1330</v>
      </c>
      <c r="K15" s="10">
        <f t="shared" si="0"/>
        <v>1467.4803747266583</v>
      </c>
      <c r="L15" s="10">
        <f t="shared" si="1"/>
        <v>7.3272847060648072E-3</v>
      </c>
      <c r="N15" s="10">
        <f>CORREL(F2:F741,J2:J741)</f>
        <v>0.17008539388876012</v>
      </c>
    </row>
    <row r="16" spans="1:18">
      <c r="A16" s="12"/>
      <c r="E16" s="29">
        <v>44312</v>
      </c>
      <c r="F16" s="30">
        <v>1977.5</v>
      </c>
      <c r="G16" s="30">
        <v>1788.634888</v>
      </c>
      <c r="H16" s="30">
        <v>1413</v>
      </c>
      <c r="I16" s="30">
        <v>634.70001200000002</v>
      </c>
      <c r="J16" s="30">
        <v>1330.0500489999999</v>
      </c>
      <c r="K16" s="10">
        <f t="shared" si="0"/>
        <v>1481.7206800694184</v>
      </c>
      <c r="L16" s="10">
        <f t="shared" si="1"/>
        <v>9.7039153558784452E-3</v>
      </c>
    </row>
    <row r="17" spans="1:17">
      <c r="A17" s="16"/>
      <c r="E17" s="29">
        <v>44313</v>
      </c>
      <c r="F17" s="30">
        <v>2014.8000489999999</v>
      </c>
      <c r="G17" s="30">
        <v>1835.5233149999999</v>
      </c>
      <c r="H17" s="30">
        <v>1407.25</v>
      </c>
      <c r="I17" s="30">
        <v>639.25</v>
      </c>
      <c r="J17" s="30">
        <v>1339</v>
      </c>
      <c r="K17" s="10">
        <f t="shared" si="0"/>
        <v>1501.7152593831374</v>
      </c>
      <c r="L17" s="10">
        <f t="shared" si="1"/>
        <v>1.3494162282180033E-2</v>
      </c>
    </row>
    <row r="18" spans="1:17">
      <c r="A18" s="16"/>
      <c r="E18" s="29">
        <v>44314</v>
      </c>
      <c r="F18" s="30">
        <v>2051.1499020000001</v>
      </c>
      <c r="G18" s="30">
        <v>1843.507202</v>
      </c>
      <c r="H18" s="30">
        <v>1436.25</v>
      </c>
      <c r="I18" s="30">
        <v>643.40002400000003</v>
      </c>
      <c r="J18" s="30">
        <v>1384.849976</v>
      </c>
      <c r="K18" s="10">
        <f t="shared" si="0"/>
        <v>1521.1790538939326</v>
      </c>
      <c r="L18" s="10">
        <f t="shared" si="1"/>
        <v>1.2961041974622001E-2</v>
      </c>
    </row>
    <row r="19" spans="1:17">
      <c r="A19" s="15" t="s">
        <v>37</v>
      </c>
      <c r="B19" s="21">
        <f>B12/B14</f>
        <v>786459.4</v>
      </c>
      <c r="E19" s="29">
        <v>44315</v>
      </c>
      <c r="F19" s="30">
        <v>2073.9499510000001</v>
      </c>
      <c r="G19" s="30">
        <v>1868.19751</v>
      </c>
      <c r="H19" s="30">
        <v>1486.1999510000001</v>
      </c>
      <c r="I19" s="30">
        <v>644.5</v>
      </c>
      <c r="J19" s="30">
        <v>1383.9499510000001</v>
      </c>
      <c r="K19" s="10">
        <f t="shared" si="0"/>
        <v>1548.4403438505688</v>
      </c>
      <c r="L19" s="10">
        <f t="shared" si="1"/>
        <v>1.7921157858999059E-2</v>
      </c>
      <c r="N19" s="52" t="s">
        <v>15</v>
      </c>
    </row>
    <row r="20" spans="1:17">
      <c r="E20" s="29">
        <v>44316</v>
      </c>
      <c r="F20" s="30">
        <v>2228.75</v>
      </c>
      <c r="G20" s="30">
        <v>1840.9228519999999</v>
      </c>
      <c r="H20" s="30">
        <v>1445</v>
      </c>
      <c r="I20" s="30">
        <v>654.45001200000002</v>
      </c>
      <c r="J20" s="30">
        <v>1350</v>
      </c>
      <c r="K20" s="10">
        <f t="shared" si="0"/>
        <v>1520.9819010273036</v>
      </c>
      <c r="L20" s="10">
        <f t="shared" si="1"/>
        <v>-1.7732967842327807E-2</v>
      </c>
      <c r="N20" s="47" t="s">
        <v>3</v>
      </c>
      <c r="O20" s="47" t="s">
        <v>4</v>
      </c>
      <c r="P20" s="47" t="s">
        <v>79</v>
      </c>
      <c r="Q20" s="47" t="s">
        <v>5</v>
      </c>
    </row>
    <row r="21" spans="1:17">
      <c r="A21" s="14" t="s">
        <v>27</v>
      </c>
      <c r="B21" s="18" t="s">
        <v>54</v>
      </c>
      <c r="E21" s="29">
        <v>44319</v>
      </c>
      <c r="F21" s="30">
        <v>2282.8999020000001</v>
      </c>
      <c r="G21" s="30">
        <v>1808.2025149999999</v>
      </c>
      <c r="H21" s="30">
        <v>1393</v>
      </c>
      <c r="I21" s="30">
        <v>659.20001200000002</v>
      </c>
      <c r="J21" s="30">
        <v>1325.5</v>
      </c>
      <c r="K21" s="10">
        <f t="shared" si="0"/>
        <v>1487.5713517176523</v>
      </c>
      <c r="L21" s="10">
        <f t="shared" si="1"/>
        <v>-2.196643450331992E-2</v>
      </c>
      <c r="N21" s="10" t="s">
        <v>6</v>
      </c>
      <c r="O21" s="10" t="s">
        <v>7</v>
      </c>
      <c r="P21" s="28">
        <v>0.05</v>
      </c>
    </row>
    <row r="22" spans="1:17">
      <c r="A22" s="9" t="s">
        <v>2</v>
      </c>
      <c r="B22" s="135">
        <f>B5/$B$12</f>
        <v>6.5793606128936857E-3</v>
      </c>
      <c r="E22" s="29">
        <v>44320</v>
      </c>
      <c r="F22" s="30">
        <v>2281.5500489999999</v>
      </c>
      <c r="G22" s="30">
        <v>1769.0211179999999</v>
      </c>
      <c r="H22" s="30">
        <v>1409.9499510000001</v>
      </c>
      <c r="I22" s="30">
        <v>645.15002400000003</v>
      </c>
      <c r="J22" s="30">
        <v>1350</v>
      </c>
      <c r="K22" s="10">
        <f t="shared" si="0"/>
        <v>1477.9733651823121</v>
      </c>
      <c r="L22" s="10">
        <f t="shared" si="1"/>
        <v>-6.452118430660625E-3</v>
      </c>
      <c r="N22" s="10" t="s">
        <v>8</v>
      </c>
      <c r="O22" s="10" t="s">
        <v>9</v>
      </c>
      <c r="P22" s="28">
        <v>0.17610000000000001</v>
      </c>
    </row>
    <row r="23" spans="1:17">
      <c r="A23" s="10" t="s">
        <v>30</v>
      </c>
      <c r="B23" s="135">
        <f t="shared" ref="B23:B26" si="2">B6/$B$12</f>
        <v>0.42729402178930026</v>
      </c>
      <c r="E23" s="29">
        <v>44321</v>
      </c>
      <c r="F23" s="30">
        <v>2320.6999510000001</v>
      </c>
      <c r="G23" s="30">
        <v>1772.2517089999999</v>
      </c>
      <c r="H23" s="30">
        <v>1401</v>
      </c>
      <c r="I23" s="30">
        <v>683.40002400000003</v>
      </c>
      <c r="J23" s="30">
        <v>1342.1999510000001</v>
      </c>
      <c r="K23" s="10">
        <f t="shared" si="0"/>
        <v>1479.8495996068855</v>
      </c>
      <c r="L23" s="10">
        <f t="shared" si="1"/>
        <v>1.269464300760248E-3</v>
      </c>
      <c r="N23" s="10" t="s">
        <v>78</v>
      </c>
      <c r="O23" s="9" t="s">
        <v>10</v>
      </c>
      <c r="P23" s="28">
        <v>0.15859999999999999</v>
      </c>
    </row>
    <row r="24" spans="1:17">
      <c r="A24" s="10" t="s">
        <v>19</v>
      </c>
      <c r="B24" s="135">
        <f t="shared" si="2"/>
        <v>0.33140833461968922</v>
      </c>
      <c r="E24" s="29">
        <v>44322</v>
      </c>
      <c r="F24" s="30">
        <v>2294.8999020000001</v>
      </c>
      <c r="G24" s="30">
        <v>1782.3123780000001</v>
      </c>
      <c r="H24" s="30">
        <v>1407.599976</v>
      </c>
      <c r="I24" s="30">
        <v>679.40002400000003</v>
      </c>
      <c r="J24" s="30">
        <v>1344</v>
      </c>
      <c r="K24" s="10">
        <f t="shared" si="0"/>
        <v>1485.9543257043522</v>
      </c>
      <c r="L24" s="10">
        <f t="shared" si="1"/>
        <v>4.1252341447999274E-3</v>
      </c>
    </row>
    <row r="25" spans="1:17">
      <c r="A25" s="10" t="s">
        <v>20</v>
      </c>
      <c r="B25" s="135">
        <f t="shared" si="2"/>
        <v>0.10934067289423968</v>
      </c>
      <c r="E25" s="29">
        <v>44323</v>
      </c>
      <c r="F25" s="30">
        <v>2451.6999510000001</v>
      </c>
      <c r="G25" s="30">
        <v>1783.004639</v>
      </c>
      <c r="H25" s="30">
        <v>1412.9499510000001</v>
      </c>
      <c r="I25" s="30">
        <v>679.45001200000002</v>
      </c>
      <c r="J25" s="30">
        <v>1347</v>
      </c>
      <c r="K25" s="10">
        <f t="shared" si="0"/>
        <v>1489.4363936144755</v>
      </c>
      <c r="L25" s="10">
        <f t="shared" si="1"/>
        <v>2.3433209553549439E-3</v>
      </c>
      <c r="N25" s="10" t="s">
        <v>11</v>
      </c>
      <c r="P25" s="28">
        <f>(P22-P21)/P23</f>
        <v>0.79508196721311475</v>
      </c>
    </row>
    <row r="26" spans="1:17">
      <c r="A26" s="10" t="s">
        <v>17</v>
      </c>
      <c r="B26" s="135">
        <f t="shared" si="2"/>
        <v>0.12537761008387718</v>
      </c>
      <c r="E26" s="29">
        <v>44326</v>
      </c>
      <c r="F26" s="30">
        <v>2480.4499510000001</v>
      </c>
      <c r="G26" s="30">
        <v>1777.8819579999999</v>
      </c>
      <c r="H26" s="30">
        <v>1427</v>
      </c>
      <c r="I26" s="30">
        <v>698.20001200000002</v>
      </c>
      <c r="J26" s="30">
        <v>1347</v>
      </c>
      <c r="K26" s="10">
        <f t="shared" si="0"/>
        <v>1494.1431002224447</v>
      </c>
      <c r="L26" s="10">
        <f t="shared" si="1"/>
        <v>3.1600588169777843E-3</v>
      </c>
    </row>
    <row r="27" spans="1:17">
      <c r="A27" s="10" t="s">
        <v>55</v>
      </c>
      <c r="B27" s="17">
        <f>SUM(B22:B26)</f>
        <v>0.99999999999999989</v>
      </c>
      <c r="E27" s="29">
        <v>44327</v>
      </c>
      <c r="F27" s="30">
        <v>2493.6000979999999</v>
      </c>
      <c r="G27" s="30">
        <v>1784.296875</v>
      </c>
      <c r="H27" s="30">
        <v>1396</v>
      </c>
      <c r="I27" s="30">
        <v>708.09997599999997</v>
      </c>
      <c r="J27" s="30">
        <v>1380</v>
      </c>
      <c r="K27" s="10">
        <f t="shared" si="0"/>
        <v>1491.9169469509911</v>
      </c>
      <c r="L27" s="10">
        <f t="shared" si="1"/>
        <v>-1.4899197212918658E-3</v>
      </c>
      <c r="N27" s="47" t="s">
        <v>80</v>
      </c>
    </row>
    <row r="28" spans="1:17">
      <c r="A28" s="13"/>
      <c r="E28" s="29">
        <v>44328</v>
      </c>
      <c r="F28" s="30">
        <v>2409.6499020000001</v>
      </c>
      <c r="G28" s="30">
        <v>1765.8367920000001</v>
      </c>
      <c r="H28" s="30">
        <v>1399.75</v>
      </c>
      <c r="I28" s="30">
        <v>702.84997599999997</v>
      </c>
      <c r="J28" s="30">
        <v>1380</v>
      </c>
      <c r="K28" s="10">
        <f t="shared" si="0"/>
        <v>1484.1454679524788</v>
      </c>
      <c r="L28" s="10">
        <f t="shared" si="1"/>
        <v>-5.2090560499328253E-3</v>
      </c>
      <c r="N28" s="52" t="s">
        <v>12</v>
      </c>
    </row>
    <row r="29" spans="1:17">
      <c r="B29" s="23"/>
      <c r="E29" s="29">
        <v>44330</v>
      </c>
      <c r="F29" s="30">
        <v>2471.1499020000001</v>
      </c>
      <c r="G29" s="30">
        <v>1788.1273189999999</v>
      </c>
      <c r="H29" s="30">
        <v>1394.349976</v>
      </c>
      <c r="I29" s="30">
        <v>691.45001200000002</v>
      </c>
      <c r="J29" s="30">
        <v>1394</v>
      </c>
      <c r="K29" s="10">
        <f t="shared" si="0"/>
        <v>1492.7939014055023</v>
      </c>
      <c r="L29" s="10">
        <f t="shared" si="1"/>
        <v>5.8272141375432795E-3</v>
      </c>
      <c r="N29" s="47" t="s">
        <v>3</v>
      </c>
      <c r="O29" s="47" t="s">
        <v>4</v>
      </c>
      <c r="P29" s="47" t="s">
        <v>79</v>
      </c>
      <c r="Q29" s="47" t="s">
        <v>5</v>
      </c>
    </row>
    <row r="30" spans="1:17">
      <c r="E30" s="29">
        <v>44333</v>
      </c>
      <c r="F30" s="30">
        <v>2389.4499510000001</v>
      </c>
      <c r="G30" s="30">
        <v>1809.402466</v>
      </c>
      <c r="H30" s="30">
        <v>1395.150024</v>
      </c>
      <c r="I30" s="30">
        <v>687.15002400000003</v>
      </c>
      <c r="J30" s="30">
        <v>1433</v>
      </c>
      <c r="K30" s="10">
        <f t="shared" si="0"/>
        <v>1506.0318168788162</v>
      </c>
      <c r="L30" s="10">
        <f t="shared" si="1"/>
        <v>8.8678788551119769E-3</v>
      </c>
      <c r="N30" s="10" t="s">
        <v>81</v>
      </c>
      <c r="O30" s="10" t="s">
        <v>7</v>
      </c>
      <c r="P30" s="28">
        <v>0.05</v>
      </c>
    </row>
    <row r="31" spans="1:17">
      <c r="A31" s="24"/>
      <c r="B31" s="25"/>
      <c r="E31" s="29">
        <v>44334</v>
      </c>
      <c r="F31" s="30">
        <v>2497.5500489999999</v>
      </c>
      <c r="G31" s="30">
        <v>1834.877197</v>
      </c>
      <c r="H31" s="30">
        <v>1458.9499510000001</v>
      </c>
      <c r="I31" s="30">
        <v>690.79998799999998</v>
      </c>
      <c r="J31" s="30">
        <v>1405</v>
      </c>
      <c r="K31" s="10">
        <f t="shared" si="0"/>
        <v>1535.6605906622167</v>
      </c>
      <c r="L31" s="10">
        <f t="shared" si="1"/>
        <v>1.9673404938286509E-2</v>
      </c>
      <c r="N31" s="10" t="s">
        <v>8</v>
      </c>
      <c r="O31" s="10" t="s">
        <v>9</v>
      </c>
      <c r="P31" s="28">
        <v>0.22600000000000001</v>
      </c>
    </row>
    <row r="32" spans="1:17">
      <c r="E32" s="29">
        <v>44335</v>
      </c>
      <c r="F32" s="30">
        <v>2452.8000489999999</v>
      </c>
      <c r="G32" s="30">
        <v>1843.2764890000001</v>
      </c>
      <c r="H32" s="30">
        <v>1470.1999510000001</v>
      </c>
      <c r="I32" s="30">
        <v>703.40002400000003</v>
      </c>
      <c r="J32" s="30">
        <v>1414</v>
      </c>
      <c r="K32" s="10">
        <f t="shared" si="0"/>
        <v>1545.1895702036106</v>
      </c>
      <c r="L32" s="10">
        <f t="shared" si="1"/>
        <v>6.2051338683404289E-3</v>
      </c>
      <c r="N32" s="10" t="s">
        <v>78</v>
      </c>
      <c r="O32" s="9" t="s">
        <v>10</v>
      </c>
      <c r="P32" s="28">
        <v>0.17680000000000001</v>
      </c>
    </row>
    <row r="33" spans="1:17">
      <c r="A33" s="12"/>
      <c r="E33" s="29">
        <v>44336</v>
      </c>
      <c r="F33" s="30">
        <v>2465.9499510000001</v>
      </c>
      <c r="G33" s="30">
        <v>1832.5235600000001</v>
      </c>
      <c r="H33" s="30">
        <v>1458.349976</v>
      </c>
      <c r="I33" s="30">
        <v>686.84997599999997</v>
      </c>
      <c r="J33" s="30">
        <v>1410.8000489999999</v>
      </c>
      <c r="K33" s="10">
        <f t="shared" si="0"/>
        <v>1534.5434497989156</v>
      </c>
      <c r="L33" s="10">
        <f t="shared" si="1"/>
        <v>-6.8898474400731491E-3</v>
      </c>
    </row>
    <row r="34" spans="1:17">
      <c r="A34" s="16"/>
      <c r="E34" s="29">
        <v>44337</v>
      </c>
      <c r="F34" s="30">
        <v>2443.5500489999999</v>
      </c>
      <c r="G34" s="30">
        <v>1848.3530270000001</v>
      </c>
      <c r="H34" s="30">
        <v>1443</v>
      </c>
      <c r="I34" s="30">
        <v>690.40002400000003</v>
      </c>
      <c r="J34" s="30">
        <v>1415</v>
      </c>
      <c r="K34" s="10">
        <f t="shared" si="0"/>
        <v>1536.9875438565391</v>
      </c>
      <c r="L34" s="10">
        <f t="shared" si="1"/>
        <v>1.592717402653987E-3</v>
      </c>
      <c r="N34" s="10" t="s">
        <v>11</v>
      </c>
      <c r="P34" s="49">
        <f>((P31-P30)/P32)</f>
        <v>0.99547511312217185</v>
      </c>
    </row>
    <row r="35" spans="1:17">
      <c r="E35" s="29">
        <v>44340</v>
      </c>
      <c r="F35" s="30">
        <v>2405.3500979999999</v>
      </c>
      <c r="G35" s="30">
        <v>1832.7542719999999</v>
      </c>
      <c r="H35" s="30">
        <v>1503.25</v>
      </c>
      <c r="I35" s="30">
        <v>690.95001200000002</v>
      </c>
      <c r="J35" s="30">
        <v>1420</v>
      </c>
      <c r="K35" s="10">
        <f t="shared" si="0"/>
        <v>1550.7253341139185</v>
      </c>
      <c r="L35" s="10">
        <f t="shared" si="1"/>
        <v>8.9381272556765534E-3</v>
      </c>
    </row>
    <row r="36" spans="1:17">
      <c r="A36" s="24"/>
      <c r="B36" s="21"/>
      <c r="E36" s="29">
        <v>44341</v>
      </c>
      <c r="F36" s="30">
        <v>2403.5</v>
      </c>
      <c r="G36" s="30">
        <v>1811.9868160000001</v>
      </c>
      <c r="H36" s="30">
        <v>1510.5</v>
      </c>
      <c r="I36" s="30">
        <v>696.09997599999997</v>
      </c>
      <c r="J36" s="30">
        <v>1460</v>
      </c>
      <c r="K36" s="10">
        <f t="shared" si="0"/>
        <v>1549.8202672139241</v>
      </c>
      <c r="L36" s="10">
        <f t="shared" si="1"/>
        <v>-5.836410098449818E-4</v>
      </c>
      <c r="N36" s="47" t="s">
        <v>80</v>
      </c>
    </row>
    <row r="37" spans="1:17">
      <c r="E37" s="29">
        <v>44342</v>
      </c>
      <c r="F37" s="30">
        <v>2340.0500489999999</v>
      </c>
      <c r="G37" s="30">
        <v>1818.3554690000001</v>
      </c>
      <c r="H37" s="30">
        <v>1480</v>
      </c>
      <c r="I37" s="30">
        <v>703.79998799999998</v>
      </c>
      <c r="J37" s="30">
        <v>1458.900024</v>
      </c>
      <c r="K37" s="10">
        <f t="shared" si="0"/>
        <v>1542.7201523846188</v>
      </c>
      <c r="L37" s="10">
        <f t="shared" si="1"/>
        <v>-4.5812504711072455E-3</v>
      </c>
      <c r="N37" s="52" t="s">
        <v>13</v>
      </c>
    </row>
    <row r="38" spans="1:17">
      <c r="E38" s="29">
        <v>44343</v>
      </c>
      <c r="F38" s="30">
        <v>2374.0500489999999</v>
      </c>
      <c r="G38" s="30">
        <v>1823.939697</v>
      </c>
      <c r="H38" s="30">
        <v>1473.099976</v>
      </c>
      <c r="I38" s="30">
        <v>699.5</v>
      </c>
      <c r="J38" s="30">
        <v>1475.9499510000001</v>
      </c>
      <c r="K38" s="10">
        <f t="shared" si="0"/>
        <v>1544.7107479414972</v>
      </c>
      <c r="L38" s="10">
        <f t="shared" si="1"/>
        <v>1.2903153911625331E-3</v>
      </c>
      <c r="N38" s="47" t="s">
        <v>3</v>
      </c>
      <c r="O38" s="47" t="s">
        <v>4</v>
      </c>
      <c r="P38" s="47" t="s">
        <v>79</v>
      </c>
      <c r="Q38" s="47" t="s">
        <v>5</v>
      </c>
    </row>
    <row r="39" spans="1:17">
      <c r="E39" s="29">
        <v>44344</v>
      </c>
      <c r="F39" s="30">
        <v>2364.6999510000001</v>
      </c>
      <c r="G39" s="30">
        <v>1933.4997559999999</v>
      </c>
      <c r="H39" s="30">
        <v>1490.900024</v>
      </c>
      <c r="I39" s="30">
        <v>669.75</v>
      </c>
      <c r="J39" s="30">
        <v>1487.099976</v>
      </c>
      <c r="K39" s="10">
        <f t="shared" si="0"/>
        <v>1595.5077512446746</v>
      </c>
      <c r="L39" s="10">
        <f t="shared" si="1"/>
        <v>3.288447586117349E-2</v>
      </c>
      <c r="N39" s="10" t="s">
        <v>81</v>
      </c>
      <c r="O39" s="10" t="s">
        <v>7</v>
      </c>
      <c r="P39" s="28">
        <v>0.05</v>
      </c>
    </row>
    <row r="40" spans="1:17">
      <c r="E40" s="29">
        <v>44347</v>
      </c>
      <c r="F40" s="30">
        <v>2424.3000489999999</v>
      </c>
      <c r="G40" s="30">
        <v>1993.956177</v>
      </c>
      <c r="H40" s="30">
        <v>1500</v>
      </c>
      <c r="I40" s="30">
        <v>668.29998799999998</v>
      </c>
      <c r="J40" s="30">
        <v>1472.3000489999999</v>
      </c>
      <c r="K40" s="10">
        <f t="shared" si="0"/>
        <v>1622.734232180836</v>
      </c>
      <c r="L40" s="10">
        <f t="shared" si="1"/>
        <v>1.7064461714411339E-2</v>
      </c>
      <c r="N40" s="10" t="s">
        <v>8</v>
      </c>
      <c r="O40" s="10" t="s">
        <v>9</v>
      </c>
      <c r="P40" s="28">
        <v>-4.7999999999999996E-3</v>
      </c>
    </row>
    <row r="41" spans="1:17">
      <c r="E41" s="29">
        <v>44348</v>
      </c>
      <c r="F41" s="30">
        <v>2459.6000979999999</v>
      </c>
      <c r="G41" s="30">
        <v>2001.894043</v>
      </c>
      <c r="H41" s="30">
        <v>1520.3000489999999</v>
      </c>
      <c r="I41" s="30">
        <v>671.04998799999998</v>
      </c>
      <c r="J41" s="30">
        <v>1465.9499510000001</v>
      </c>
      <c r="K41" s="10">
        <f t="shared" si="0"/>
        <v>1632.5904187916335</v>
      </c>
      <c r="L41" s="10">
        <f t="shared" si="1"/>
        <v>6.0738144394425486E-3</v>
      </c>
      <c r="N41" s="10" t="s">
        <v>78</v>
      </c>
      <c r="O41" s="9" t="s">
        <v>10</v>
      </c>
      <c r="P41" s="28">
        <v>0.16969999999999999</v>
      </c>
    </row>
    <row r="42" spans="1:17">
      <c r="E42" s="29">
        <v>44349</v>
      </c>
      <c r="F42" s="30">
        <v>2499</v>
      </c>
      <c r="G42" s="30">
        <v>2031.753052</v>
      </c>
      <c r="H42" s="30">
        <v>1510</v>
      </c>
      <c r="I42" s="30">
        <v>677.45001200000002</v>
      </c>
      <c r="J42" s="30">
        <v>1468.3000489999999</v>
      </c>
      <c r="K42" s="10">
        <f t="shared" si="0"/>
        <v>1643.1891315130679</v>
      </c>
      <c r="L42" s="10">
        <f t="shared" si="1"/>
        <v>6.4919606286057974E-3</v>
      </c>
    </row>
    <row r="43" spans="1:17">
      <c r="E43" s="29">
        <v>44350</v>
      </c>
      <c r="F43" s="30">
        <v>2526</v>
      </c>
      <c r="G43" s="30">
        <v>2039.506226</v>
      </c>
      <c r="H43" s="30">
        <v>1508</v>
      </c>
      <c r="I43" s="30">
        <v>675.5</v>
      </c>
      <c r="J43" s="30">
        <v>1480.099976</v>
      </c>
      <c r="K43" s="10">
        <f t="shared" si="0"/>
        <v>1647.2830735026612</v>
      </c>
      <c r="L43" s="10">
        <f t="shared" si="1"/>
        <v>2.4914612147073356E-3</v>
      </c>
      <c r="N43" s="10" t="s">
        <v>11</v>
      </c>
      <c r="P43" s="51">
        <f>((P40-P39)/P41)</f>
        <v>-0.32292280494991166</v>
      </c>
    </row>
    <row r="44" spans="1:17">
      <c r="E44" s="29">
        <v>44351</v>
      </c>
      <c r="F44" s="30">
        <v>2499.6499020000001</v>
      </c>
      <c r="G44" s="30">
        <v>2021.830811</v>
      </c>
      <c r="H44" s="30">
        <v>1516</v>
      </c>
      <c r="I44" s="30">
        <v>673.95001200000002</v>
      </c>
      <c r="J44" s="30">
        <v>1518.9499510000001</v>
      </c>
      <c r="K44" s="10">
        <f t="shared" si="0"/>
        <v>1646.909814506967</v>
      </c>
      <c r="L44" s="10">
        <f t="shared" si="1"/>
        <v>-2.2659068237773639E-4</v>
      </c>
    </row>
    <row r="45" spans="1:17">
      <c r="E45" s="29">
        <v>44354</v>
      </c>
      <c r="F45" s="30">
        <v>2483</v>
      </c>
      <c r="G45" s="30">
        <v>2055.889404</v>
      </c>
      <c r="H45" s="30">
        <v>1510</v>
      </c>
      <c r="I45" s="30">
        <v>675.34997599999997</v>
      </c>
      <c r="J45" s="30">
        <v>1545.4499510000001</v>
      </c>
      <c r="K45" s="10">
        <f t="shared" si="0"/>
        <v>1662.8404316422868</v>
      </c>
      <c r="L45" s="10">
        <f t="shared" si="1"/>
        <v>9.6730355208241026E-3</v>
      </c>
      <c r="N45" s="47" t="s">
        <v>80</v>
      </c>
    </row>
    <row r="46" spans="1:17">
      <c r="E46" s="29">
        <v>44355</v>
      </c>
      <c r="F46" s="30">
        <v>2517.5500489999999</v>
      </c>
      <c r="G46" s="30">
        <v>2044.075073</v>
      </c>
      <c r="H46" s="30">
        <v>1496.5500489999999</v>
      </c>
      <c r="I46" s="30">
        <v>678.75</v>
      </c>
      <c r="J46" s="30">
        <v>1561</v>
      </c>
      <c r="K46" s="10">
        <f t="shared" si="0"/>
        <v>1655.8835188968083</v>
      </c>
      <c r="L46" s="10">
        <f t="shared" si="1"/>
        <v>-4.1837524594032782E-3</v>
      </c>
      <c r="N46" s="52" t="s">
        <v>14</v>
      </c>
    </row>
    <row r="47" spans="1:17">
      <c r="E47" s="29">
        <v>44356</v>
      </c>
      <c r="F47" s="30">
        <v>2510.4499510000001</v>
      </c>
      <c r="G47" s="30">
        <v>2007.5242920000001</v>
      </c>
      <c r="H47" s="30">
        <v>1483.900024</v>
      </c>
      <c r="I47" s="30">
        <v>672.84997599999997</v>
      </c>
      <c r="J47" s="30">
        <v>1550</v>
      </c>
      <c r="K47" s="10">
        <f t="shared" si="0"/>
        <v>1634.0022845553274</v>
      </c>
      <c r="L47" s="10">
        <f t="shared" si="1"/>
        <v>-1.3214235235615268E-2</v>
      </c>
      <c r="N47" s="47" t="s">
        <v>3</v>
      </c>
      <c r="O47" s="47" t="s">
        <v>4</v>
      </c>
      <c r="P47" s="47" t="s">
        <v>79</v>
      </c>
      <c r="Q47" s="47" t="s">
        <v>5</v>
      </c>
    </row>
    <row r="48" spans="1:17">
      <c r="E48" s="29">
        <v>44357</v>
      </c>
      <c r="F48" s="30">
        <v>2524.1999510000001</v>
      </c>
      <c r="G48" s="30">
        <v>2014.9083250000001</v>
      </c>
      <c r="H48" s="30">
        <v>1482.099976</v>
      </c>
      <c r="I48" s="30">
        <v>676.04998799999998</v>
      </c>
      <c r="J48" s="30">
        <v>1525</v>
      </c>
      <c r="K48" s="10">
        <f t="shared" si="0"/>
        <v>1633.8668042246868</v>
      </c>
      <c r="L48" s="10">
        <f t="shared" si="1"/>
        <v>-8.2913183121702261E-5</v>
      </c>
      <c r="N48" s="10" t="s">
        <v>81</v>
      </c>
      <c r="O48" s="10" t="s">
        <v>7</v>
      </c>
      <c r="P48" s="28">
        <v>0.05</v>
      </c>
    </row>
    <row r="49" spans="5:16">
      <c r="E49" s="29">
        <v>44358</v>
      </c>
      <c r="F49" s="30">
        <v>2513.8000489999999</v>
      </c>
      <c r="G49" s="30">
        <v>2042.7366939999999</v>
      </c>
      <c r="H49" s="30">
        <v>1491</v>
      </c>
      <c r="I49" s="30">
        <v>681.29998799999998</v>
      </c>
      <c r="J49" s="30">
        <v>1521</v>
      </c>
      <c r="K49" s="10">
        <f t="shared" si="0"/>
        <v>1648.7113454532114</v>
      </c>
      <c r="L49" s="10">
        <f t="shared" si="1"/>
        <v>9.0855271617864553E-3</v>
      </c>
      <c r="N49" s="10" t="s">
        <v>8</v>
      </c>
      <c r="O49" s="10" t="s">
        <v>9</v>
      </c>
      <c r="P49" s="28">
        <v>0.31859999999999999</v>
      </c>
    </row>
    <row r="50" spans="5:16">
      <c r="E50" s="29">
        <v>44361</v>
      </c>
      <c r="F50" s="30">
        <v>2530.1999510000001</v>
      </c>
      <c r="G50" s="30">
        <v>2072.0419919999999</v>
      </c>
      <c r="H50" s="30">
        <v>1478.25</v>
      </c>
      <c r="I50" s="30">
        <v>677.09997599999997</v>
      </c>
      <c r="J50" s="30">
        <v>1503.4499510000001</v>
      </c>
      <c r="K50" s="10">
        <f t="shared" si="0"/>
        <v>1654.4561533595195</v>
      </c>
      <c r="L50" s="10">
        <f t="shared" si="1"/>
        <v>3.484423105446055E-3</v>
      </c>
      <c r="N50" s="10" t="s">
        <v>78</v>
      </c>
      <c r="O50" s="9" t="s">
        <v>10</v>
      </c>
      <c r="P50" s="28">
        <v>0.11700000000000001</v>
      </c>
    </row>
    <row r="51" spans="5:16">
      <c r="E51" s="29">
        <v>44362</v>
      </c>
      <c r="F51" s="30">
        <v>2549.8000489999999</v>
      </c>
      <c r="G51" s="30">
        <v>2076.749268</v>
      </c>
      <c r="H51" s="30">
        <v>1486</v>
      </c>
      <c r="I51" s="30">
        <v>673.20001200000002</v>
      </c>
      <c r="J51" s="30">
        <v>1520</v>
      </c>
      <c r="K51" s="10">
        <f t="shared" si="0"/>
        <v>1660.813495861692</v>
      </c>
      <c r="L51" s="10">
        <f t="shared" si="1"/>
        <v>3.8425572592319934E-3</v>
      </c>
    </row>
    <row r="52" spans="5:16">
      <c r="E52" s="29">
        <v>44363</v>
      </c>
      <c r="F52" s="30">
        <v>2774.0500489999999</v>
      </c>
      <c r="G52" s="30">
        <v>2041.30603</v>
      </c>
      <c r="H52" s="30">
        <v>1488</v>
      </c>
      <c r="I52" s="30">
        <v>668.54998799999998</v>
      </c>
      <c r="J52" s="30">
        <v>1505.849976</v>
      </c>
      <c r="K52" s="10">
        <f t="shared" si="0"/>
        <v>1645.5245174932336</v>
      </c>
      <c r="L52" s="10">
        <f t="shared" si="1"/>
        <v>-9.2057166000604207E-3</v>
      </c>
      <c r="N52" s="10" t="s">
        <v>11</v>
      </c>
      <c r="P52" s="28">
        <f>((P49-P48)/P50)</f>
        <v>2.2957264957264956</v>
      </c>
    </row>
    <row r="53" spans="5:16">
      <c r="E53" s="29">
        <v>44364</v>
      </c>
      <c r="F53" s="30">
        <v>2693.6499020000001</v>
      </c>
      <c r="G53" s="30">
        <v>2045.044189</v>
      </c>
      <c r="H53" s="30">
        <v>1466</v>
      </c>
      <c r="I53" s="30">
        <v>665.04998799999998</v>
      </c>
      <c r="J53" s="30">
        <v>1481</v>
      </c>
      <c r="K53" s="10">
        <f t="shared" si="0"/>
        <v>1635.8035226077041</v>
      </c>
      <c r="L53" s="10">
        <f t="shared" si="1"/>
        <v>-5.9075357323380429E-3</v>
      </c>
    </row>
    <row r="54" spans="5:16">
      <c r="E54" s="29">
        <v>44365</v>
      </c>
      <c r="F54" s="30">
        <v>2645.3999020000001</v>
      </c>
      <c r="G54" s="30">
        <v>2054.2741700000001</v>
      </c>
      <c r="H54" s="30">
        <v>1469.5</v>
      </c>
      <c r="I54" s="30">
        <v>668.5</v>
      </c>
      <c r="J54" s="30">
        <v>1487.5500489999999</v>
      </c>
      <c r="K54" s="10">
        <f t="shared" si="0"/>
        <v>1641.7883694549553</v>
      </c>
      <c r="L54" s="10">
        <f t="shared" si="1"/>
        <v>3.6586587353171218E-3</v>
      </c>
      <c r="N54" s="47" t="s">
        <v>80</v>
      </c>
    </row>
    <row r="55" spans="5:16">
      <c r="E55" s="29">
        <v>44368</v>
      </c>
      <c r="F55" s="30">
        <v>2576.1499020000001</v>
      </c>
      <c r="G55" s="30">
        <v>2064.9809570000002</v>
      </c>
      <c r="H55" s="30">
        <v>1461.349976</v>
      </c>
      <c r="I55" s="30">
        <v>671.34997599999997</v>
      </c>
      <c r="J55" s="30">
        <v>1460</v>
      </c>
      <c r="K55" s="10">
        <f t="shared" si="0"/>
        <v>1640.0641679214918</v>
      </c>
      <c r="L55" s="10">
        <f t="shared" si="1"/>
        <v>-1.0501971907840302E-3</v>
      </c>
    </row>
    <row r="56" spans="5:16">
      <c r="E56" s="29">
        <v>44369</v>
      </c>
      <c r="F56" s="30">
        <v>2609.1499020000001</v>
      </c>
      <c r="G56" s="30">
        <v>2054.3664549999999</v>
      </c>
      <c r="H56" s="30">
        <v>1497</v>
      </c>
      <c r="I56" s="30">
        <v>666.79998799999998</v>
      </c>
      <c r="J56" s="30">
        <v>1470.099976</v>
      </c>
      <c r="K56" s="10">
        <f t="shared" si="0"/>
        <v>1648.3293007590423</v>
      </c>
      <c r="L56" s="10">
        <f t="shared" si="1"/>
        <v>5.0395179647300115E-3</v>
      </c>
    </row>
    <row r="57" spans="5:16">
      <c r="E57" s="29">
        <v>44370</v>
      </c>
      <c r="F57" s="30">
        <v>2597.1499020000001</v>
      </c>
      <c r="G57" s="30">
        <v>2035.5373540000001</v>
      </c>
      <c r="H57" s="30">
        <v>1490</v>
      </c>
      <c r="I57" s="30">
        <v>665.25</v>
      </c>
      <c r="J57" s="30">
        <v>1505</v>
      </c>
      <c r="K57" s="10">
        <f t="shared" si="0"/>
        <v>1642.0911326664752</v>
      </c>
      <c r="L57" s="10">
        <f t="shared" si="1"/>
        <v>-3.7845399518739997E-3</v>
      </c>
    </row>
    <row r="58" spans="5:16">
      <c r="E58" s="29">
        <v>44371</v>
      </c>
      <c r="F58" s="30">
        <v>2566.25</v>
      </c>
      <c r="G58" s="30">
        <v>1987.6798100000001</v>
      </c>
      <c r="H58" s="30">
        <v>1490</v>
      </c>
      <c r="I58" s="30">
        <v>664.79998799999998</v>
      </c>
      <c r="J58" s="30">
        <v>1490</v>
      </c>
      <c r="K58" s="10">
        <f t="shared" si="0"/>
        <v>1619.508719853447</v>
      </c>
      <c r="L58" s="10">
        <f t="shared" si="1"/>
        <v>-1.3752228706307101E-2</v>
      </c>
    </row>
    <row r="59" spans="5:16">
      <c r="E59" s="29">
        <v>44372</v>
      </c>
      <c r="F59" s="30">
        <v>2595.5500489999999</v>
      </c>
      <c r="G59" s="30">
        <v>1942.406616</v>
      </c>
      <c r="H59" s="30">
        <v>1511.099976</v>
      </c>
      <c r="I59" s="30">
        <v>672.25</v>
      </c>
      <c r="J59" s="30">
        <v>1510.5</v>
      </c>
      <c r="K59" s="10">
        <f t="shared" si="0"/>
        <v>1610.7340685368313</v>
      </c>
      <c r="L59" s="10">
        <f t="shared" si="1"/>
        <v>-5.41809451782993E-3</v>
      </c>
    </row>
    <row r="60" spans="5:16">
      <c r="E60" s="29">
        <v>44375</v>
      </c>
      <c r="F60" s="30">
        <v>2562.6000979999999</v>
      </c>
      <c r="G60" s="30">
        <v>1925.3773189999999</v>
      </c>
      <c r="H60" s="30">
        <v>1520</v>
      </c>
      <c r="I60" s="30">
        <v>676.29998799999998</v>
      </c>
      <c r="J60" s="30">
        <v>1526</v>
      </c>
      <c r="K60" s="10">
        <f t="shared" si="0"/>
        <v>1608.5764856249996</v>
      </c>
      <c r="L60" s="10">
        <f t="shared" si="1"/>
        <v>-1.3395028726198577E-3</v>
      </c>
    </row>
    <row r="61" spans="5:16">
      <c r="E61" s="29">
        <v>44376</v>
      </c>
      <c r="F61" s="30">
        <v>2532.1999510000001</v>
      </c>
      <c r="G61" s="30">
        <v>1927.0386960000001</v>
      </c>
      <c r="H61" s="30">
        <v>1507</v>
      </c>
      <c r="I61" s="30">
        <v>677.59997599999997</v>
      </c>
      <c r="J61" s="30">
        <v>1513</v>
      </c>
      <c r="K61" s="10">
        <f t="shared" si="0"/>
        <v>1603.290292836768</v>
      </c>
      <c r="L61" s="10">
        <f t="shared" si="1"/>
        <v>-3.286255167517016E-3</v>
      </c>
    </row>
    <row r="62" spans="5:16">
      <c r="E62" s="29">
        <v>44377</v>
      </c>
      <c r="F62" s="30">
        <v>2599.3000489999999</v>
      </c>
      <c r="G62" s="30">
        <v>1948.1292719999999</v>
      </c>
      <c r="H62" s="30">
        <v>1498</v>
      </c>
      <c r="I62" s="30">
        <v>675.45001200000002</v>
      </c>
      <c r="J62" s="30">
        <v>1516</v>
      </c>
      <c r="K62" s="10">
        <f t="shared" si="0"/>
        <v>1609.9020249277794</v>
      </c>
      <c r="L62" s="10">
        <f t="shared" si="1"/>
        <v>4.1238521311777188E-3</v>
      </c>
    </row>
    <row r="63" spans="5:16">
      <c r="E63" s="29">
        <v>44378</v>
      </c>
      <c r="F63" s="30">
        <v>2584.6999510000001</v>
      </c>
      <c r="G63" s="30">
        <v>1936.4072269999999</v>
      </c>
      <c r="H63" s="30">
        <v>1502</v>
      </c>
      <c r="I63" s="30">
        <v>684.15002400000003</v>
      </c>
      <c r="J63" s="30">
        <v>1497.099976</v>
      </c>
      <c r="K63" s="10">
        <f t="shared" si="0"/>
        <v>1604.7044645315073</v>
      </c>
      <c r="L63" s="10">
        <f t="shared" si="1"/>
        <v>-3.2284948498684241E-3</v>
      </c>
    </row>
    <row r="64" spans="5:16">
      <c r="E64" s="29">
        <v>44379</v>
      </c>
      <c r="F64" s="30">
        <v>2626.1499020000001</v>
      </c>
      <c r="G64" s="30">
        <v>1965.112427</v>
      </c>
      <c r="H64" s="30">
        <v>1485</v>
      </c>
      <c r="I64" s="30">
        <v>681.25</v>
      </c>
      <c r="J64" s="30">
        <v>1500</v>
      </c>
      <c r="K64" s="10">
        <f t="shared" si="0"/>
        <v>1611.6553048749913</v>
      </c>
      <c r="L64" s="10">
        <f t="shared" si="1"/>
        <v>4.3315392317508916E-3</v>
      </c>
    </row>
    <row r="65" spans="5:12">
      <c r="E65" s="29">
        <v>44382</v>
      </c>
      <c r="F65" s="30">
        <v>2602.3999020000001</v>
      </c>
      <c r="G65" s="30">
        <v>1984.6339109999999</v>
      </c>
      <c r="H65" s="30">
        <v>1489.9499510000001</v>
      </c>
      <c r="I65" s="30">
        <v>680.20001200000002</v>
      </c>
      <c r="J65" s="30">
        <v>1490</v>
      </c>
      <c r="K65" s="10">
        <f t="shared" si="0"/>
        <v>1620.1123309921597</v>
      </c>
      <c r="L65" s="10">
        <f t="shared" si="1"/>
        <v>5.2474161761435489E-3</v>
      </c>
    </row>
    <row r="66" spans="5:12">
      <c r="E66" s="29">
        <v>44383</v>
      </c>
      <c r="F66" s="30">
        <v>2599.1499020000001</v>
      </c>
      <c r="G66" s="30">
        <v>1961.189697</v>
      </c>
      <c r="H66" s="30">
        <v>1497</v>
      </c>
      <c r="I66" s="30">
        <v>673.25</v>
      </c>
      <c r="J66" s="30">
        <v>1506</v>
      </c>
      <c r="K66" s="10">
        <f t="shared" si="0"/>
        <v>1613.6559433531352</v>
      </c>
      <c r="L66" s="10">
        <f t="shared" si="1"/>
        <v>-3.985148137889083E-3</v>
      </c>
    </row>
    <row r="67" spans="5:12">
      <c r="E67" s="29">
        <v>44384</v>
      </c>
      <c r="F67" s="30">
        <v>2632.3500979999999</v>
      </c>
      <c r="G67" s="30">
        <v>1947.575439</v>
      </c>
      <c r="H67" s="30">
        <v>1534</v>
      </c>
      <c r="I67" s="30">
        <v>680.09997599999997</v>
      </c>
      <c r="J67" s="30">
        <v>1495</v>
      </c>
      <c r="K67" s="10">
        <f t="shared" ref="K67:K130" si="3">($B$22*$F67)+($B$23*$G67)+($B$24*$H67)+($B$25*$I67)+($B$26*$J67)</f>
        <v>1619.6890240156958</v>
      </c>
      <c r="L67" s="10">
        <f t="shared" si="1"/>
        <v>3.7387651856095605E-3</v>
      </c>
    </row>
    <row r="68" spans="5:12">
      <c r="E68" s="29">
        <v>44385</v>
      </c>
      <c r="F68" s="30">
        <v>2603.5</v>
      </c>
      <c r="G68" s="30">
        <v>1931.469116</v>
      </c>
      <c r="H68" s="30">
        <v>1525</v>
      </c>
      <c r="I68" s="30">
        <v>666.90002400000003</v>
      </c>
      <c r="J68" s="30">
        <v>1503</v>
      </c>
      <c r="K68" s="10">
        <f t="shared" si="3"/>
        <v>1609.1941275215713</v>
      </c>
      <c r="L68" s="10">
        <f t="shared" ref="L68:L131" si="4">(K68/K67)-1</f>
        <v>-6.4795749915650402E-3</v>
      </c>
    </row>
    <row r="69" spans="5:12">
      <c r="E69" s="29">
        <v>44386</v>
      </c>
      <c r="F69" s="30">
        <v>2591.5500489999999</v>
      </c>
      <c r="G69" s="30">
        <v>1911.716919</v>
      </c>
      <c r="H69" s="30">
        <v>1512.5500489999999</v>
      </c>
      <c r="I69" s="30">
        <v>667.90002400000003</v>
      </c>
      <c r="J69" s="30">
        <v>1497.900024</v>
      </c>
      <c r="K69" s="10">
        <f t="shared" si="3"/>
        <v>1596.0194091328538</v>
      </c>
      <c r="L69" s="10">
        <f t="shared" si="4"/>
        <v>-8.1871529129979859E-3</v>
      </c>
    </row>
    <row r="70" spans="5:12">
      <c r="E70" s="29">
        <v>44389</v>
      </c>
      <c r="F70" s="30">
        <v>2622.0500489999999</v>
      </c>
      <c r="G70" s="30">
        <v>1923.6236570000001</v>
      </c>
      <c r="H70" s="30">
        <v>1502</v>
      </c>
      <c r="I70" s="30">
        <v>668.54998799999998</v>
      </c>
      <c r="J70" s="30">
        <v>1504.400024</v>
      </c>
      <c r="K70" s="10">
        <f t="shared" si="3"/>
        <v>1598.6974053953745</v>
      </c>
      <c r="L70" s="10">
        <f t="shared" si="4"/>
        <v>1.6779221149796353E-3</v>
      </c>
    </row>
    <row r="71" spans="5:12">
      <c r="E71" s="29">
        <v>44390</v>
      </c>
      <c r="F71" s="30">
        <v>2613.3000489999999</v>
      </c>
      <c r="G71" s="30">
        <v>1938.022461</v>
      </c>
      <c r="H71" s="30">
        <v>1496.099976</v>
      </c>
      <c r="I71" s="30">
        <v>683</v>
      </c>
      <c r="J71" s="30">
        <v>1515</v>
      </c>
      <c r="K71" s="10">
        <f t="shared" si="3"/>
        <v>1605.7460154253076</v>
      </c>
      <c r="L71" s="10">
        <f t="shared" si="4"/>
        <v>4.4089707071175432E-3</v>
      </c>
    </row>
    <row r="72" spans="5:12">
      <c r="E72" s="29">
        <v>44391</v>
      </c>
      <c r="F72" s="30">
        <v>2640.8000489999999</v>
      </c>
      <c r="G72" s="30">
        <v>1925.3773189999999</v>
      </c>
      <c r="H72" s="30">
        <v>1497.5</v>
      </c>
      <c r="I72" s="30">
        <v>685.95001200000002</v>
      </c>
      <c r="J72" s="30">
        <v>1513.5500489999999</v>
      </c>
      <c r="K72" s="10">
        <f t="shared" si="3"/>
        <v>1601.1284987891606</v>
      </c>
      <c r="L72" s="10">
        <f t="shared" si="4"/>
        <v>-2.8756207966824654E-3</v>
      </c>
    </row>
    <row r="73" spans="5:12">
      <c r="E73" s="29">
        <v>44392</v>
      </c>
      <c r="F73" s="30">
        <v>2724.75</v>
      </c>
      <c r="G73" s="30">
        <v>1922.008423</v>
      </c>
      <c r="H73" s="30">
        <v>1505</v>
      </c>
      <c r="I73" s="30">
        <v>683</v>
      </c>
      <c r="J73" s="30">
        <v>1550</v>
      </c>
      <c r="K73" s="10">
        <f t="shared" si="3"/>
        <v>1606.9743406259704</v>
      </c>
      <c r="L73" s="10">
        <f t="shared" si="4"/>
        <v>3.6510760012269383E-3</v>
      </c>
    </row>
    <row r="74" spans="5:12">
      <c r="E74" s="29">
        <v>44393</v>
      </c>
      <c r="F74" s="30">
        <v>2716.8999020000001</v>
      </c>
      <c r="G74" s="30">
        <v>1949.7445070000001</v>
      </c>
      <c r="H74" s="30">
        <v>1527.9499510000001</v>
      </c>
      <c r="I74" s="30">
        <v>688.59997599999997</v>
      </c>
      <c r="J74" s="30">
        <v>1609.349976</v>
      </c>
      <c r="K74" s="10">
        <f t="shared" si="3"/>
        <v>1634.4334232153883</v>
      </c>
      <c r="L74" s="10">
        <f t="shared" si="4"/>
        <v>1.7087443088059207E-2</v>
      </c>
    </row>
    <row r="75" spans="5:12">
      <c r="E75" s="29">
        <v>44396</v>
      </c>
      <c r="F75" s="30">
        <v>2718.6999510000001</v>
      </c>
      <c r="G75" s="30">
        <v>1937.3302000000001</v>
      </c>
      <c r="H75" s="30">
        <v>1487</v>
      </c>
      <c r="I75" s="30">
        <v>689.25</v>
      </c>
      <c r="J75" s="30">
        <v>1600</v>
      </c>
      <c r="K75" s="10">
        <f t="shared" si="3"/>
        <v>1614.4683485737908</v>
      </c>
      <c r="L75" s="10">
        <f t="shared" si="4"/>
        <v>-1.2215287792096574E-2</v>
      </c>
    </row>
    <row r="76" spans="5:12">
      <c r="E76" s="29">
        <v>44397</v>
      </c>
      <c r="F76" s="30">
        <v>2689.3000489999999</v>
      </c>
      <c r="G76" s="30">
        <v>1932.5766599999999</v>
      </c>
      <c r="H76" s="30">
        <v>1442</v>
      </c>
      <c r="I76" s="30">
        <v>676.45001200000002</v>
      </c>
      <c r="J76" s="30">
        <v>1609.849976</v>
      </c>
      <c r="K76" s="10">
        <f t="shared" si="3"/>
        <v>1597.1657888836321</v>
      </c>
      <c r="L76" s="10">
        <f t="shared" si="4"/>
        <v>-1.0717187305309239E-2</v>
      </c>
    </row>
    <row r="77" spans="5:12">
      <c r="E77" s="29">
        <v>44399</v>
      </c>
      <c r="F77" s="30">
        <v>2705.6499020000001</v>
      </c>
      <c r="G77" s="30">
        <v>1957.4053960000001</v>
      </c>
      <c r="H77" s="30">
        <v>1456.099976</v>
      </c>
      <c r="I77" s="30">
        <v>687.29998799999998</v>
      </c>
      <c r="J77" s="30">
        <v>1610</v>
      </c>
      <c r="K77" s="10">
        <f t="shared" si="3"/>
        <v>1613.7605338155113</v>
      </c>
      <c r="L77" s="10">
        <f t="shared" si="4"/>
        <v>1.0390120454231822E-2</v>
      </c>
    </row>
    <row r="78" spans="5:12">
      <c r="E78" s="29">
        <v>44400</v>
      </c>
      <c r="F78" s="30">
        <v>2726.6000979999999</v>
      </c>
      <c r="G78" s="30">
        <v>1943.5604249999999</v>
      </c>
      <c r="H78" s="30">
        <v>1451.5</v>
      </c>
      <c r="I78" s="30">
        <v>694</v>
      </c>
      <c r="J78" s="30">
        <v>1644</v>
      </c>
      <c r="K78" s="10">
        <f t="shared" si="3"/>
        <v>1611.4534515476403</v>
      </c>
      <c r="L78" s="10">
        <f t="shared" si="4"/>
        <v>-1.4296311128740857E-3</v>
      </c>
    </row>
    <row r="79" spans="5:12">
      <c r="E79" s="29">
        <v>44403</v>
      </c>
      <c r="F79" s="30">
        <v>2818.0500489999999</v>
      </c>
      <c r="G79" s="30">
        <v>1916.931885</v>
      </c>
      <c r="H79" s="30">
        <v>1430</v>
      </c>
      <c r="I79" s="30">
        <v>703.40002400000003</v>
      </c>
      <c r="J79" s="30">
        <v>1611.75</v>
      </c>
      <c r="K79" s="10">
        <f t="shared" si="3"/>
        <v>1590.5360156321769</v>
      </c>
      <c r="L79" s="10">
        <f t="shared" si="4"/>
        <v>-1.2980477900478071E-2</v>
      </c>
    </row>
    <row r="80" spans="5:12">
      <c r="E80" s="29">
        <v>44404</v>
      </c>
      <c r="F80" s="30">
        <v>2815.3999020000001</v>
      </c>
      <c r="G80" s="30">
        <v>1896.7642820000001</v>
      </c>
      <c r="H80" s="30">
        <v>1436.099976</v>
      </c>
      <c r="I80" s="30">
        <v>688.29998799999998</v>
      </c>
      <c r="J80" s="30">
        <v>1610.150024</v>
      </c>
      <c r="K80" s="10">
        <f t="shared" si="3"/>
        <v>1582.0710167870084</v>
      </c>
      <c r="L80" s="10">
        <f t="shared" si="4"/>
        <v>-5.3221044741976753E-3</v>
      </c>
    </row>
    <row r="81" spans="5:12">
      <c r="E81" s="29">
        <v>44405</v>
      </c>
      <c r="F81" s="30">
        <v>2894</v>
      </c>
      <c r="G81" s="30">
        <v>1880.473389</v>
      </c>
      <c r="H81" s="30">
        <v>1435.0500489999999</v>
      </c>
      <c r="I81" s="30">
        <v>687.79998799999998</v>
      </c>
      <c r="J81" s="30">
        <v>1592.4499510000001</v>
      </c>
      <c r="K81" s="10">
        <f t="shared" si="3"/>
        <v>1573.0053362414103</v>
      </c>
      <c r="L81" s="10">
        <f t="shared" si="4"/>
        <v>-5.7302614417457098E-3</v>
      </c>
    </row>
    <row r="82" spans="5:12">
      <c r="E82" s="29">
        <v>44406</v>
      </c>
      <c r="F82" s="30">
        <v>2826.3500979999999</v>
      </c>
      <c r="G82" s="30">
        <v>1895.149048</v>
      </c>
      <c r="H82" s="30">
        <v>1428.25</v>
      </c>
      <c r="I82" s="30">
        <v>703</v>
      </c>
      <c r="J82" s="30">
        <v>1594</v>
      </c>
      <c r="K82" s="10">
        <f t="shared" si="3"/>
        <v>1578.4337925620348</v>
      </c>
      <c r="L82" s="10">
        <f t="shared" si="4"/>
        <v>3.4510094756545762E-3</v>
      </c>
    </row>
    <row r="83" spans="5:12">
      <c r="E83" s="29">
        <v>44407</v>
      </c>
      <c r="F83" s="30">
        <v>2876.1999510000001</v>
      </c>
      <c r="G83" s="30">
        <v>1878.5812989999999</v>
      </c>
      <c r="H83" s="30">
        <v>1419</v>
      </c>
      <c r="I83" s="30">
        <v>773.95001200000002</v>
      </c>
      <c r="J83" s="30">
        <v>1598</v>
      </c>
      <c r="K83" s="10">
        <f t="shared" si="3"/>
        <v>1576.8761780182538</v>
      </c>
      <c r="L83" s="10">
        <f t="shared" si="4"/>
        <v>-9.8681018559088063E-4</v>
      </c>
    </row>
    <row r="84" spans="5:12">
      <c r="E84" s="29">
        <v>44410</v>
      </c>
      <c r="F84" s="30">
        <v>2921.8000489999999</v>
      </c>
      <c r="G84" s="30">
        <v>1912.91687</v>
      </c>
      <c r="H84" s="30">
        <v>1435</v>
      </c>
      <c r="I84" s="30">
        <v>775</v>
      </c>
      <c r="J84" s="30">
        <v>1606.3000489999999</v>
      </c>
      <c r="K84" s="10">
        <f t="shared" si="3"/>
        <v>1598.3055617855662</v>
      </c>
      <c r="L84" s="10">
        <f t="shared" si="4"/>
        <v>1.3589769486050507E-2</v>
      </c>
    </row>
    <row r="85" spans="5:12">
      <c r="E85" s="29">
        <v>44411</v>
      </c>
      <c r="F85" s="30">
        <v>2887.9499510000001</v>
      </c>
      <c r="G85" s="30">
        <v>1926.9925539999999</v>
      </c>
      <c r="H85" s="30">
        <v>1410</v>
      </c>
      <c r="I85" s="30">
        <v>794.79998799999998</v>
      </c>
      <c r="J85" s="30">
        <v>1625</v>
      </c>
      <c r="K85" s="10">
        <f t="shared" si="3"/>
        <v>1600.3215962206289</v>
      </c>
      <c r="L85" s="10">
        <f t="shared" si="4"/>
        <v>1.2613573294524283E-3</v>
      </c>
    </row>
    <row r="86" spans="5:12">
      <c r="E86" s="29">
        <v>44412</v>
      </c>
      <c r="F86" s="30">
        <v>2874.9499510000001</v>
      </c>
      <c r="G86" s="30">
        <v>1941.76062</v>
      </c>
      <c r="H86" s="30">
        <v>1441</v>
      </c>
      <c r="I86" s="30">
        <v>785.75</v>
      </c>
      <c r="J86" s="30">
        <v>1640</v>
      </c>
      <c r="K86" s="10">
        <f t="shared" si="3"/>
        <v>1617.7111615947147</v>
      </c>
      <c r="L86" s="10">
        <f t="shared" si="4"/>
        <v>1.0866294259324949E-2</v>
      </c>
    </row>
    <row r="87" spans="5:12">
      <c r="E87" s="29">
        <v>44413</v>
      </c>
      <c r="F87" s="30">
        <v>2864.9499510000001</v>
      </c>
      <c r="G87" s="30">
        <v>1969.9121090000001</v>
      </c>
      <c r="H87" s="30">
        <v>1467.099976</v>
      </c>
      <c r="I87" s="30">
        <v>786.15002400000003</v>
      </c>
      <c r="J87" s="30">
        <v>1620</v>
      </c>
      <c r="K87" s="10">
        <f t="shared" si="3"/>
        <v>1635.8602672141833</v>
      </c>
      <c r="L87" s="10">
        <f t="shared" si="4"/>
        <v>1.121900253292285E-2</v>
      </c>
    </row>
    <row r="88" spans="5:12">
      <c r="E88" s="29">
        <v>44414</v>
      </c>
      <c r="F88" s="30">
        <v>3375.8000489999999</v>
      </c>
      <c r="G88" s="30">
        <v>1928.192505</v>
      </c>
      <c r="H88" s="30">
        <v>1483.5500489999999</v>
      </c>
      <c r="I88" s="30">
        <v>785.20001200000002</v>
      </c>
      <c r="J88" s="30">
        <v>1627</v>
      </c>
      <c r="K88" s="10">
        <f t="shared" si="3"/>
        <v>1627.6202564639923</v>
      </c>
      <c r="L88" s="10">
        <f t="shared" si="4"/>
        <v>-5.0371116135875527E-3</v>
      </c>
    </row>
    <row r="89" spans="5:12">
      <c r="E89" s="29">
        <v>44417</v>
      </c>
      <c r="F89" s="30">
        <v>3669.8999020000001</v>
      </c>
      <c r="G89" s="30">
        <v>1917.20874</v>
      </c>
      <c r="H89" s="30">
        <v>1492</v>
      </c>
      <c r="I89" s="30">
        <v>788.79998799999998</v>
      </c>
      <c r="J89" s="30">
        <v>1620</v>
      </c>
      <c r="K89" s="10">
        <f t="shared" si="3"/>
        <v>1627.1783130480235</v>
      </c>
      <c r="L89" s="10">
        <f t="shared" si="4"/>
        <v>-2.7152735056823474E-4</v>
      </c>
    </row>
    <row r="90" spans="5:12">
      <c r="E90" s="29">
        <v>44418</v>
      </c>
      <c r="F90" s="30">
        <v>3790.6000979999999</v>
      </c>
      <c r="G90" s="30">
        <v>1927.2695309999999</v>
      </c>
      <c r="H90" s="30">
        <v>1489</v>
      </c>
      <c r="I90" s="30">
        <v>793.34997599999997</v>
      </c>
      <c r="J90" s="30">
        <v>1606</v>
      </c>
      <c r="K90" s="10">
        <f t="shared" si="3"/>
        <v>1630.0193462168736</v>
      </c>
      <c r="L90" s="10">
        <f t="shared" si="4"/>
        <v>1.745987606931898E-3</v>
      </c>
    </row>
    <row r="91" spans="5:12">
      <c r="E91" s="29">
        <v>44419</v>
      </c>
      <c r="F91" s="30">
        <v>3830.8999020000001</v>
      </c>
      <c r="G91" s="30">
        <v>1954.267212</v>
      </c>
      <c r="H91" s="30">
        <v>1514.900024</v>
      </c>
      <c r="I91" s="30">
        <v>779.54998799999998</v>
      </c>
      <c r="J91" s="30">
        <v>1590.1999510000001</v>
      </c>
      <c r="K91" s="10">
        <f t="shared" si="3"/>
        <v>1646.9140523172625</v>
      </c>
      <c r="L91" s="10">
        <f t="shared" si="4"/>
        <v>1.0364727350997471E-2</v>
      </c>
    </row>
    <row r="92" spans="5:12">
      <c r="E92" s="29">
        <v>44420</v>
      </c>
      <c r="F92" s="30">
        <v>3757.3000489999999</v>
      </c>
      <c r="G92" s="30">
        <v>1947.990845</v>
      </c>
      <c r="H92" s="30">
        <v>1497</v>
      </c>
      <c r="I92" s="30">
        <v>778.65002400000003</v>
      </c>
      <c r="J92" s="30">
        <v>1590</v>
      </c>
      <c r="K92" s="10">
        <f t="shared" si="3"/>
        <v>1637.692269054317</v>
      </c>
      <c r="L92" s="10">
        <f t="shared" si="4"/>
        <v>-5.5994320104137962E-3</v>
      </c>
    </row>
    <row r="93" spans="5:12">
      <c r="E93" s="29">
        <v>44421</v>
      </c>
      <c r="F93" s="30">
        <v>3666.0500489999999</v>
      </c>
      <c r="G93" s="30">
        <v>1980.4342039999999</v>
      </c>
      <c r="H93" s="30">
        <v>1501.1999510000001</v>
      </c>
      <c r="I93" s="30">
        <v>778.29998799999998</v>
      </c>
      <c r="J93" s="30">
        <v>1626</v>
      </c>
      <c r="K93" s="10">
        <f t="shared" si="3"/>
        <v>1656.8219753034912</v>
      </c>
      <c r="L93" s="10">
        <f t="shared" si="4"/>
        <v>1.1680891832151596E-2</v>
      </c>
    </row>
    <row r="94" spans="5:12">
      <c r="E94" s="29">
        <v>44424</v>
      </c>
      <c r="F94" s="30">
        <v>3651.1499020000001</v>
      </c>
      <c r="G94" s="30">
        <v>2006.1397710000001</v>
      </c>
      <c r="H94" s="30">
        <v>1526.150024</v>
      </c>
      <c r="I94" s="30">
        <v>780.79998799999998</v>
      </c>
      <c r="J94" s="30">
        <v>1674</v>
      </c>
      <c r="K94" s="10">
        <f t="shared" si="3"/>
        <v>1682.2679160768289</v>
      </c>
      <c r="L94" s="10">
        <f t="shared" si="4"/>
        <v>1.5358282997590456E-2</v>
      </c>
    </row>
    <row r="95" spans="5:12">
      <c r="E95" s="29">
        <v>44425</v>
      </c>
      <c r="F95" s="30">
        <v>3580.6499020000001</v>
      </c>
      <c r="G95" s="30">
        <v>1997.6020510000001</v>
      </c>
      <c r="H95" s="30">
        <v>1517.1999510000001</v>
      </c>
      <c r="I95" s="30">
        <v>784.15002400000003</v>
      </c>
      <c r="J95" s="30">
        <v>1658</v>
      </c>
      <c r="K95" s="10">
        <f t="shared" si="3"/>
        <v>1673.5500790793719</v>
      </c>
      <c r="L95" s="10">
        <f t="shared" si="4"/>
        <v>-5.1821929873022698E-3</v>
      </c>
    </row>
    <row r="96" spans="5:12">
      <c r="E96" s="29">
        <v>44426</v>
      </c>
      <c r="F96" s="30">
        <v>3487.1999510000001</v>
      </c>
      <c r="G96" s="30">
        <v>2005.355225</v>
      </c>
      <c r="H96" s="30">
        <v>1556.6999510000001</v>
      </c>
      <c r="I96" s="30">
        <v>782.90002400000003</v>
      </c>
      <c r="J96" s="30">
        <v>1647</v>
      </c>
      <c r="K96" s="10">
        <f t="shared" si="3"/>
        <v>1687.8229227180152</v>
      </c>
      <c r="L96" s="10">
        <f t="shared" si="4"/>
        <v>8.5284831431484687E-3</v>
      </c>
    </row>
    <row r="97" spans="5:12">
      <c r="E97" s="29">
        <v>44428</v>
      </c>
      <c r="F97" s="30">
        <v>3543</v>
      </c>
      <c r="G97" s="30">
        <v>1982.834106</v>
      </c>
      <c r="H97" s="30">
        <v>1486.0500489999999</v>
      </c>
      <c r="I97" s="30">
        <v>761.15002400000003</v>
      </c>
      <c r="J97" s="30">
        <v>1618.900024</v>
      </c>
      <c r="K97" s="10">
        <f t="shared" si="3"/>
        <v>1649.2516780172898</v>
      </c>
      <c r="L97" s="10">
        <f t="shared" si="4"/>
        <v>-2.285266077475212E-2</v>
      </c>
    </row>
    <row r="98" spans="5:12">
      <c r="E98" s="29">
        <v>44431</v>
      </c>
      <c r="F98" s="30">
        <v>3433.6499020000001</v>
      </c>
      <c r="G98" s="30">
        <v>1995.848389</v>
      </c>
      <c r="H98" s="30">
        <v>1529.849976</v>
      </c>
      <c r="I98" s="30">
        <v>759.34997599999997</v>
      </c>
      <c r="J98" s="30">
        <v>1600.099976</v>
      </c>
      <c r="K98" s="10">
        <f t="shared" si="3"/>
        <v>1666.0548869295362</v>
      </c>
      <c r="L98" s="10">
        <f t="shared" si="4"/>
        <v>1.0188383699234471E-2</v>
      </c>
    </row>
    <row r="99" spans="5:12">
      <c r="E99" s="29">
        <v>44432</v>
      </c>
      <c r="F99" s="30">
        <v>3514.3999020000001</v>
      </c>
      <c r="G99" s="30">
        <v>2015.554443</v>
      </c>
      <c r="H99" s="30">
        <v>1530</v>
      </c>
      <c r="I99" s="30">
        <v>771.34997599999997</v>
      </c>
      <c r="J99" s="30">
        <v>1590</v>
      </c>
      <c r="K99" s="10">
        <f t="shared" si="3"/>
        <v>1675.1019457922239</v>
      </c>
      <c r="L99" s="10">
        <f t="shared" si="4"/>
        <v>5.4302285799006089E-3</v>
      </c>
    </row>
    <row r="100" spans="5:12">
      <c r="E100" s="29">
        <v>44433</v>
      </c>
      <c r="F100" s="30">
        <v>3475.8999020000001</v>
      </c>
      <c r="G100" s="30">
        <v>2032.9990230000001</v>
      </c>
      <c r="H100" s="30">
        <v>1552.099976</v>
      </c>
      <c r="I100" s="30">
        <v>769.04998799999998</v>
      </c>
      <c r="J100" s="30">
        <v>1614.9499510000001</v>
      </c>
      <c r="K100" s="10">
        <f t="shared" si="3"/>
        <v>1692.5034043890691</v>
      </c>
      <c r="L100" s="10">
        <f t="shared" si="4"/>
        <v>1.0388298240926019E-2</v>
      </c>
    </row>
    <row r="101" spans="5:12">
      <c r="E101" s="29">
        <v>44434</v>
      </c>
      <c r="F101" s="30">
        <v>3440</v>
      </c>
      <c r="G101" s="30">
        <v>2058.7045899999998</v>
      </c>
      <c r="H101" s="30">
        <v>1550</v>
      </c>
      <c r="I101" s="30">
        <v>760.54998799999998</v>
      </c>
      <c r="J101" s="30">
        <v>1593.8000489999999</v>
      </c>
      <c r="K101" s="10">
        <f t="shared" si="3"/>
        <v>1698.9739716588774</v>
      </c>
      <c r="L101" s="10">
        <f t="shared" si="4"/>
        <v>3.8230748919196866E-3</v>
      </c>
    </row>
    <row r="102" spans="5:12">
      <c r="E102" s="29">
        <v>44435</v>
      </c>
      <c r="F102" s="30">
        <v>3432.8999020000001</v>
      </c>
      <c r="G102" s="30">
        <v>2055.889404</v>
      </c>
      <c r="H102" s="30">
        <v>1552</v>
      </c>
      <c r="I102" s="30">
        <v>771.79998799999998</v>
      </c>
      <c r="J102" s="30">
        <v>1604</v>
      </c>
      <c r="K102" s="10">
        <f t="shared" si="3"/>
        <v>1700.8960901243756</v>
      </c>
      <c r="L102" s="10">
        <f t="shared" si="4"/>
        <v>1.1313407371518203E-3</v>
      </c>
    </row>
    <row r="103" spans="5:12">
      <c r="E103" s="29">
        <v>44438</v>
      </c>
      <c r="F103" s="30">
        <v>3600.9499510000001</v>
      </c>
      <c r="G103" s="30">
        <v>2095.4399410000001</v>
      </c>
      <c r="H103" s="30">
        <v>1555.599976</v>
      </c>
      <c r="I103" s="30">
        <v>787.20001200000002</v>
      </c>
      <c r="J103" s="30">
        <v>1646.6999510000001</v>
      </c>
      <c r="K103" s="10">
        <f t="shared" si="3"/>
        <v>1727.1319888610744</v>
      </c>
      <c r="L103" s="10">
        <f t="shared" si="4"/>
        <v>1.5424751040952867E-2</v>
      </c>
    </row>
    <row r="104" spans="5:12">
      <c r="E104" s="29">
        <v>44439</v>
      </c>
      <c r="F104" s="30">
        <v>3586.8999020000001</v>
      </c>
      <c r="G104" s="30">
        <v>2084.2717290000001</v>
      </c>
      <c r="H104" s="30">
        <v>1563.5</v>
      </c>
      <c r="I104" s="30">
        <v>794.04998799999998</v>
      </c>
      <c r="J104" s="30">
        <v>1660.0500489999999</v>
      </c>
      <c r="K104" s="10">
        <f t="shared" si="3"/>
        <v>1727.3083564644699</v>
      </c>
      <c r="L104" s="10">
        <f t="shared" si="4"/>
        <v>1.0211588027608798E-4</v>
      </c>
    </row>
    <row r="105" spans="5:12">
      <c r="E105" s="29">
        <v>44440</v>
      </c>
      <c r="F105" s="30">
        <v>3587.75</v>
      </c>
      <c r="G105" s="30">
        <v>2092.532471</v>
      </c>
      <c r="H105" s="30">
        <v>1575</v>
      </c>
      <c r="I105" s="30">
        <v>788.5</v>
      </c>
      <c r="J105" s="30">
        <v>1672.25</v>
      </c>
      <c r="K105" s="10">
        <f t="shared" si="3"/>
        <v>1735.5776723630836</v>
      </c>
      <c r="L105" s="10">
        <f t="shared" si="4"/>
        <v>4.7873999264032019E-3</v>
      </c>
    </row>
    <row r="106" spans="5:12">
      <c r="E106" s="29">
        <v>44441</v>
      </c>
      <c r="F106" s="30">
        <v>3636.5</v>
      </c>
      <c r="G106" s="30">
        <v>2117.7304690000001</v>
      </c>
      <c r="H106" s="30">
        <v>1574.099976</v>
      </c>
      <c r="I106" s="30">
        <v>789.95001200000002</v>
      </c>
      <c r="J106" s="30">
        <v>1687.900024</v>
      </c>
      <c r="K106" s="10">
        <f t="shared" si="3"/>
        <v>1748.4878025391233</v>
      </c>
      <c r="L106" s="10">
        <f t="shared" si="4"/>
        <v>7.4385205465692383E-3</v>
      </c>
    </row>
    <row r="107" spans="5:12">
      <c r="E107" s="29">
        <v>44442</v>
      </c>
      <c r="F107" s="30">
        <v>3621.3500979999999</v>
      </c>
      <c r="G107" s="30">
        <v>2204.5847170000002</v>
      </c>
      <c r="H107" s="30">
        <v>1586.099976</v>
      </c>
      <c r="I107" s="30">
        <v>789.40002400000003</v>
      </c>
      <c r="J107" s="30">
        <v>1697</v>
      </c>
      <c r="K107" s="10">
        <f t="shared" si="3"/>
        <v>1790.5581240081538</v>
      </c>
      <c r="L107" s="10">
        <f t="shared" si="4"/>
        <v>2.4060975093985082E-2</v>
      </c>
    </row>
    <row r="108" spans="5:12">
      <c r="E108" s="29">
        <v>44445</v>
      </c>
      <c r="F108" s="30">
        <v>3592.6000979999999</v>
      </c>
      <c r="G108" s="30">
        <v>2238.828125</v>
      </c>
      <c r="H108" s="30">
        <v>1579.9499510000001</v>
      </c>
      <c r="I108" s="30">
        <v>784.25</v>
      </c>
      <c r="J108" s="30">
        <v>1700</v>
      </c>
      <c r="K108" s="10">
        <f t="shared" si="3"/>
        <v>1802.7758271121756</v>
      </c>
      <c r="L108" s="10">
        <f t="shared" si="4"/>
        <v>6.8234049150399656E-3</v>
      </c>
    </row>
    <row r="109" spans="5:12">
      <c r="E109" s="29">
        <v>44446</v>
      </c>
      <c r="F109" s="30">
        <v>3517.1999510000001</v>
      </c>
      <c r="G109" s="30">
        <v>2252.9499510000001</v>
      </c>
      <c r="H109" s="30">
        <v>1562.5</v>
      </c>
      <c r="I109" s="30">
        <v>769.90002400000003</v>
      </c>
      <c r="J109" s="30">
        <v>1694.1999510000001</v>
      </c>
      <c r="K109" s="10">
        <f t="shared" si="3"/>
        <v>1800.2346226673953</v>
      </c>
      <c r="L109" s="10">
        <f t="shared" si="4"/>
        <v>-1.4096064560900068E-3</v>
      </c>
    </row>
    <row r="110" spans="5:12">
      <c r="E110" s="29">
        <v>44447</v>
      </c>
      <c r="F110" s="30">
        <v>3444.75</v>
      </c>
      <c r="G110" s="30">
        <v>2244.1352539999998</v>
      </c>
      <c r="H110" s="30">
        <v>1571.9499510000001</v>
      </c>
      <c r="I110" s="30">
        <v>777.45001200000002</v>
      </c>
      <c r="J110" s="30">
        <v>1682</v>
      </c>
      <c r="K110" s="10">
        <f t="shared" si="3"/>
        <v>1798.4191935732867</v>
      </c>
      <c r="L110" s="10">
        <f t="shared" si="4"/>
        <v>-1.0084402728677277E-3</v>
      </c>
    </row>
    <row r="111" spans="5:12">
      <c r="E111" s="29">
        <v>44448</v>
      </c>
      <c r="F111" s="30">
        <v>3411.8500979999999</v>
      </c>
      <c r="G111" s="30">
        <v>2238.828125</v>
      </c>
      <c r="H111" s="30">
        <v>1574</v>
      </c>
      <c r="I111" s="30">
        <v>776.29998799999998</v>
      </c>
      <c r="J111" s="30">
        <v>1655.1999510000001</v>
      </c>
      <c r="K111" s="10">
        <f t="shared" si="3"/>
        <v>1793.1285615925585</v>
      </c>
      <c r="L111" s="10">
        <f t="shared" si="4"/>
        <v>-2.9418235746340171E-3</v>
      </c>
    </row>
    <row r="112" spans="5:12">
      <c r="E112" s="29">
        <v>44452</v>
      </c>
      <c r="F112" s="30">
        <v>3420.4499510000001</v>
      </c>
      <c r="G112" s="30">
        <v>2188.9399410000001</v>
      </c>
      <c r="H112" s="30">
        <v>1562</v>
      </c>
      <c r="I112" s="30">
        <v>780.29998799999998</v>
      </c>
      <c r="J112" s="30">
        <v>1662.0500489999999</v>
      </c>
      <c r="K112" s="10">
        <f t="shared" si="3"/>
        <v>1769.18753193776</v>
      </c>
      <c r="L112" s="10">
        <f t="shared" si="4"/>
        <v>-1.3351541081658591E-2</v>
      </c>
    </row>
    <row r="113" spans="5:12">
      <c r="E113" s="29">
        <v>44453</v>
      </c>
      <c r="F113" s="30">
        <v>3404.9499510000001</v>
      </c>
      <c r="G113" s="30">
        <v>2186.0786130000001</v>
      </c>
      <c r="H113" s="30">
        <v>1560</v>
      </c>
      <c r="I113" s="30">
        <v>781.40002400000003</v>
      </c>
      <c r="J113" s="30">
        <v>1676</v>
      </c>
      <c r="K113" s="10">
        <f t="shared" si="3"/>
        <v>1769.0693970238576</v>
      </c>
      <c r="L113" s="10">
        <f t="shared" si="4"/>
        <v>-6.6773539700970552E-5</v>
      </c>
    </row>
    <row r="114" spans="5:12">
      <c r="E114" s="29">
        <v>44454</v>
      </c>
      <c r="F114" s="30">
        <v>3477.5500489999999</v>
      </c>
      <c r="G114" s="30">
        <v>2195.1701659999999</v>
      </c>
      <c r="H114" s="30">
        <v>1535</v>
      </c>
      <c r="I114" s="30">
        <v>780.65002400000003</v>
      </c>
      <c r="J114" s="30">
        <v>1700</v>
      </c>
      <c r="K114" s="10">
        <f t="shared" si="3"/>
        <v>1768.0736742666613</v>
      </c>
      <c r="L114" s="10">
        <f t="shared" si="4"/>
        <v>-5.6285115715160039E-4</v>
      </c>
    </row>
    <row r="115" spans="5:12">
      <c r="E115" s="29">
        <v>44455</v>
      </c>
      <c r="F115" s="30">
        <v>3468.9499510000001</v>
      </c>
      <c r="G115" s="30">
        <v>2241.2277829999998</v>
      </c>
      <c r="H115" s="30">
        <v>1537.75</v>
      </c>
      <c r="I115" s="30">
        <v>781.04998799999998</v>
      </c>
      <c r="J115" s="30">
        <v>1709.599976</v>
      </c>
      <c r="K115" s="10">
        <f t="shared" si="3"/>
        <v>1789.8559628234143</v>
      </c>
      <c r="L115" s="10">
        <f t="shared" si="4"/>
        <v>1.2319785580082065E-2</v>
      </c>
    </row>
    <row r="116" spans="5:12">
      <c r="E116" s="29">
        <v>44456</v>
      </c>
      <c r="F116" s="30">
        <v>3425.3500979999999</v>
      </c>
      <c r="G116" s="30">
        <v>2206.476807</v>
      </c>
      <c r="H116" s="30">
        <v>1569</v>
      </c>
      <c r="I116" s="30">
        <v>769.90002400000003</v>
      </c>
      <c r="J116" s="30">
        <v>1724</v>
      </c>
      <c r="K116" s="10">
        <f t="shared" si="3"/>
        <v>1785.6630258563443</v>
      </c>
      <c r="L116" s="10">
        <f t="shared" si="4"/>
        <v>-2.3426113911735325E-3</v>
      </c>
    </row>
    <row r="117" spans="5:12">
      <c r="E117" s="29">
        <v>44459</v>
      </c>
      <c r="F117" s="30">
        <v>3376.3000489999999</v>
      </c>
      <c r="G117" s="30">
        <v>2209.984375</v>
      </c>
      <c r="H117" s="30">
        <v>1564</v>
      </c>
      <c r="I117" s="30">
        <v>756.5</v>
      </c>
      <c r="J117" s="30">
        <v>1700.1999510000001</v>
      </c>
      <c r="K117" s="10">
        <f t="shared" si="3"/>
        <v>1780.7328681557563</v>
      </c>
      <c r="L117" s="10">
        <f t="shared" si="4"/>
        <v>-2.7609675673403444E-3</v>
      </c>
    </row>
    <row r="118" spans="5:12">
      <c r="E118" s="29">
        <v>44460</v>
      </c>
      <c r="F118" s="30">
        <v>3345.6000979999999</v>
      </c>
      <c r="G118" s="30">
        <v>2219.5373540000001</v>
      </c>
      <c r="H118" s="30">
        <v>1562</v>
      </c>
      <c r="I118" s="30">
        <v>764.5</v>
      </c>
      <c r="J118" s="30">
        <v>1698.599976</v>
      </c>
      <c r="K118" s="10">
        <f t="shared" si="3"/>
        <v>1784.6241205965282</v>
      </c>
      <c r="L118" s="10">
        <f t="shared" si="4"/>
        <v>2.1851971794073499E-3</v>
      </c>
    </row>
    <row r="119" spans="5:12">
      <c r="E119" s="29">
        <v>44461</v>
      </c>
      <c r="F119" s="30">
        <v>3396.1000979999999</v>
      </c>
      <c r="G119" s="30">
        <v>2243.3508299999999</v>
      </c>
      <c r="H119" s="30">
        <v>1549</v>
      </c>
      <c r="I119" s="30">
        <v>770.09997599999997</v>
      </c>
      <c r="J119" s="30">
        <v>1720.900024</v>
      </c>
      <c r="K119" s="10">
        <f t="shared" si="3"/>
        <v>1794.2316577572738</v>
      </c>
      <c r="L119" s="10">
        <f t="shared" si="4"/>
        <v>5.3835074007260175E-3</v>
      </c>
    </row>
    <row r="120" spans="5:12">
      <c r="E120" s="29">
        <v>44462</v>
      </c>
      <c r="F120" s="30">
        <v>3431.6999510000001</v>
      </c>
      <c r="G120" s="30">
        <v>2298.1770019999999</v>
      </c>
      <c r="H120" s="30">
        <v>1542</v>
      </c>
      <c r="I120" s="30">
        <v>769.84997599999997</v>
      </c>
      <c r="J120" s="30">
        <v>1718.3000489999999</v>
      </c>
      <c r="K120" s="10">
        <f t="shared" si="3"/>
        <v>1815.2196053987793</v>
      </c>
      <c r="L120" s="10">
        <f t="shared" si="4"/>
        <v>1.1697456987098231E-2</v>
      </c>
    </row>
    <row r="121" spans="5:12">
      <c r="E121" s="29">
        <v>44463</v>
      </c>
      <c r="F121" s="30">
        <v>3395.25</v>
      </c>
      <c r="G121" s="30">
        <v>2291.53125</v>
      </c>
      <c r="H121" s="30">
        <v>1579</v>
      </c>
      <c r="I121" s="30">
        <v>770.45001200000002</v>
      </c>
      <c r="J121" s="30">
        <v>1780</v>
      </c>
      <c r="K121" s="10">
        <f t="shared" si="3"/>
        <v>1832.2036070465356</v>
      </c>
      <c r="L121" s="10">
        <f t="shared" si="4"/>
        <v>9.3564445851306299E-3</v>
      </c>
    </row>
    <row r="122" spans="5:12">
      <c r="E122" s="29">
        <v>44466</v>
      </c>
      <c r="F122" s="30">
        <v>3372.1499020000001</v>
      </c>
      <c r="G122" s="30">
        <v>2330.0666500000002</v>
      </c>
      <c r="H122" s="30">
        <v>1615.6999510000001</v>
      </c>
      <c r="I122" s="30">
        <v>763.04998799999998</v>
      </c>
      <c r="J122" s="30">
        <v>1772</v>
      </c>
      <c r="K122" s="10">
        <f t="shared" si="3"/>
        <v>1858.8680943761294</v>
      </c>
      <c r="L122" s="10">
        <f t="shared" si="4"/>
        <v>1.4553233727432779E-2</v>
      </c>
    </row>
    <row r="123" spans="5:12">
      <c r="E123" s="29">
        <v>44467</v>
      </c>
      <c r="F123" s="30">
        <v>3363.3999020000001</v>
      </c>
      <c r="G123" s="30">
        <v>2351.849365</v>
      </c>
      <c r="H123" s="30">
        <v>1632</v>
      </c>
      <c r="I123" s="30">
        <v>775.09997599999997</v>
      </c>
      <c r="J123" s="30">
        <v>1745.3000489999999</v>
      </c>
      <c r="K123" s="10">
        <f t="shared" si="3"/>
        <v>1871.4900987124668</v>
      </c>
      <c r="L123" s="10">
        <f t="shared" si="4"/>
        <v>6.790155995750391E-3</v>
      </c>
    </row>
    <row r="124" spans="5:12">
      <c r="E124" s="29">
        <v>44468</v>
      </c>
      <c r="F124" s="30">
        <v>3368.4499510000001</v>
      </c>
      <c r="G124" s="30">
        <v>2333.2048340000001</v>
      </c>
      <c r="H124" s="30">
        <v>1597</v>
      </c>
      <c r="I124" s="30">
        <v>811.29998799999998</v>
      </c>
      <c r="J124" s="30">
        <v>1732</v>
      </c>
      <c r="K124" s="10">
        <f t="shared" si="3"/>
        <v>1854.2479417721374</v>
      </c>
      <c r="L124" s="10">
        <f t="shared" si="4"/>
        <v>-9.2130634044985671E-3</v>
      </c>
    </row>
    <row r="125" spans="5:12">
      <c r="E125" s="29">
        <v>44469</v>
      </c>
      <c r="F125" s="30">
        <v>3427.75</v>
      </c>
      <c r="G125" s="30">
        <v>2325.266846</v>
      </c>
      <c r="H125" s="30">
        <v>1586</v>
      </c>
      <c r="I125" s="30">
        <v>818.25</v>
      </c>
      <c r="J125" s="30">
        <v>1719.9499510000001</v>
      </c>
      <c r="K125" s="10">
        <f t="shared" si="3"/>
        <v>1846.8498643243083</v>
      </c>
      <c r="L125" s="10">
        <f t="shared" si="4"/>
        <v>-3.9897994659541247E-3</v>
      </c>
    </row>
    <row r="126" spans="5:12">
      <c r="E126" s="29">
        <v>44470</v>
      </c>
      <c r="F126" s="30">
        <v>3444.8000489999999</v>
      </c>
      <c r="G126" s="30">
        <v>2329.374268</v>
      </c>
      <c r="H126" s="30">
        <v>1583</v>
      </c>
      <c r="I126" s="30">
        <v>826.59997599999997</v>
      </c>
      <c r="J126" s="30">
        <v>1697.5</v>
      </c>
      <c r="K126" s="10">
        <f t="shared" si="3"/>
        <v>1845.821165398464</v>
      </c>
      <c r="L126" s="10">
        <f t="shared" si="4"/>
        <v>-5.5700192295848883E-4</v>
      </c>
    </row>
    <row r="127" spans="5:12">
      <c r="E127" s="29">
        <v>44473</v>
      </c>
      <c r="F127" s="30">
        <v>3553.5500489999999</v>
      </c>
      <c r="G127" s="30">
        <v>2359.3256839999999</v>
      </c>
      <c r="H127" s="30">
        <v>1589</v>
      </c>
      <c r="I127" s="30">
        <v>832</v>
      </c>
      <c r="J127" s="30">
        <v>1696.5</v>
      </c>
      <c r="K127" s="10">
        <f t="shared" si="3"/>
        <v>1861.7882465214798</v>
      </c>
      <c r="L127" s="10">
        <f t="shared" si="4"/>
        <v>8.6503944273328415E-3</v>
      </c>
    </row>
    <row r="128" spans="5:12">
      <c r="E128" s="29">
        <v>44474</v>
      </c>
      <c r="F128" s="30">
        <v>3578.5500489999999</v>
      </c>
      <c r="G128" s="30">
        <v>2408.2907709999999</v>
      </c>
      <c r="H128" s="30">
        <v>1592</v>
      </c>
      <c r="I128" s="30">
        <v>820.5</v>
      </c>
      <c r="J128" s="30">
        <v>1714.5</v>
      </c>
      <c r="K128" s="10">
        <f t="shared" si="3"/>
        <v>1884.8688237353804</v>
      </c>
      <c r="L128" s="10">
        <f t="shared" si="4"/>
        <v>1.2396993727414429E-2</v>
      </c>
    </row>
    <row r="129" spans="5:12">
      <c r="E129" s="29">
        <v>44475</v>
      </c>
      <c r="F129" s="30">
        <v>3528.1000979999999</v>
      </c>
      <c r="G129" s="30">
        <v>2362.7407229999999</v>
      </c>
      <c r="H129" s="30">
        <v>1596</v>
      </c>
      <c r="I129" s="30">
        <v>800.59997599999997</v>
      </c>
      <c r="J129" s="30">
        <v>1716.6999510000001</v>
      </c>
      <c r="K129" s="10">
        <f t="shared" si="3"/>
        <v>1864.4992080346215</v>
      </c>
      <c r="L129" s="10">
        <f t="shared" si="4"/>
        <v>-1.0806914223553732E-2</v>
      </c>
    </row>
    <row r="130" spans="5:12">
      <c r="E130" s="29">
        <v>44476</v>
      </c>
      <c r="F130" s="30">
        <v>3499.5500489999999</v>
      </c>
      <c r="G130" s="30">
        <v>2374.3244629999999</v>
      </c>
      <c r="H130" s="30">
        <v>1626.599976</v>
      </c>
      <c r="I130" s="30">
        <v>823.25</v>
      </c>
      <c r="J130" s="30">
        <v>1710</v>
      </c>
      <c r="K130" s="10">
        <f t="shared" si="3"/>
        <v>1881.0386619254307</v>
      </c>
      <c r="L130" s="10">
        <f t="shared" si="4"/>
        <v>8.8707218643677699E-3</v>
      </c>
    </row>
    <row r="131" spans="5:12">
      <c r="E131" s="29">
        <v>44477</v>
      </c>
      <c r="F131" s="30">
        <v>3489.25</v>
      </c>
      <c r="G131" s="30">
        <v>2465.5629880000001</v>
      </c>
      <c r="H131" s="30">
        <v>1612</v>
      </c>
      <c r="I131" s="30">
        <v>821.40002400000003</v>
      </c>
      <c r="J131" s="30">
        <v>1740</v>
      </c>
      <c r="K131" s="10">
        <f t="shared" ref="K131:K194" si="5">($B$22*$F131)+($B$23*$G131)+($B$24*$H131)+($B$25*$I131)+($B$26*$J131)</f>
        <v>1918.6770674282939</v>
      </c>
      <c r="L131" s="10">
        <f t="shared" si="4"/>
        <v>2.0009373685247134E-2</v>
      </c>
    </row>
    <row r="132" spans="5:12">
      <c r="E132" s="29">
        <v>44480</v>
      </c>
      <c r="F132" s="30">
        <v>3479.9499510000001</v>
      </c>
      <c r="G132" s="30">
        <v>2448.3950199999999</v>
      </c>
      <c r="H132" s="30">
        <v>1599.900024</v>
      </c>
      <c r="I132" s="30">
        <v>832.54998799999998</v>
      </c>
      <c r="J132" s="30">
        <v>1733.75</v>
      </c>
      <c r="K132" s="10">
        <f t="shared" si="5"/>
        <v>1907.7056105679189</v>
      </c>
      <c r="L132" s="10">
        <f t="shared" ref="L132:L195" si="6">(K132/K131)-1</f>
        <v>-5.7182404723691294E-3</v>
      </c>
    </row>
    <row r="133" spans="5:12">
      <c r="E133" s="29">
        <v>44481</v>
      </c>
      <c r="F133" s="30">
        <v>3432.9499510000001</v>
      </c>
      <c r="G133" s="30">
        <v>2462.3784179999998</v>
      </c>
      <c r="H133" s="30">
        <v>1625</v>
      </c>
      <c r="I133" s="30">
        <v>829.70001200000002</v>
      </c>
      <c r="J133" s="30">
        <v>1710.5</v>
      </c>
      <c r="K133" s="10">
        <f t="shared" si="5"/>
        <v>1918.463096505945</v>
      </c>
      <c r="L133" s="10">
        <f t="shared" si="6"/>
        <v>5.6389654034847414E-3</v>
      </c>
    </row>
    <row r="134" spans="5:12">
      <c r="E134" s="29">
        <v>44482</v>
      </c>
      <c r="F134" s="30">
        <v>3420.6000979999999</v>
      </c>
      <c r="G134" s="30">
        <v>2487.4379880000001</v>
      </c>
      <c r="H134" s="30">
        <v>1637</v>
      </c>
      <c r="I134" s="30">
        <v>842.54998799999998</v>
      </c>
      <c r="J134" s="30">
        <v>1727</v>
      </c>
      <c r="K134" s="10">
        <f t="shared" si="5"/>
        <v>1936.5403024234874</v>
      </c>
      <c r="L134" s="10">
        <f t="shared" si="6"/>
        <v>9.4227540526925502E-3</v>
      </c>
    </row>
    <row r="135" spans="5:12">
      <c r="E135" s="29">
        <v>44483</v>
      </c>
      <c r="F135" s="30">
        <v>3587.75</v>
      </c>
      <c r="G135" s="30">
        <v>2492.4682619999999</v>
      </c>
      <c r="H135" s="30">
        <v>1638</v>
      </c>
      <c r="I135" s="30">
        <v>841.29998799999998</v>
      </c>
      <c r="J135" s="30">
        <v>1775</v>
      </c>
      <c r="K135" s="10">
        <f t="shared" si="5"/>
        <v>1946.0023056908453</v>
      </c>
      <c r="L135" s="10">
        <f t="shared" si="6"/>
        <v>4.8860347783707958E-3</v>
      </c>
    </row>
    <row r="136" spans="5:12">
      <c r="E136" s="29">
        <v>44487</v>
      </c>
      <c r="F136" s="30">
        <v>3636.1999510000001</v>
      </c>
      <c r="G136" s="30">
        <v>2499.1140140000002</v>
      </c>
      <c r="H136" s="30">
        <v>1705</v>
      </c>
      <c r="I136" s="30">
        <v>835.90002400000003</v>
      </c>
      <c r="J136" s="30">
        <v>1807.150024</v>
      </c>
      <c r="K136" s="10">
        <f t="shared" si="5"/>
        <v>1974.8055813854598</v>
      </c>
      <c r="L136" s="10">
        <f t="shared" si="6"/>
        <v>1.4801254659556617E-2</v>
      </c>
    </row>
    <row r="137" spans="5:12">
      <c r="E137" s="29">
        <v>44488</v>
      </c>
      <c r="F137" s="30">
        <v>3576.6499020000001</v>
      </c>
      <c r="G137" s="30">
        <v>2521.4965820000002</v>
      </c>
      <c r="H137" s="30">
        <v>1675.4499510000001</v>
      </c>
      <c r="I137" s="30">
        <v>827.34997599999997</v>
      </c>
      <c r="J137" s="30">
        <v>1809.8000489999999</v>
      </c>
      <c r="K137" s="10">
        <f t="shared" si="5"/>
        <v>1973.58197090981</v>
      </c>
      <c r="L137" s="10">
        <f t="shared" si="6"/>
        <v>-6.1961060227067044E-4</v>
      </c>
    </row>
    <row r="138" spans="5:12">
      <c r="E138" s="29">
        <v>44489</v>
      </c>
      <c r="F138" s="30">
        <v>3551.5</v>
      </c>
      <c r="G138" s="30">
        <v>2492.4682619999999</v>
      </c>
      <c r="H138" s="30">
        <v>1689.099976</v>
      </c>
      <c r="I138" s="30">
        <v>814.90002400000003</v>
      </c>
      <c r="J138" s="30">
        <v>1855</v>
      </c>
      <c r="K138" s="10">
        <f t="shared" si="5"/>
        <v>1969.8423807924603</v>
      </c>
      <c r="L138" s="10">
        <f t="shared" si="6"/>
        <v>-1.8948238139943063E-3</v>
      </c>
    </row>
    <row r="139" spans="5:12">
      <c r="E139" s="29">
        <v>44490</v>
      </c>
      <c r="F139" s="30">
        <v>3469.4499510000001</v>
      </c>
      <c r="G139" s="30">
        <v>2420.5666500000002</v>
      </c>
      <c r="H139" s="30">
        <v>1671.8000489999999</v>
      </c>
      <c r="I139" s="30">
        <v>818.40002400000003</v>
      </c>
      <c r="J139" s="30">
        <v>1815</v>
      </c>
      <c r="K139" s="10">
        <f t="shared" si="5"/>
        <v>1928.2136629228328</v>
      </c>
      <c r="L139" s="10">
        <f t="shared" si="6"/>
        <v>-2.1133019715455781E-2</v>
      </c>
    </row>
    <row r="140" spans="5:12">
      <c r="E140" s="29">
        <v>44491</v>
      </c>
      <c r="F140" s="30">
        <v>3345.5</v>
      </c>
      <c r="G140" s="30">
        <v>2425.0893550000001</v>
      </c>
      <c r="H140" s="30">
        <v>1680.099976</v>
      </c>
      <c r="I140" s="30">
        <v>812.54998799999998</v>
      </c>
      <c r="J140" s="30">
        <v>1816</v>
      </c>
      <c r="K140" s="10">
        <f t="shared" si="5"/>
        <v>1931.5670720279932</v>
      </c>
      <c r="L140" s="10">
        <f t="shared" si="6"/>
        <v>1.7391273434279597E-3</v>
      </c>
    </row>
    <row r="141" spans="5:12">
      <c r="E141" s="29">
        <v>44494</v>
      </c>
      <c r="F141" s="30">
        <v>3200.9499510000001</v>
      </c>
      <c r="G141" s="30">
        <v>2401.4604490000002</v>
      </c>
      <c r="H141" s="30">
        <v>1690</v>
      </c>
      <c r="I141" s="30">
        <v>813.20001200000002</v>
      </c>
      <c r="J141" s="30">
        <v>1792.25</v>
      </c>
      <c r="K141" s="10">
        <f t="shared" si="5"/>
        <v>1920.8938411423896</v>
      </c>
      <c r="L141" s="10">
        <f t="shared" si="6"/>
        <v>-5.5256848390967672E-3</v>
      </c>
    </row>
    <row r="142" spans="5:12">
      <c r="E142" s="29">
        <v>44495</v>
      </c>
      <c r="F142" s="30">
        <v>3304.0500489999999</v>
      </c>
      <c r="G142" s="30">
        <v>2456.148193</v>
      </c>
      <c r="H142" s="30">
        <v>1650</v>
      </c>
      <c r="I142" s="30">
        <v>813.5</v>
      </c>
      <c r="J142" s="30">
        <v>1785</v>
      </c>
      <c r="K142" s="10">
        <f t="shared" si="5"/>
        <v>1930.8073997745842</v>
      </c>
      <c r="L142" s="10">
        <f t="shared" si="6"/>
        <v>5.1609091662758733E-3</v>
      </c>
    </row>
    <row r="143" spans="5:12">
      <c r="E143" s="29">
        <v>44496</v>
      </c>
      <c r="F143" s="30">
        <v>3300.3500979999999</v>
      </c>
      <c r="G143" s="30">
        <v>2425.0893550000001</v>
      </c>
      <c r="H143" s="30">
        <v>1652.75</v>
      </c>
      <c r="I143" s="30">
        <v>825.09997599999997</v>
      </c>
      <c r="J143" s="30">
        <v>1801</v>
      </c>
      <c r="K143" s="10">
        <f t="shared" si="5"/>
        <v>1921.6975645245263</v>
      </c>
      <c r="L143" s="10">
        <f t="shared" si="6"/>
        <v>-4.7181480924101127E-3</v>
      </c>
    </row>
    <row r="144" spans="5:12">
      <c r="E144" s="29">
        <v>44497</v>
      </c>
      <c r="F144" s="30">
        <v>3246.6999510000001</v>
      </c>
      <c r="G144" s="30">
        <v>2398.506836</v>
      </c>
      <c r="H144" s="30">
        <v>1650</v>
      </c>
      <c r="I144" s="30">
        <v>807.59997599999997</v>
      </c>
      <c r="J144" s="30">
        <v>1799.5500489999999</v>
      </c>
      <c r="K144" s="10">
        <f t="shared" si="5"/>
        <v>1906.9794033207061</v>
      </c>
      <c r="L144" s="10">
        <f t="shared" si="6"/>
        <v>-7.6589373247512027E-3</v>
      </c>
    </row>
    <row r="145" spans="5:12">
      <c r="E145" s="29">
        <v>44498</v>
      </c>
      <c r="F145" s="30">
        <v>3240.6499020000001</v>
      </c>
      <c r="G145" s="30">
        <v>2340.9580080000001</v>
      </c>
      <c r="H145" s="30">
        <v>1590</v>
      </c>
      <c r="I145" s="30">
        <v>795</v>
      </c>
      <c r="J145" s="30">
        <v>1822</v>
      </c>
      <c r="K145" s="10">
        <f t="shared" si="5"/>
        <v>1863.9018589726361</v>
      </c>
      <c r="L145" s="10">
        <f t="shared" si="6"/>
        <v>-2.2589412488177474E-2</v>
      </c>
    </row>
    <row r="146" spans="5:12">
      <c r="E146" s="29">
        <v>44501</v>
      </c>
      <c r="F146" s="30">
        <v>3222.5500489999999</v>
      </c>
      <c r="G146" s="30">
        <v>2342.388672</v>
      </c>
      <c r="H146" s="30">
        <v>1585</v>
      </c>
      <c r="I146" s="30">
        <v>811.79998799999998</v>
      </c>
      <c r="J146" s="30">
        <v>1776</v>
      </c>
      <c r="K146" s="10">
        <f t="shared" si="5"/>
        <v>1858.8065979426765</v>
      </c>
      <c r="L146" s="10">
        <f t="shared" si="6"/>
        <v>-2.7336530651715929E-3</v>
      </c>
    </row>
    <row r="147" spans="5:12">
      <c r="E147" s="29">
        <v>44502</v>
      </c>
      <c r="F147" s="30">
        <v>3202.4499510000001</v>
      </c>
      <c r="G147" s="30">
        <v>2308.2375489999999</v>
      </c>
      <c r="H147" s="30">
        <v>1606</v>
      </c>
      <c r="I147" s="30">
        <v>815.40002400000003</v>
      </c>
      <c r="J147" s="30">
        <v>1800</v>
      </c>
      <c r="K147" s="10">
        <f t="shared" si="5"/>
        <v>1854.4440494819987</v>
      </c>
      <c r="L147" s="10">
        <f t="shared" si="6"/>
        <v>-2.3469620053566675E-3</v>
      </c>
    </row>
    <row r="148" spans="5:12">
      <c r="E148" s="29">
        <v>44503</v>
      </c>
      <c r="F148" s="30">
        <v>3193.0500489999999</v>
      </c>
      <c r="G148" s="30">
        <v>2292.3620609999998</v>
      </c>
      <c r="H148" s="30">
        <v>1605.099976</v>
      </c>
      <c r="I148" s="30">
        <v>787.95001200000002</v>
      </c>
      <c r="J148" s="30">
        <v>1818</v>
      </c>
      <c r="K148" s="10">
        <f t="shared" si="5"/>
        <v>1846.5558217651442</v>
      </c>
      <c r="L148" s="10">
        <f t="shared" si="6"/>
        <v>-4.2536887101327636E-3</v>
      </c>
    </row>
    <row r="149" spans="5:12">
      <c r="E149" s="29">
        <v>44504</v>
      </c>
      <c r="F149" s="30">
        <v>3229.6000979999999</v>
      </c>
      <c r="G149" s="30">
        <v>2306.4377439999998</v>
      </c>
      <c r="H149" s="30">
        <v>1595</v>
      </c>
      <c r="I149" s="30">
        <v>795.45001200000002</v>
      </c>
      <c r="J149" s="30">
        <v>1900</v>
      </c>
      <c r="K149" s="10">
        <f t="shared" si="5"/>
        <v>1860.5645557641615</v>
      </c>
      <c r="L149" s="10">
        <f t="shared" si="6"/>
        <v>7.5864124083864226E-3</v>
      </c>
    </row>
    <row r="150" spans="5:12">
      <c r="E150" s="29">
        <v>44508</v>
      </c>
      <c r="F150" s="30">
        <v>3159.3999020000001</v>
      </c>
      <c r="G150" s="30">
        <v>2309.2990719999998</v>
      </c>
      <c r="H150" s="30">
        <v>1592.099976</v>
      </c>
      <c r="I150" s="30">
        <v>800</v>
      </c>
      <c r="J150" s="30">
        <v>1944.5500489999999</v>
      </c>
      <c r="K150" s="10">
        <f t="shared" si="5"/>
        <v>1866.447297006483</v>
      </c>
      <c r="L150" s="10">
        <f t="shared" si="6"/>
        <v>3.1618044233383547E-3</v>
      </c>
    </row>
    <row r="151" spans="5:12">
      <c r="E151" s="29">
        <v>44509</v>
      </c>
      <c r="F151" s="30">
        <v>3133.8000489999999</v>
      </c>
      <c r="G151" s="30">
        <v>2327.5283199999999</v>
      </c>
      <c r="H151" s="30">
        <v>1594.599976</v>
      </c>
      <c r="I151" s="30">
        <v>801.34997599999997</v>
      </c>
      <c r="J151" s="30">
        <v>1933.5</v>
      </c>
      <c r="K151" s="10">
        <f t="shared" si="5"/>
        <v>1873.6588144199241</v>
      </c>
      <c r="L151" s="10">
        <f t="shared" si="6"/>
        <v>3.8637669678684983E-3</v>
      </c>
    </row>
    <row r="152" spans="5:12">
      <c r="E152" s="29">
        <v>44510</v>
      </c>
      <c r="F152" s="30">
        <v>3033.6999510000001</v>
      </c>
      <c r="G152" s="30">
        <v>2353.556885</v>
      </c>
      <c r="H152" s="30">
        <v>1568</v>
      </c>
      <c r="I152" s="30">
        <v>811.09997599999997</v>
      </c>
      <c r="J152" s="30">
        <v>1932.6999510000001</v>
      </c>
      <c r="K152" s="10">
        <f t="shared" si="5"/>
        <v>1876.2723795801155</v>
      </c>
      <c r="L152" s="10">
        <f t="shared" si="6"/>
        <v>1.3948991887302586E-3</v>
      </c>
    </row>
    <row r="153" spans="5:12">
      <c r="E153" s="29">
        <v>44511</v>
      </c>
      <c r="F153" s="30">
        <v>3007.5</v>
      </c>
      <c r="G153" s="30">
        <v>2357.8488769999999</v>
      </c>
      <c r="H153" s="30">
        <v>1550.0500489999999</v>
      </c>
      <c r="I153" s="30">
        <v>794.84997599999997</v>
      </c>
      <c r="J153" s="30">
        <v>1947.849976</v>
      </c>
      <c r="K153" s="10">
        <f t="shared" si="5"/>
        <v>1872.1078678028784</v>
      </c>
      <c r="L153" s="10">
        <f t="shared" si="6"/>
        <v>-2.2195667444452338E-3</v>
      </c>
    </row>
    <row r="154" spans="5:12">
      <c r="E154" s="29">
        <v>44512</v>
      </c>
      <c r="F154" s="30">
        <v>2977.1999510000001</v>
      </c>
      <c r="G154" s="30">
        <v>2393.4304200000001</v>
      </c>
      <c r="H154" s="30">
        <v>1550</v>
      </c>
      <c r="I154" s="30">
        <v>806.5</v>
      </c>
      <c r="J154" s="30">
        <v>1940</v>
      </c>
      <c r="K154" s="10">
        <f t="shared" si="5"/>
        <v>1887.3853170414166</v>
      </c>
      <c r="L154" s="10">
        <f t="shared" si="6"/>
        <v>8.1605603508669855E-3</v>
      </c>
    </row>
    <row r="155" spans="5:12">
      <c r="E155" s="29">
        <v>44515</v>
      </c>
      <c r="F155" s="30">
        <v>2879.1499020000001</v>
      </c>
      <c r="G155" s="30">
        <v>2379.3085940000001</v>
      </c>
      <c r="H155" s="30">
        <v>1562.099976</v>
      </c>
      <c r="I155" s="30">
        <v>810.70001200000002</v>
      </c>
      <c r="J155" s="30">
        <v>1961.25</v>
      </c>
      <c r="K155" s="10">
        <f t="shared" si="5"/>
        <v>1887.8395778320096</v>
      </c>
      <c r="L155" s="10">
        <f t="shared" si="6"/>
        <v>2.406825922038891E-4</v>
      </c>
    </row>
    <row r="156" spans="5:12">
      <c r="E156" s="29">
        <v>44516</v>
      </c>
      <c r="F156" s="30">
        <v>2902.3500979999999</v>
      </c>
      <c r="G156" s="30">
        <v>2324.0209960000002</v>
      </c>
      <c r="H156" s="30">
        <v>1555</v>
      </c>
      <c r="I156" s="30">
        <v>798.45001200000002</v>
      </c>
      <c r="J156" s="30">
        <v>1950</v>
      </c>
      <c r="K156" s="10">
        <f t="shared" si="5"/>
        <v>1859.2652476048956</v>
      </c>
      <c r="L156" s="10">
        <f t="shared" si="6"/>
        <v>-1.5135994902664707E-2</v>
      </c>
    </row>
    <row r="157" spans="5:12">
      <c r="E157" s="29">
        <v>44517</v>
      </c>
      <c r="F157" s="30">
        <v>2884.4499510000001</v>
      </c>
      <c r="G157" s="30">
        <v>2274.27124</v>
      </c>
      <c r="H157" s="30">
        <v>1536.900024</v>
      </c>
      <c r="I157" s="30">
        <v>791.34997599999997</v>
      </c>
      <c r="J157" s="30">
        <v>1949</v>
      </c>
      <c r="K157" s="10">
        <f t="shared" si="5"/>
        <v>1830.989519531769</v>
      </c>
      <c r="L157" s="10">
        <f t="shared" si="6"/>
        <v>-1.5208011933505183E-2</v>
      </c>
    </row>
    <row r="158" spans="5:12">
      <c r="E158" s="29">
        <v>44518</v>
      </c>
      <c r="F158" s="30">
        <v>2834.75</v>
      </c>
      <c r="G158" s="30">
        <v>2282.8549800000001</v>
      </c>
      <c r="H158" s="30">
        <v>1526.0500489999999</v>
      </c>
      <c r="I158" s="30">
        <v>790.65002400000003</v>
      </c>
      <c r="J158" s="30">
        <v>1952.900024</v>
      </c>
      <c r="K158" s="10">
        <f t="shared" si="5"/>
        <v>1831.1469767385911</v>
      </c>
      <c r="L158" s="10">
        <f t="shared" si="6"/>
        <v>8.5995689840023815E-5</v>
      </c>
    </row>
    <row r="159" spans="5:12">
      <c r="E159" s="29">
        <v>44522</v>
      </c>
      <c r="F159" s="30">
        <v>2749.8000489999999</v>
      </c>
      <c r="G159" s="30">
        <v>2181.7404790000001</v>
      </c>
      <c r="H159" s="30">
        <v>1546</v>
      </c>
      <c r="I159" s="30">
        <v>770.75</v>
      </c>
      <c r="J159" s="30">
        <v>1898.25</v>
      </c>
      <c r="K159" s="10">
        <f t="shared" si="5"/>
        <v>1784.9662472051427</v>
      </c>
      <c r="L159" s="10">
        <f t="shared" si="6"/>
        <v>-2.5219564633582658E-2</v>
      </c>
    </row>
    <row r="160" spans="5:12">
      <c r="E160" s="29">
        <v>44523</v>
      </c>
      <c r="F160" s="30">
        <v>2790.1000979999999</v>
      </c>
      <c r="G160" s="30">
        <v>2202.138672</v>
      </c>
      <c r="H160" s="30">
        <v>1502</v>
      </c>
      <c r="I160" s="30">
        <v>785.20001200000002</v>
      </c>
      <c r="J160" s="30">
        <v>1850</v>
      </c>
      <c r="K160" s="10">
        <f t="shared" si="5"/>
        <v>1774.8959593100319</v>
      </c>
      <c r="L160" s="10">
        <f t="shared" si="6"/>
        <v>-5.6417245485054224E-3</v>
      </c>
    </row>
    <row r="161" spans="5:12">
      <c r="E161" s="29">
        <v>44524</v>
      </c>
      <c r="F161" s="30">
        <v>2788.75</v>
      </c>
      <c r="G161" s="30">
        <v>2170.3415530000002</v>
      </c>
      <c r="H161" s="30">
        <v>1524</v>
      </c>
      <c r="I161" s="30">
        <v>778.95001200000002</v>
      </c>
      <c r="J161" s="30">
        <v>1894</v>
      </c>
      <c r="K161" s="10">
        <f t="shared" si="5"/>
        <v>1773.4245766693386</v>
      </c>
      <c r="L161" s="10">
        <f t="shared" si="6"/>
        <v>-8.28996557784345E-4</v>
      </c>
    </row>
    <row r="162" spans="5:12">
      <c r="E162" s="29">
        <v>44525</v>
      </c>
      <c r="F162" s="30">
        <v>2798.5500489999999</v>
      </c>
      <c r="G162" s="30">
        <v>2300.991943</v>
      </c>
      <c r="H162" s="30">
        <v>1514.8000489999999</v>
      </c>
      <c r="I162" s="30">
        <v>782.90002400000003</v>
      </c>
      <c r="J162" s="30">
        <v>1855</v>
      </c>
      <c r="K162" s="10">
        <f t="shared" si="5"/>
        <v>1821.8084150544307</v>
      </c>
      <c r="L162" s="10">
        <f t="shared" si="6"/>
        <v>2.7282715612276798E-2</v>
      </c>
    </row>
    <row r="163" spans="5:12">
      <c r="E163" s="29">
        <v>44526</v>
      </c>
      <c r="F163" s="30">
        <v>2711.4499510000001</v>
      </c>
      <c r="G163" s="30">
        <v>2226.8291020000001</v>
      </c>
      <c r="H163" s="30">
        <v>1500</v>
      </c>
      <c r="I163" s="30">
        <v>767.29998799999998</v>
      </c>
      <c r="J163" s="30">
        <v>1820</v>
      </c>
      <c r="K163" s="10">
        <f t="shared" si="5"/>
        <v>1778.5472191243302</v>
      </c>
      <c r="L163" s="10">
        <f t="shared" si="6"/>
        <v>-2.3746292734523333E-2</v>
      </c>
    </row>
    <row r="164" spans="5:12">
      <c r="E164" s="29">
        <v>44529</v>
      </c>
      <c r="F164" s="30">
        <v>2718.75</v>
      </c>
      <c r="G164" s="30">
        <v>2253.5036620000001</v>
      </c>
      <c r="H164" s="30">
        <v>1494.8000489999999</v>
      </c>
      <c r="I164" s="30">
        <v>751.04998799999998</v>
      </c>
      <c r="J164" s="30">
        <v>1778</v>
      </c>
      <c r="K164" s="10">
        <f t="shared" si="5"/>
        <v>1781.2271761419847</v>
      </c>
      <c r="L164" s="10">
        <f t="shared" si="6"/>
        <v>1.5068236529440782E-3</v>
      </c>
    </row>
    <row r="165" spans="5:12">
      <c r="E165" s="29">
        <v>44530</v>
      </c>
      <c r="F165" s="30">
        <v>2713.0500489999999</v>
      </c>
      <c r="G165" s="30">
        <v>2220.1833499999998</v>
      </c>
      <c r="H165" s="30">
        <v>1495</v>
      </c>
      <c r="I165" s="30">
        <v>753.59997599999997</v>
      </c>
      <c r="J165" s="30">
        <v>1767.25</v>
      </c>
      <c r="K165" s="10">
        <f t="shared" si="5"/>
        <v>1765.9493775104315</v>
      </c>
      <c r="L165" s="10">
        <f t="shared" si="6"/>
        <v>-8.5771196600783473E-3</v>
      </c>
    </row>
    <row r="166" spans="5:12">
      <c r="E166" s="29">
        <v>44531</v>
      </c>
      <c r="F166" s="30">
        <v>2729.5500489999999</v>
      </c>
      <c r="G166" s="30">
        <v>2277.0402829999998</v>
      </c>
      <c r="H166" s="30">
        <v>1495</v>
      </c>
      <c r="I166" s="30">
        <v>745.34997599999997</v>
      </c>
      <c r="J166" s="30">
        <v>1764</v>
      </c>
      <c r="K166" s="10">
        <f t="shared" si="5"/>
        <v>1789.043026744569</v>
      </c>
      <c r="L166" s="10">
        <f t="shared" si="6"/>
        <v>1.3077186429145682E-2</v>
      </c>
    </row>
    <row r="167" spans="5:12">
      <c r="E167" s="29">
        <v>44532</v>
      </c>
      <c r="F167" s="30">
        <v>2815.4499510000001</v>
      </c>
      <c r="G167" s="30">
        <v>2291.6696780000002</v>
      </c>
      <c r="H167" s="30">
        <v>1504.5</v>
      </c>
      <c r="I167" s="30">
        <v>766.25</v>
      </c>
      <c r="J167" s="30">
        <v>1785.9499510000001</v>
      </c>
      <c r="K167" s="10">
        <f t="shared" si="5"/>
        <v>1804.0448804667246</v>
      </c>
      <c r="L167" s="10">
        <f t="shared" si="6"/>
        <v>8.3854068895445888E-3</v>
      </c>
    </row>
    <row r="168" spans="5:12">
      <c r="E168" s="29">
        <v>44533</v>
      </c>
      <c r="F168" s="30">
        <v>2894.3500979999999</v>
      </c>
      <c r="G168" s="30">
        <v>2222.8139649999998</v>
      </c>
      <c r="H168" s="30">
        <v>1525.8000489999999</v>
      </c>
      <c r="I168" s="30">
        <v>751.79998799999998</v>
      </c>
      <c r="J168" s="30">
        <v>1799.9499510000001</v>
      </c>
      <c r="K168" s="10">
        <f t="shared" si="5"/>
        <v>1782.3766847274801</v>
      </c>
      <c r="L168" s="10">
        <f t="shared" si="6"/>
        <v>-1.2010896166640084E-2</v>
      </c>
    </row>
    <row r="169" spans="5:12">
      <c r="E169" s="29">
        <v>44536</v>
      </c>
      <c r="F169" s="30">
        <v>2842.8500979999999</v>
      </c>
      <c r="G169" s="30">
        <v>2180.6789549999999</v>
      </c>
      <c r="H169" s="30">
        <v>1513</v>
      </c>
      <c r="I169" s="30">
        <v>737.15002400000003</v>
      </c>
      <c r="J169" s="30">
        <v>1799</v>
      </c>
      <c r="K169" s="10">
        <f t="shared" si="5"/>
        <v>1758.0708273450305</v>
      </c>
      <c r="L169" s="10">
        <f t="shared" si="6"/>
        <v>-1.3636768024804957E-2</v>
      </c>
    </row>
    <row r="170" spans="5:12">
      <c r="E170" s="29">
        <v>44537</v>
      </c>
      <c r="F170" s="30">
        <v>2897.8500979999999</v>
      </c>
      <c r="G170" s="30">
        <v>2198.4467770000001</v>
      </c>
      <c r="H170" s="30">
        <v>1513.9499510000001</v>
      </c>
      <c r="I170" s="30">
        <v>743.70001200000002</v>
      </c>
      <c r="J170" s="30">
        <v>1790.1999510000001</v>
      </c>
      <c r="K170" s="10">
        <f t="shared" si="5"/>
        <v>1765.9524489615644</v>
      </c>
      <c r="L170" s="10">
        <f t="shared" si="6"/>
        <v>4.4831081284912866E-3</v>
      </c>
    </row>
    <row r="171" spans="5:12">
      <c r="E171" s="29">
        <v>44538</v>
      </c>
      <c r="F171" s="30">
        <v>2909.5500489999999</v>
      </c>
      <c r="G171" s="30">
        <v>2231.905518</v>
      </c>
      <c r="H171" s="30">
        <v>1536</v>
      </c>
      <c r="I171" s="30">
        <v>757.54998799999998</v>
      </c>
      <c r="J171" s="30">
        <v>1802</v>
      </c>
      <c r="K171" s="10">
        <f t="shared" si="5"/>
        <v>1790.6275448195177</v>
      </c>
      <c r="L171" s="10">
        <f t="shared" si="6"/>
        <v>1.3972684186634332E-2</v>
      </c>
    </row>
    <row r="172" spans="5:12">
      <c r="E172" s="29">
        <v>44539</v>
      </c>
      <c r="F172" s="30">
        <v>2883.1000979999999</v>
      </c>
      <c r="G172" s="30">
        <v>2267.30249</v>
      </c>
      <c r="H172" s="30">
        <v>1545.1999510000001</v>
      </c>
      <c r="I172" s="30">
        <v>759.75</v>
      </c>
      <c r="J172" s="30">
        <v>1835</v>
      </c>
      <c r="K172" s="10">
        <f t="shared" si="5"/>
        <v>1813.0053879434545</v>
      </c>
      <c r="L172" s="10">
        <f t="shared" si="6"/>
        <v>1.2497207020342405E-2</v>
      </c>
    </row>
    <row r="173" spans="5:12">
      <c r="E173" s="29">
        <v>44540</v>
      </c>
      <c r="F173" s="30">
        <v>2873.3500979999999</v>
      </c>
      <c r="G173" s="30">
        <v>2269.610107</v>
      </c>
      <c r="H173" s="30">
        <v>1524.900024</v>
      </c>
      <c r="I173" s="30">
        <v>761.34997599999997</v>
      </c>
      <c r="J173" s="30">
        <v>1879.8000489999999</v>
      </c>
      <c r="K173" s="10">
        <f t="shared" si="5"/>
        <v>1812.9915706539023</v>
      </c>
      <c r="L173" s="10">
        <f t="shared" si="6"/>
        <v>-7.6212071095094203E-6</v>
      </c>
    </row>
    <row r="174" spans="5:12">
      <c r="E174" s="29">
        <v>44543</v>
      </c>
      <c r="F174" s="30">
        <v>2901.3500979999999</v>
      </c>
      <c r="G174" s="30">
        <v>2224.1062010000001</v>
      </c>
      <c r="H174" s="30">
        <v>1526</v>
      </c>
      <c r="I174" s="30">
        <v>762.59997599999997</v>
      </c>
      <c r="J174" s="30">
        <v>1893.6999510000001</v>
      </c>
      <c r="K174" s="10">
        <f t="shared" si="5"/>
        <v>1795.9761992977606</v>
      </c>
      <c r="L174" s="10">
        <f t="shared" si="6"/>
        <v>-9.3852457074605766E-3</v>
      </c>
    </row>
    <row r="175" spans="5:12">
      <c r="E175" s="29">
        <v>44544</v>
      </c>
      <c r="F175" s="30">
        <v>2910.3999020000001</v>
      </c>
      <c r="G175" s="30">
        <v>2196.8776859999998</v>
      </c>
      <c r="H175" s="30">
        <v>1502.5</v>
      </c>
      <c r="I175" s="30">
        <v>756.04998799999998</v>
      </c>
      <c r="J175" s="30">
        <v>1850</v>
      </c>
      <c r="K175" s="10">
        <f t="shared" si="5"/>
        <v>1770.4178881639573</v>
      </c>
      <c r="L175" s="10">
        <f t="shared" si="6"/>
        <v>-1.4230874074944166E-2</v>
      </c>
    </row>
    <row r="176" spans="5:12">
      <c r="E176" s="29">
        <v>44545</v>
      </c>
      <c r="F176" s="30">
        <v>2862.1000979999999</v>
      </c>
      <c r="G176" s="30">
        <v>2190.4628910000001</v>
      </c>
      <c r="H176" s="30">
        <v>1503</v>
      </c>
      <c r="I176" s="30">
        <v>775.09997599999997</v>
      </c>
      <c r="J176" s="30">
        <v>1866</v>
      </c>
      <c r="K176" s="10">
        <f t="shared" si="5"/>
        <v>1771.6137872166046</v>
      </c>
      <c r="L176" s="10">
        <f t="shared" si="6"/>
        <v>6.7548970254005525E-4</v>
      </c>
    </row>
    <row r="177" spans="5:12">
      <c r="E177" s="29">
        <v>44546</v>
      </c>
      <c r="F177" s="30">
        <v>2836.3500979999999</v>
      </c>
      <c r="G177" s="30">
        <v>2218.798828</v>
      </c>
      <c r="H177" s="30">
        <v>1512.8000489999999</v>
      </c>
      <c r="I177" s="30">
        <v>764.45001200000002</v>
      </c>
      <c r="J177" s="30">
        <v>1892</v>
      </c>
      <c r="K177" s="10">
        <f t="shared" si="5"/>
        <v>1788.8953067131238</v>
      </c>
      <c r="L177" s="10">
        <f t="shared" si="6"/>
        <v>9.7546765673293123E-3</v>
      </c>
    </row>
    <row r="178" spans="5:12">
      <c r="E178" s="29">
        <v>44547</v>
      </c>
      <c r="F178" s="30">
        <v>2802.1999510000001</v>
      </c>
      <c r="G178" s="30">
        <v>2160.2346189999998</v>
      </c>
      <c r="H178" s="30">
        <v>1497</v>
      </c>
      <c r="I178" s="30">
        <v>768.95001200000002</v>
      </c>
      <c r="J178" s="30">
        <v>1866.5</v>
      </c>
      <c r="K178" s="10">
        <f t="shared" si="5"/>
        <v>1755.7051202293937</v>
      </c>
      <c r="L178" s="10">
        <f t="shared" si="6"/>
        <v>-1.8553453832193756E-2</v>
      </c>
    </row>
    <row r="179" spans="5:12">
      <c r="E179" s="29">
        <v>44550</v>
      </c>
      <c r="F179" s="30">
        <v>2754.0500489999999</v>
      </c>
      <c r="G179" s="30">
        <v>2101.9934079999998</v>
      </c>
      <c r="H179" s="30">
        <v>1452</v>
      </c>
      <c r="I179" s="30">
        <v>763.95001200000002</v>
      </c>
      <c r="J179" s="30">
        <v>1821</v>
      </c>
      <c r="K179" s="10">
        <f t="shared" si="5"/>
        <v>1709.3374436974175</v>
      </c>
      <c r="L179" s="10">
        <f t="shared" si="6"/>
        <v>-2.6409717667120525E-2</v>
      </c>
    </row>
    <row r="180" spans="5:12">
      <c r="E180" s="29">
        <v>44551</v>
      </c>
      <c r="F180" s="30">
        <v>2797</v>
      </c>
      <c r="G180" s="30">
        <v>2133.2829590000001</v>
      </c>
      <c r="H180" s="30">
        <v>1439.5</v>
      </c>
      <c r="I180" s="30">
        <v>778.54998799999998</v>
      </c>
      <c r="J180" s="30">
        <v>1817.900024</v>
      </c>
      <c r="K180" s="10">
        <f t="shared" si="5"/>
        <v>1720.0549644352604</v>
      </c>
      <c r="L180" s="10">
        <f t="shared" si="6"/>
        <v>6.2699853544776474E-3</v>
      </c>
    </row>
    <row r="181" spans="5:12">
      <c r="E181" s="29">
        <v>44552</v>
      </c>
      <c r="F181" s="30">
        <v>2798.8000489999999</v>
      </c>
      <c r="G181" s="30">
        <v>2183.9094239999999</v>
      </c>
      <c r="H181" s="30">
        <v>1452.3000489999999</v>
      </c>
      <c r="I181" s="30">
        <v>797.5</v>
      </c>
      <c r="J181" s="30">
        <v>1827.5500489999999</v>
      </c>
      <c r="K181" s="10">
        <f t="shared" si="5"/>
        <v>1749.2231405029015</v>
      </c>
      <c r="L181" s="10">
        <f t="shared" si="6"/>
        <v>1.6957699998393805E-2</v>
      </c>
    </row>
    <row r="182" spans="5:12">
      <c r="E182" s="29">
        <v>44553</v>
      </c>
      <c r="F182" s="30">
        <v>2803.3000489999999</v>
      </c>
      <c r="G182" s="30">
        <v>2183.125</v>
      </c>
      <c r="H182" s="30">
        <v>1453.25</v>
      </c>
      <c r="I182" s="30">
        <v>792.45001200000002</v>
      </c>
      <c r="J182" s="30">
        <v>1883</v>
      </c>
      <c r="K182" s="10">
        <f t="shared" si="5"/>
        <v>1755.6324028684121</v>
      </c>
      <c r="L182" s="10">
        <f t="shared" si="6"/>
        <v>3.664062186867767E-3</v>
      </c>
    </row>
    <row r="183" spans="5:12">
      <c r="E183" s="29">
        <v>44554</v>
      </c>
      <c r="F183" s="30">
        <v>2775.5</v>
      </c>
      <c r="G183" s="30">
        <v>2190.09375</v>
      </c>
      <c r="H183" s="30">
        <v>1445.5</v>
      </c>
      <c r="I183" s="30">
        <v>785.40002400000003</v>
      </c>
      <c r="J183" s="30">
        <v>1888.75</v>
      </c>
      <c r="K183" s="10">
        <f t="shared" si="5"/>
        <v>1755.8088577681926</v>
      </c>
      <c r="L183" s="10">
        <f t="shared" si="6"/>
        <v>1.0050788507443009E-4</v>
      </c>
    </row>
    <row r="184" spans="5:12">
      <c r="E184" s="29">
        <v>44557</v>
      </c>
      <c r="F184" s="30">
        <v>2789.6000979999999</v>
      </c>
      <c r="G184" s="30">
        <v>2187.73999</v>
      </c>
      <c r="H184" s="30">
        <v>1428.900024</v>
      </c>
      <c r="I184" s="30">
        <v>794.09997599999997</v>
      </c>
      <c r="J184" s="30">
        <v>1859.400024</v>
      </c>
      <c r="K184" s="10">
        <f t="shared" si="5"/>
        <v>1746.6659381789268</v>
      </c>
      <c r="L184" s="10">
        <f t="shared" si="6"/>
        <v>-5.2072408387821012E-3</v>
      </c>
    </row>
    <row r="185" spans="5:12">
      <c r="E185" s="29">
        <v>44558</v>
      </c>
      <c r="F185" s="30">
        <v>2878.3000489999999</v>
      </c>
      <c r="G185" s="30">
        <v>2213.7224120000001</v>
      </c>
      <c r="H185" s="30">
        <v>1460.6999510000001</v>
      </c>
      <c r="I185" s="30">
        <v>815.09997599999997</v>
      </c>
      <c r="J185" s="30">
        <v>1872.099976</v>
      </c>
      <c r="K185" s="10">
        <f t="shared" si="5"/>
        <v>1772.778865343925</v>
      </c>
      <c r="L185" s="10">
        <f t="shared" si="6"/>
        <v>1.4950155375574203E-2</v>
      </c>
    </row>
    <row r="186" spans="5:12">
      <c r="E186" s="29">
        <v>44559</v>
      </c>
      <c r="F186" s="30">
        <v>3058.5</v>
      </c>
      <c r="G186" s="30">
        <v>2217.506836</v>
      </c>
      <c r="H186" s="30">
        <v>1456.0500489999999</v>
      </c>
      <c r="I186" s="30">
        <v>838.79998799999998</v>
      </c>
      <c r="J186" s="30">
        <v>1895</v>
      </c>
      <c r="K186" s="10">
        <f t="shared" si="5"/>
        <v>1779.5030368167957</v>
      </c>
      <c r="L186" s="10">
        <f t="shared" si="6"/>
        <v>3.7930119792837225E-3</v>
      </c>
    </row>
    <row r="187" spans="5:12">
      <c r="E187" s="29">
        <v>44560</v>
      </c>
      <c r="F187" s="30">
        <v>2978.3000489999999</v>
      </c>
      <c r="G187" s="30">
        <v>2177.4484859999998</v>
      </c>
      <c r="H187" s="30">
        <v>1458.5</v>
      </c>
      <c r="I187" s="30">
        <v>834.45001200000002</v>
      </c>
      <c r="J187" s="30">
        <v>1892.3000489999999</v>
      </c>
      <c r="K187" s="10">
        <f t="shared" si="5"/>
        <v>1761.8564704144594</v>
      </c>
      <c r="L187" s="10">
        <f t="shared" si="6"/>
        <v>-9.9165699845630284E-3</v>
      </c>
    </row>
    <row r="188" spans="5:12">
      <c r="E188" s="29">
        <v>44561</v>
      </c>
      <c r="F188" s="30">
        <v>3031.1000979999999</v>
      </c>
      <c r="G188" s="30">
        <v>2185.8017580000001</v>
      </c>
      <c r="H188" s="30">
        <v>1461.5</v>
      </c>
      <c r="I188" s="30">
        <v>845.70001200000002</v>
      </c>
      <c r="J188" s="30">
        <v>1887.349976</v>
      </c>
      <c r="K188" s="10">
        <f t="shared" si="5"/>
        <v>1767.3768434166275</v>
      </c>
      <c r="L188" s="10">
        <f t="shared" si="6"/>
        <v>3.1332705557278739E-3</v>
      </c>
    </row>
    <row r="189" spans="5:12">
      <c r="E189" s="29">
        <v>44564</v>
      </c>
      <c r="F189" s="30">
        <v>3002.8000489999999</v>
      </c>
      <c r="G189" s="30">
        <v>2218.7526859999998</v>
      </c>
      <c r="H189" s="30">
        <v>1485</v>
      </c>
      <c r="I189" s="30">
        <v>848.95001200000002</v>
      </c>
      <c r="J189" s="30">
        <v>1895</v>
      </c>
      <c r="K189" s="10">
        <f t="shared" si="5"/>
        <v>1790.3729765123767</v>
      </c>
      <c r="L189" s="10">
        <f t="shared" si="6"/>
        <v>1.301144867966797E-2</v>
      </c>
    </row>
    <row r="190" spans="5:12">
      <c r="E190" s="29">
        <v>44565</v>
      </c>
      <c r="F190" s="30">
        <v>2980.75</v>
      </c>
      <c r="G190" s="30">
        <v>2268.8254390000002</v>
      </c>
      <c r="H190" s="30">
        <v>1520</v>
      </c>
      <c r="I190" s="30">
        <v>837.70001200000002</v>
      </c>
      <c r="J190" s="30">
        <v>1922.849976</v>
      </c>
      <c r="K190" s="10">
        <f t="shared" si="5"/>
        <v>1825.4846618733086</v>
      </c>
      <c r="L190" s="10">
        <f t="shared" si="6"/>
        <v>1.9611380322176686E-2</v>
      </c>
    </row>
    <row r="191" spans="5:12">
      <c r="E191" s="29">
        <v>44566</v>
      </c>
      <c r="F191" s="30">
        <v>2945.25</v>
      </c>
      <c r="G191" s="30">
        <v>2279.4399410000001</v>
      </c>
      <c r="H191" s="30">
        <v>1536.8000489999999</v>
      </c>
      <c r="I191" s="30">
        <v>835.09997599999997</v>
      </c>
      <c r="J191" s="30">
        <v>1940.6999510000001</v>
      </c>
      <c r="K191" s="10">
        <f t="shared" si="5"/>
        <v>1837.3079816008083</v>
      </c>
      <c r="L191" s="10">
        <f t="shared" si="6"/>
        <v>6.4768113227346991E-3</v>
      </c>
    </row>
    <row r="192" spans="5:12">
      <c r="E192" s="29">
        <v>44567</v>
      </c>
      <c r="F192" s="30">
        <v>2944.1999510000001</v>
      </c>
      <c r="G192" s="30">
        <v>2230.428711</v>
      </c>
      <c r="H192" s="30">
        <v>1543</v>
      </c>
      <c r="I192" s="30">
        <v>829.59997599999997</v>
      </c>
      <c r="J192" s="30">
        <v>1944.5</v>
      </c>
      <c r="K192" s="10">
        <f t="shared" si="5"/>
        <v>1818.2886501667724</v>
      </c>
      <c r="L192" s="10">
        <f t="shared" si="6"/>
        <v>-1.0351738317418424E-2</v>
      </c>
    </row>
    <row r="193" spans="5:12">
      <c r="E193" s="29">
        <v>44568</v>
      </c>
      <c r="F193" s="30">
        <v>2939.3500979999999</v>
      </c>
      <c r="G193" s="30">
        <v>2248.4272460000002</v>
      </c>
      <c r="H193" s="30">
        <v>1544</v>
      </c>
      <c r="I193" s="30">
        <v>828.95001200000002</v>
      </c>
      <c r="J193" s="30">
        <v>1929.0500489999999</v>
      </c>
      <c r="K193" s="10">
        <f t="shared" si="5"/>
        <v>1824.2706705426413</v>
      </c>
      <c r="L193" s="10">
        <f t="shared" si="6"/>
        <v>3.2899178990750677E-3</v>
      </c>
    </row>
    <row r="194" spans="5:12">
      <c r="E194" s="29">
        <v>44571</v>
      </c>
      <c r="F194" s="30">
        <v>2960.75</v>
      </c>
      <c r="G194" s="30">
        <v>2250.273193</v>
      </c>
      <c r="H194" s="30">
        <v>1558</v>
      </c>
      <c r="I194" s="30">
        <v>826.70001200000002</v>
      </c>
      <c r="J194" s="30">
        <v>1910</v>
      </c>
      <c r="K194" s="10">
        <f t="shared" si="5"/>
        <v>1827.2054808876826</v>
      </c>
      <c r="L194" s="10">
        <f t="shared" si="6"/>
        <v>1.608758169733937E-3</v>
      </c>
    </row>
    <row r="195" spans="5:12">
      <c r="E195" s="29">
        <v>44572</v>
      </c>
      <c r="F195" s="30">
        <v>3178.6999510000001</v>
      </c>
      <c r="G195" s="30">
        <v>2266.4719239999999</v>
      </c>
      <c r="H195" s="30">
        <v>1561.5500489999999</v>
      </c>
      <c r="I195" s="30">
        <v>832.40002400000003</v>
      </c>
      <c r="J195" s="30">
        <v>1949</v>
      </c>
      <c r="K195" s="10">
        <f t="shared" ref="K195:K258" si="7">($B$22*$F195)+($B$23*$G195)+($B$24*$H195)+($B$25*$I195)+($B$26*$J195)</f>
        <v>1842.2505588955116</v>
      </c>
      <c r="L195" s="10">
        <f t="shared" si="6"/>
        <v>8.2339278013330297E-3</v>
      </c>
    </row>
    <row r="196" spans="5:12">
      <c r="E196" s="29">
        <v>44573</v>
      </c>
      <c r="F196" s="30">
        <v>3210.8500979999999</v>
      </c>
      <c r="G196" s="30">
        <v>2326.974365</v>
      </c>
      <c r="H196" s="30">
        <v>1568</v>
      </c>
      <c r="I196" s="30">
        <v>836.20001200000002</v>
      </c>
      <c r="J196" s="30">
        <v>1978.5</v>
      </c>
      <c r="K196" s="10">
        <f t="shared" si="7"/>
        <v>1874.5661179110152</v>
      </c>
      <c r="L196" s="10">
        <f t="shared" ref="L196:L259" si="8">(K196/K195)-1</f>
        <v>1.7541348466127094E-2</v>
      </c>
    </row>
    <row r="197" spans="5:12">
      <c r="E197" s="29">
        <v>44574</v>
      </c>
      <c r="F197" s="30">
        <v>3139.5500489999999</v>
      </c>
      <c r="G197" s="30">
        <v>2340.0810550000001</v>
      </c>
      <c r="H197" s="30">
        <v>1555</v>
      </c>
      <c r="I197" s="30">
        <v>865.5</v>
      </c>
      <c r="J197" s="30">
        <v>1975.5500489999999</v>
      </c>
      <c r="K197" s="10">
        <f t="shared" si="7"/>
        <v>1878.2229337067856</v>
      </c>
      <c r="L197" s="10">
        <f t="shared" si="8"/>
        <v>1.9507531694029634E-3</v>
      </c>
    </row>
    <row r="198" spans="5:12">
      <c r="E198" s="29">
        <v>44575</v>
      </c>
      <c r="F198" s="30">
        <v>3144.9499510000001</v>
      </c>
      <c r="G198" s="30">
        <v>2343.4960940000001</v>
      </c>
      <c r="H198" s="30">
        <v>1530</v>
      </c>
      <c r="I198" s="30">
        <v>859.75</v>
      </c>
      <c r="J198" s="30">
        <v>2014</v>
      </c>
      <c r="K198" s="10">
        <f t="shared" si="7"/>
        <v>1875.6245330877832</v>
      </c>
      <c r="L198" s="10">
        <f t="shared" si="8"/>
        <v>-1.3834356786786017E-3</v>
      </c>
    </row>
    <row r="199" spans="5:12">
      <c r="E199" s="29">
        <v>44578</v>
      </c>
      <c r="F199" s="30">
        <v>3195.5500489999999</v>
      </c>
      <c r="G199" s="30">
        <v>2355.7258299999999</v>
      </c>
      <c r="H199" s="30">
        <v>1530</v>
      </c>
      <c r="I199" s="30">
        <v>853.20001200000002</v>
      </c>
      <c r="J199" s="30">
        <v>2044.75</v>
      </c>
      <c r="K199" s="10">
        <f t="shared" si="7"/>
        <v>1884.3223238751439</v>
      </c>
      <c r="L199" s="10">
        <f t="shared" si="8"/>
        <v>4.6372771489833209E-3</v>
      </c>
    </row>
    <row r="200" spans="5:12">
      <c r="E200" s="29">
        <v>44579</v>
      </c>
      <c r="F200" s="30">
        <v>3213.25</v>
      </c>
      <c r="G200" s="30">
        <v>2327.6206050000001</v>
      </c>
      <c r="H200" s="30">
        <v>1533</v>
      </c>
      <c r="I200" s="30">
        <v>846.70001200000002</v>
      </c>
      <c r="J200" s="30">
        <v>2075.6499020000001</v>
      </c>
      <c r="K200" s="10">
        <f t="shared" si="7"/>
        <v>1876.5872501066933</v>
      </c>
      <c r="L200" s="10">
        <f t="shared" si="8"/>
        <v>-4.1049631851429735E-3</v>
      </c>
    </row>
    <row r="201" spans="5:12">
      <c r="E201" s="29">
        <v>44580</v>
      </c>
      <c r="F201" s="30">
        <v>3172.9499510000001</v>
      </c>
      <c r="G201" s="30">
        <v>2327.4360350000002</v>
      </c>
      <c r="H201" s="30">
        <v>1534</v>
      </c>
      <c r="I201" s="30">
        <v>838.5</v>
      </c>
      <c r="J201" s="30">
        <v>2019.900024</v>
      </c>
      <c r="K201" s="10">
        <f t="shared" si="7"/>
        <v>1868.6882629326944</v>
      </c>
      <c r="L201" s="10">
        <f t="shared" si="8"/>
        <v>-4.2092299058036353E-3</v>
      </c>
    </row>
    <row r="202" spans="5:12">
      <c r="E202" s="29">
        <v>44581</v>
      </c>
      <c r="F202" s="30">
        <v>3190.3500979999999</v>
      </c>
      <c r="G202" s="30">
        <v>2286.685547</v>
      </c>
      <c r="H202" s="30">
        <v>1528.4499510000001</v>
      </c>
      <c r="I202" s="30">
        <v>820</v>
      </c>
      <c r="J202" s="30">
        <v>2020</v>
      </c>
      <c r="K202" s="10">
        <f t="shared" si="7"/>
        <v>1847.5407046743826</v>
      </c>
      <c r="L202" s="10">
        <f t="shared" si="8"/>
        <v>-1.1316793002768222E-2</v>
      </c>
    </row>
    <row r="203" spans="5:12">
      <c r="E203" s="29">
        <v>44582</v>
      </c>
      <c r="F203" s="30">
        <v>3225.6999510000001</v>
      </c>
      <c r="G203" s="30">
        <v>2287.0546880000002</v>
      </c>
      <c r="H203" s="30">
        <v>1500</v>
      </c>
      <c r="I203" s="30">
        <v>808.75</v>
      </c>
      <c r="J203" s="30">
        <v>1982.150024</v>
      </c>
      <c r="K203" s="10">
        <f t="shared" si="7"/>
        <v>1832.526842863786</v>
      </c>
      <c r="L203" s="10">
        <f t="shared" si="8"/>
        <v>-8.1264038040465003E-3</v>
      </c>
    </row>
    <row r="204" spans="5:12">
      <c r="E204" s="29">
        <v>44585</v>
      </c>
      <c r="F204" s="30">
        <v>3017.1499020000001</v>
      </c>
      <c r="G204" s="30">
        <v>2194.8010250000002</v>
      </c>
      <c r="H204" s="30">
        <v>1509.9499510000001</v>
      </c>
      <c r="I204" s="30">
        <v>800.84997599999997</v>
      </c>
      <c r="J204" s="30">
        <v>1955</v>
      </c>
      <c r="K204" s="10">
        <f t="shared" si="7"/>
        <v>1790.7649758250905</v>
      </c>
      <c r="L204" s="10">
        <f t="shared" si="8"/>
        <v>-2.2789225271828473E-2</v>
      </c>
    </row>
    <row r="205" spans="5:12">
      <c r="E205" s="29">
        <v>44586</v>
      </c>
      <c r="F205" s="30">
        <v>3033.1000979999999</v>
      </c>
      <c r="G205" s="30">
        <v>2190.5090329999998</v>
      </c>
      <c r="H205" s="30">
        <v>1458.650024</v>
      </c>
      <c r="I205" s="30">
        <v>808.04998799999998</v>
      </c>
      <c r="J205" s="30">
        <v>1895</v>
      </c>
      <c r="K205" s="10">
        <f t="shared" si="7"/>
        <v>1765.2993495719654</v>
      </c>
      <c r="L205" s="10">
        <f t="shared" si="8"/>
        <v>-1.4220529548491845E-2</v>
      </c>
    </row>
    <row r="206" spans="5:12">
      <c r="E206" s="29">
        <v>44588</v>
      </c>
      <c r="F206" s="30">
        <v>3109.4499510000001</v>
      </c>
      <c r="G206" s="30">
        <v>2158.0654300000001</v>
      </c>
      <c r="H206" s="30">
        <v>1450</v>
      </c>
      <c r="I206" s="30">
        <v>812.09997599999997</v>
      </c>
      <c r="J206" s="30">
        <v>1914.5500489999999</v>
      </c>
      <c r="K206" s="10">
        <f t="shared" si="7"/>
        <v>1751.9660019659048</v>
      </c>
      <c r="L206" s="10">
        <f t="shared" si="8"/>
        <v>-7.5530235760261633E-3</v>
      </c>
    </row>
    <row r="207" spans="5:12">
      <c r="E207" s="29">
        <v>44589</v>
      </c>
      <c r="F207" s="30">
        <v>3111.4499510000001</v>
      </c>
      <c r="G207" s="30">
        <v>2155.9887699999999</v>
      </c>
      <c r="H207" s="30">
        <v>1477.5</v>
      </c>
      <c r="I207" s="30">
        <v>827.34997599999997</v>
      </c>
      <c r="J207" s="30">
        <v>1916.099976</v>
      </c>
      <c r="K207" s="10">
        <f t="shared" si="7"/>
        <v>1762.0673168905844</v>
      </c>
      <c r="L207" s="10">
        <f t="shared" si="8"/>
        <v>5.7657025954527263E-3</v>
      </c>
    </row>
    <row r="208" spans="5:12">
      <c r="E208" s="29">
        <v>44592</v>
      </c>
      <c r="F208" s="30">
        <v>3075.6499020000001</v>
      </c>
      <c r="G208" s="30">
        <v>2202.8310550000001</v>
      </c>
      <c r="H208" s="30">
        <v>1472.75</v>
      </c>
      <c r="I208" s="30">
        <v>834.5</v>
      </c>
      <c r="J208" s="30">
        <v>1890.1999510000001</v>
      </c>
      <c r="K208" s="10">
        <f t="shared" si="7"/>
        <v>1777.8075194160185</v>
      </c>
      <c r="L208" s="10">
        <f t="shared" si="8"/>
        <v>8.9328043114775824E-3</v>
      </c>
    </row>
    <row r="209" spans="5:12">
      <c r="E209" s="29">
        <v>44593</v>
      </c>
      <c r="F209" s="30">
        <v>3082.4499510000001</v>
      </c>
      <c r="G209" s="30">
        <v>2195.539307</v>
      </c>
      <c r="H209" s="30">
        <v>1508.5</v>
      </c>
      <c r="I209" s="30">
        <v>891.75</v>
      </c>
      <c r="J209" s="30">
        <v>1928.650024</v>
      </c>
      <c r="K209" s="10">
        <f t="shared" si="7"/>
        <v>1797.6649188079205</v>
      </c>
      <c r="L209" s="10">
        <f t="shared" si="8"/>
        <v>1.1169600294200999E-2</v>
      </c>
    </row>
    <row r="210" spans="5:12">
      <c r="E210" s="29">
        <v>44594</v>
      </c>
      <c r="F210" s="30">
        <v>3186.3000489999999</v>
      </c>
      <c r="G210" s="30">
        <v>2200.0158689999998</v>
      </c>
      <c r="H210" s="30">
        <v>1511.9499510000001</v>
      </c>
      <c r="I210" s="30">
        <v>890.65002400000003</v>
      </c>
      <c r="J210" s="30">
        <v>1995.099976</v>
      </c>
      <c r="K210" s="10">
        <f t="shared" si="7"/>
        <v>1809.6154008044862</v>
      </c>
      <c r="L210" s="10">
        <f t="shared" si="8"/>
        <v>6.6477806133582451E-3</v>
      </c>
    </row>
    <row r="211" spans="5:12">
      <c r="E211" s="29">
        <v>44595</v>
      </c>
      <c r="F211" s="30">
        <v>3131.6999510000001</v>
      </c>
      <c r="G211" s="30">
        <v>2171.5874020000001</v>
      </c>
      <c r="H211" s="30">
        <v>1528.75</v>
      </c>
      <c r="I211" s="30">
        <v>883.54998799999998</v>
      </c>
      <c r="J211" s="30">
        <v>1981.5</v>
      </c>
      <c r="K211" s="10">
        <f t="shared" si="7"/>
        <v>1800.1950741312382</v>
      </c>
      <c r="L211" s="10">
        <f t="shared" si="8"/>
        <v>-5.2057065103778832E-3</v>
      </c>
    </row>
    <row r="212" spans="5:12">
      <c r="E212" s="29">
        <v>44596</v>
      </c>
      <c r="F212" s="30">
        <v>3159.6499020000001</v>
      </c>
      <c r="G212" s="30">
        <v>2151.7890630000002</v>
      </c>
      <c r="H212" s="30">
        <v>1528.400024</v>
      </c>
      <c r="I212" s="30">
        <v>893.95001200000002</v>
      </c>
      <c r="J212" s="30">
        <v>1948</v>
      </c>
      <c r="K212" s="10">
        <f t="shared" si="7"/>
        <v>1788.7402657630719</v>
      </c>
      <c r="L212" s="10">
        <f t="shared" si="8"/>
        <v>-6.3630928296447564E-3</v>
      </c>
    </row>
    <row r="213" spans="5:12">
      <c r="E213" s="29">
        <v>44599</v>
      </c>
      <c r="F213" s="30">
        <v>3103.3500979999999</v>
      </c>
      <c r="G213" s="30">
        <v>2138.6826169999999</v>
      </c>
      <c r="H213" s="30">
        <v>1512.099976</v>
      </c>
      <c r="I213" s="30">
        <v>887.04998799999998</v>
      </c>
      <c r="J213" s="30">
        <v>1932.5</v>
      </c>
      <c r="K213" s="10">
        <f t="shared" si="7"/>
        <v>1774.6697650420685</v>
      </c>
      <c r="L213" s="10">
        <f t="shared" si="8"/>
        <v>-7.8661508271022917E-3</v>
      </c>
    </row>
    <row r="214" spans="5:12">
      <c r="E214" s="29">
        <v>44600</v>
      </c>
      <c r="F214" s="30">
        <v>3151.4499510000001</v>
      </c>
      <c r="G214" s="30">
        <v>2174.6333009999998</v>
      </c>
      <c r="H214" s="30">
        <v>1476.400024</v>
      </c>
      <c r="I214" s="30">
        <v>894.09997599999997</v>
      </c>
      <c r="J214" s="30">
        <v>1890</v>
      </c>
      <c r="K214" s="10">
        <f t="shared" si="7"/>
        <v>1773.9587840377476</v>
      </c>
      <c r="L214" s="10">
        <f t="shared" si="8"/>
        <v>-4.0062721432798654E-4</v>
      </c>
    </row>
    <row r="215" spans="5:12">
      <c r="E215" s="29">
        <v>44601</v>
      </c>
      <c r="F215" s="30">
        <v>2958.1499020000001</v>
      </c>
      <c r="G215" s="30">
        <v>2199.9697270000001</v>
      </c>
      <c r="H215" s="30">
        <v>1474</v>
      </c>
      <c r="I215" s="30">
        <v>886.45001200000002</v>
      </c>
      <c r="J215" s="30">
        <v>1884.5</v>
      </c>
      <c r="K215" s="10">
        <f t="shared" si="7"/>
        <v>1781.1916796484684</v>
      </c>
      <c r="L215" s="10">
        <f t="shared" si="8"/>
        <v>4.0772624909908295E-3</v>
      </c>
    </row>
    <row r="216" spans="5:12">
      <c r="E216" s="29">
        <v>44602</v>
      </c>
      <c r="F216" s="30">
        <v>2858.25</v>
      </c>
      <c r="G216" s="30">
        <v>2197.7084960000002</v>
      </c>
      <c r="H216" s="30">
        <v>1514</v>
      </c>
      <c r="I216" s="30">
        <v>894.29998799999998</v>
      </c>
      <c r="J216" s="30">
        <v>1892</v>
      </c>
      <c r="K216" s="10">
        <f t="shared" si="7"/>
        <v>1794.6231787982933</v>
      </c>
      <c r="L216" s="10">
        <f t="shared" si="8"/>
        <v>7.540737643955131E-3</v>
      </c>
    </row>
    <row r="217" spans="5:12">
      <c r="E217" s="29">
        <v>44603</v>
      </c>
      <c r="F217" s="30">
        <v>2817.0500489999999</v>
      </c>
      <c r="G217" s="30">
        <v>2193.4165039999998</v>
      </c>
      <c r="H217" s="30">
        <v>1500.25</v>
      </c>
      <c r="I217" s="30">
        <v>880.09997599999997</v>
      </c>
      <c r="J217" s="30">
        <v>1889</v>
      </c>
      <c r="K217" s="10">
        <f t="shared" si="7"/>
        <v>1786.0325306418044</v>
      </c>
      <c r="L217" s="10">
        <f t="shared" si="8"/>
        <v>-4.7868813118981945E-3</v>
      </c>
    </row>
    <row r="218" spans="5:12">
      <c r="E218" s="29">
        <v>44606</v>
      </c>
      <c r="F218" s="30">
        <v>2711.5500489999999</v>
      </c>
      <c r="G218" s="30">
        <v>2158.4809570000002</v>
      </c>
      <c r="H218" s="30">
        <v>1490</v>
      </c>
      <c r="I218" s="30">
        <v>864.84997599999997</v>
      </c>
      <c r="J218" s="30">
        <v>1843.25</v>
      </c>
      <c r="K218" s="10">
        <f t="shared" si="7"/>
        <v>1759.6102513632788</v>
      </c>
      <c r="L218" s="10">
        <f t="shared" si="8"/>
        <v>-1.4793839879854165E-2</v>
      </c>
    </row>
    <row r="219" spans="5:12">
      <c r="E219" s="29">
        <v>44607</v>
      </c>
      <c r="F219" s="30">
        <v>2711.6999510000001</v>
      </c>
      <c r="G219" s="30">
        <v>2231.7670899999998</v>
      </c>
      <c r="H219" s="30">
        <v>1476</v>
      </c>
      <c r="I219" s="30">
        <v>876.79998799999998</v>
      </c>
      <c r="J219" s="30">
        <v>1810</v>
      </c>
      <c r="K219" s="10">
        <f t="shared" si="7"/>
        <v>1783.4240642667587</v>
      </c>
      <c r="L219" s="10">
        <f t="shared" si="8"/>
        <v>1.3533572497108182E-2</v>
      </c>
    </row>
    <row r="220" spans="5:12">
      <c r="E220" s="29">
        <v>44608</v>
      </c>
      <c r="F220" s="30">
        <v>2825.1499020000001</v>
      </c>
      <c r="G220" s="30">
        <v>2227.1520999999998</v>
      </c>
      <c r="H220" s="30">
        <v>1534.349976</v>
      </c>
      <c r="I220" s="30">
        <v>868.84997599999997</v>
      </c>
      <c r="J220" s="30">
        <v>1876.0500489999999</v>
      </c>
      <c r="K220" s="10">
        <f t="shared" si="7"/>
        <v>1808.94814076749</v>
      </c>
      <c r="L220" s="10">
        <f t="shared" si="8"/>
        <v>1.4311838116429998E-2</v>
      </c>
    </row>
    <row r="221" spans="5:12">
      <c r="E221" s="29">
        <v>44609</v>
      </c>
      <c r="F221" s="30">
        <v>2799.3500979999999</v>
      </c>
      <c r="G221" s="30">
        <v>2255.3496089999999</v>
      </c>
      <c r="H221" s="30">
        <v>1513.099976</v>
      </c>
      <c r="I221" s="30">
        <v>862.54998799999998</v>
      </c>
      <c r="J221" s="30">
        <v>1869</v>
      </c>
      <c r="K221" s="10">
        <f t="shared" si="7"/>
        <v>1812.2118312458738</v>
      </c>
      <c r="L221" s="10">
        <f t="shared" si="8"/>
        <v>1.8041923949234651E-3</v>
      </c>
    </row>
    <row r="222" spans="5:12">
      <c r="E222" s="29">
        <v>44610</v>
      </c>
      <c r="F222" s="30">
        <v>2751.8000489999999</v>
      </c>
      <c r="G222" s="30">
        <v>2237.7204590000001</v>
      </c>
      <c r="H222" s="30">
        <v>1498.3000489999999</v>
      </c>
      <c r="I222" s="30">
        <v>862.90002400000003</v>
      </c>
      <c r="J222" s="30">
        <v>1870</v>
      </c>
      <c r="K222" s="10">
        <f t="shared" si="7"/>
        <v>1799.6249835444132</v>
      </c>
      <c r="L222" s="10">
        <f t="shared" si="8"/>
        <v>-6.945571971466058E-3</v>
      </c>
    </row>
    <row r="223" spans="5:12">
      <c r="E223" s="29">
        <v>44613</v>
      </c>
      <c r="F223" s="30">
        <v>2742.8999020000001</v>
      </c>
      <c r="G223" s="30">
        <v>2215.1069339999999</v>
      </c>
      <c r="H223" s="30">
        <v>1504</v>
      </c>
      <c r="I223" s="30">
        <v>843.84997599999997</v>
      </c>
      <c r="J223" s="30">
        <v>1874.9499510000001</v>
      </c>
      <c r="K223" s="10">
        <f t="shared" si="7"/>
        <v>1790.3304814514579</v>
      </c>
      <c r="L223" s="10">
        <f t="shared" si="8"/>
        <v>-5.1646882978083619E-3</v>
      </c>
    </row>
    <row r="224" spans="5:12">
      <c r="E224" s="29">
        <v>44614</v>
      </c>
      <c r="F224" s="30">
        <v>2748</v>
      </c>
      <c r="G224" s="30">
        <v>2205.046143</v>
      </c>
      <c r="H224" s="30">
        <v>1489.8000489999999</v>
      </c>
      <c r="I224" s="30">
        <v>845.79998799999998</v>
      </c>
      <c r="J224" s="30">
        <v>1813</v>
      </c>
      <c r="K224" s="10">
        <f t="shared" si="7"/>
        <v>1773.8052176970368</v>
      </c>
      <c r="L224" s="10">
        <f t="shared" si="8"/>
        <v>-9.2302867686325785E-3</v>
      </c>
    </row>
    <row r="225" spans="5:12">
      <c r="E225" s="29">
        <v>44615</v>
      </c>
      <c r="F225" s="30">
        <v>2785.6999510000001</v>
      </c>
      <c r="G225" s="30">
        <v>2191.2473140000002</v>
      </c>
      <c r="H225" s="30">
        <v>1525.099976</v>
      </c>
      <c r="I225" s="30">
        <v>840.25</v>
      </c>
      <c r="J225" s="30">
        <v>1849</v>
      </c>
      <c r="K225" s="10">
        <f t="shared" si="7"/>
        <v>1783.7625466901732</v>
      </c>
      <c r="L225" s="10">
        <f t="shared" si="8"/>
        <v>5.6135413819924374E-3</v>
      </c>
    </row>
    <row r="226" spans="5:12">
      <c r="E226" s="29">
        <v>44616</v>
      </c>
      <c r="F226" s="30">
        <v>2660.8999020000001</v>
      </c>
      <c r="G226" s="30">
        <v>2082.0563959999999</v>
      </c>
      <c r="H226" s="30">
        <v>1449.900024</v>
      </c>
      <c r="I226" s="30">
        <v>818.25</v>
      </c>
      <c r="J226" s="30">
        <v>1783.25</v>
      </c>
      <c r="K226" s="10">
        <f t="shared" si="7"/>
        <v>1700.7138521457205</v>
      </c>
      <c r="L226" s="10">
        <f t="shared" si="8"/>
        <v>-4.6558155791841305E-2</v>
      </c>
    </row>
    <row r="227" spans="5:12">
      <c r="E227" s="29">
        <v>44617</v>
      </c>
      <c r="F227" s="30">
        <v>2780.6499020000001</v>
      </c>
      <c r="G227" s="30">
        <v>2108.0852049999999</v>
      </c>
      <c r="H227" s="30">
        <v>1439.9499510000001</v>
      </c>
      <c r="I227" s="30">
        <v>831.54998799999998</v>
      </c>
      <c r="J227" s="30">
        <v>1782</v>
      </c>
      <c r="K227" s="10">
        <f t="shared" si="7"/>
        <v>1710.623655561636</v>
      </c>
      <c r="L227" s="10">
        <f t="shared" si="8"/>
        <v>5.8268493570583502E-3</v>
      </c>
    </row>
    <row r="228" spans="5:12">
      <c r="E228" s="29">
        <v>44620</v>
      </c>
      <c r="F228" s="30">
        <v>2749.8000489999999</v>
      </c>
      <c r="G228" s="30">
        <v>2177.8637699999999</v>
      </c>
      <c r="H228" s="30">
        <v>1426</v>
      </c>
      <c r="I228" s="30">
        <v>843.90002400000003</v>
      </c>
      <c r="J228" s="30">
        <v>1764.900024</v>
      </c>
      <c r="K228" s="10">
        <f t="shared" si="7"/>
        <v>1734.8199240216306</v>
      </c>
      <c r="L228" s="10">
        <f t="shared" si="8"/>
        <v>1.4144705868720298E-2</v>
      </c>
    </row>
    <row r="229" spans="5:12">
      <c r="E229" s="29">
        <v>44622</v>
      </c>
      <c r="F229" s="30">
        <v>2736.3000489999999</v>
      </c>
      <c r="G229" s="30">
        <v>2213.8608399999998</v>
      </c>
      <c r="H229" s="30">
        <v>1386.5</v>
      </c>
      <c r="I229" s="30">
        <v>820.90002400000003</v>
      </c>
      <c r="J229" s="30">
        <v>1800</v>
      </c>
      <c r="K229" s="10">
        <f t="shared" si="7"/>
        <v>1738.9077218771238</v>
      </c>
      <c r="L229" s="10">
        <f t="shared" si="8"/>
        <v>2.3563240189314882E-3</v>
      </c>
    </row>
    <row r="230" spans="5:12">
      <c r="E230" s="29">
        <v>44623</v>
      </c>
      <c r="F230" s="30">
        <v>2782.0500489999999</v>
      </c>
      <c r="G230" s="30">
        <v>2195.1701659999999</v>
      </c>
      <c r="H230" s="30">
        <v>1381</v>
      </c>
      <c r="I230" s="30">
        <v>820.90002400000003</v>
      </c>
      <c r="J230" s="30">
        <v>1810</v>
      </c>
      <c r="K230" s="10">
        <f t="shared" si="7"/>
        <v>1730.6533446221815</v>
      </c>
      <c r="L230" s="10">
        <f t="shared" si="8"/>
        <v>-4.7468748060027766E-3</v>
      </c>
    </row>
    <row r="231" spans="5:12">
      <c r="E231" s="29">
        <v>44624</v>
      </c>
      <c r="F231" s="30">
        <v>2690.8000489999999</v>
      </c>
      <c r="G231" s="30">
        <v>2146.4819339999999</v>
      </c>
      <c r="H231" s="30">
        <v>1360</v>
      </c>
      <c r="I231" s="30">
        <v>829.65002400000003</v>
      </c>
      <c r="J231" s="30">
        <v>1740</v>
      </c>
      <c r="K231" s="10">
        <f t="shared" si="7"/>
        <v>1694.4695106561039</v>
      </c>
      <c r="L231" s="10">
        <f t="shared" si="8"/>
        <v>-2.0907615079885811E-2</v>
      </c>
    </row>
    <row r="232" spans="5:12">
      <c r="E232" s="29">
        <v>44627</v>
      </c>
      <c r="F232" s="30">
        <v>2629.3000489999999</v>
      </c>
      <c r="G232" s="30">
        <v>2067.1040039999998</v>
      </c>
      <c r="H232" s="30">
        <v>1318.5</v>
      </c>
      <c r="I232" s="30">
        <v>822.65002400000003</v>
      </c>
      <c r="J232" s="30">
        <v>1658.25</v>
      </c>
      <c r="K232" s="10">
        <f t="shared" si="7"/>
        <v>1635.3787148060676</v>
      </c>
      <c r="L232" s="10">
        <f t="shared" si="8"/>
        <v>-3.487274068871038E-2</v>
      </c>
    </row>
    <row r="233" spans="5:12">
      <c r="E233" s="29">
        <v>44628</v>
      </c>
      <c r="F233" s="30">
        <v>2642.3500979999999</v>
      </c>
      <c r="G233" s="30">
        <v>2063.3657229999999</v>
      </c>
      <c r="H233" s="30">
        <v>1302.1999510000001</v>
      </c>
      <c r="I233" s="30">
        <v>855</v>
      </c>
      <c r="J233" s="30">
        <v>1627.900024</v>
      </c>
      <c r="K233" s="10">
        <f t="shared" si="7"/>
        <v>1628.1972192550465</v>
      </c>
      <c r="L233" s="10">
        <f t="shared" si="8"/>
        <v>-4.3913348547358622E-3</v>
      </c>
    </row>
    <row r="234" spans="5:12">
      <c r="E234" s="29">
        <v>44629</v>
      </c>
      <c r="F234" s="30">
        <v>2779.75</v>
      </c>
      <c r="G234" s="30">
        <v>2172.8334960000002</v>
      </c>
      <c r="H234" s="30">
        <v>1330</v>
      </c>
      <c r="I234" s="30">
        <v>868.25</v>
      </c>
      <c r="J234" s="30">
        <v>1676.5</v>
      </c>
      <c r="K234" s="10">
        <f t="shared" si="7"/>
        <v>1692.631428438267</v>
      </c>
      <c r="L234" s="10">
        <f t="shared" si="8"/>
        <v>3.9573958499143691E-2</v>
      </c>
    </row>
    <row r="235" spans="5:12">
      <c r="E235" s="29">
        <v>44630</v>
      </c>
      <c r="F235" s="30">
        <v>2845.5500489999999</v>
      </c>
      <c r="G235" s="30">
        <v>2208.0458979999999</v>
      </c>
      <c r="H235" s="30">
        <v>1427</v>
      </c>
      <c r="I235" s="30">
        <v>869.54998799999998</v>
      </c>
      <c r="J235" s="30">
        <v>1740</v>
      </c>
      <c r="K235" s="10">
        <f t="shared" si="7"/>
        <v>1748.3606278175362</v>
      </c>
      <c r="L235" s="10">
        <f t="shared" si="8"/>
        <v>3.2924592113174E-2</v>
      </c>
    </row>
    <row r="236" spans="5:12">
      <c r="E236" s="29">
        <v>44631</v>
      </c>
      <c r="F236" s="30">
        <v>2897.25</v>
      </c>
      <c r="G236" s="30">
        <v>2214.4145509999998</v>
      </c>
      <c r="H236" s="30">
        <v>1388</v>
      </c>
      <c r="I236" s="30">
        <v>902</v>
      </c>
      <c r="J236" s="30">
        <v>1720</v>
      </c>
      <c r="K236" s="10">
        <f t="shared" si="7"/>
        <v>1739.5376966882454</v>
      </c>
      <c r="L236" s="10">
        <f t="shared" si="8"/>
        <v>-5.046402320500798E-3</v>
      </c>
    </row>
    <row r="237" spans="5:12">
      <c r="E237" s="29">
        <v>44634</v>
      </c>
      <c r="F237" s="30">
        <v>2991.6499020000001</v>
      </c>
      <c r="G237" s="30">
        <v>2232.5976559999999</v>
      </c>
      <c r="H237" s="30">
        <v>1415</v>
      </c>
      <c r="I237" s="30">
        <v>892.25</v>
      </c>
      <c r="J237" s="30">
        <v>1735</v>
      </c>
      <c r="K237" s="10">
        <f t="shared" si="7"/>
        <v>1757.6909373746632</v>
      </c>
      <c r="L237" s="10">
        <f t="shared" si="8"/>
        <v>1.0435669615540988E-2</v>
      </c>
    </row>
    <row r="238" spans="5:12">
      <c r="E238" s="29">
        <v>44635</v>
      </c>
      <c r="F238" s="30">
        <v>2860.75</v>
      </c>
      <c r="G238" s="30">
        <v>2181.4636230000001</v>
      </c>
      <c r="H238" s="30">
        <v>1443.5</v>
      </c>
      <c r="I238" s="30">
        <v>891.65002400000003</v>
      </c>
      <c r="J238" s="30">
        <v>1748</v>
      </c>
      <c r="K238" s="10">
        <f t="shared" si="7"/>
        <v>1745.9898777925271</v>
      </c>
      <c r="L238" s="10">
        <f t="shared" si="8"/>
        <v>-6.6570631578798389E-3</v>
      </c>
    </row>
    <row r="239" spans="5:12">
      <c r="E239" s="29">
        <v>44636</v>
      </c>
      <c r="F239" s="30">
        <v>2850</v>
      </c>
      <c r="G239" s="30">
        <v>2218.29126</v>
      </c>
      <c r="H239" s="30">
        <v>1447</v>
      </c>
      <c r="I239" s="30">
        <v>889.20001200000002</v>
      </c>
      <c r="J239" s="30">
        <v>1761</v>
      </c>
      <c r="K239" s="10">
        <f t="shared" si="7"/>
        <v>1764.1773309342452</v>
      </c>
      <c r="L239" s="10">
        <f t="shared" si="8"/>
        <v>1.0416700218624841E-2</v>
      </c>
    </row>
    <row r="240" spans="5:12">
      <c r="E240" s="29">
        <v>44637</v>
      </c>
      <c r="F240" s="30">
        <v>2874.4499510000001</v>
      </c>
      <c r="G240" s="30">
        <v>2290.6083979999999</v>
      </c>
      <c r="H240" s="30">
        <v>1472</v>
      </c>
      <c r="I240" s="30">
        <v>911.59997599999997</v>
      </c>
      <c r="J240" s="30">
        <v>1781.150024</v>
      </c>
      <c r="K240" s="10">
        <f t="shared" si="7"/>
        <v>1808.4996740734655</v>
      </c>
      <c r="L240" s="10">
        <f t="shared" si="8"/>
        <v>2.5123519252879589E-2</v>
      </c>
    </row>
    <row r="241" spans="5:12">
      <c r="E241" s="29">
        <v>44641</v>
      </c>
      <c r="F241" s="30">
        <v>2891.3500979999999</v>
      </c>
      <c r="G241" s="30">
        <v>2277.4094239999999</v>
      </c>
      <c r="H241" s="30">
        <v>1487</v>
      </c>
      <c r="I241" s="30">
        <v>913.79998799999998</v>
      </c>
      <c r="J241" s="30">
        <v>1805</v>
      </c>
      <c r="K241" s="10">
        <f t="shared" si="7"/>
        <v>1811.1729523542258</v>
      </c>
      <c r="L241" s="10">
        <f t="shared" si="8"/>
        <v>1.4781745991354622E-3</v>
      </c>
    </row>
    <row r="242" spans="5:12">
      <c r="E242" s="29">
        <v>44642</v>
      </c>
      <c r="F242" s="30">
        <v>2919.8000489999999</v>
      </c>
      <c r="G242" s="30">
        <v>2336.250732</v>
      </c>
      <c r="H242" s="30">
        <v>1481.3000489999999</v>
      </c>
      <c r="I242" s="30">
        <v>914.09997599999997</v>
      </c>
      <c r="J242" s="30">
        <v>1756.3000489999999</v>
      </c>
      <c r="K242" s="10">
        <f t="shared" si="7"/>
        <v>1828.5405801378113</v>
      </c>
      <c r="L242" s="10">
        <f t="shared" si="8"/>
        <v>9.5891603068665177E-3</v>
      </c>
    </row>
    <row r="243" spans="5:12">
      <c r="E243" s="29">
        <v>44643</v>
      </c>
      <c r="F243" s="30">
        <v>2951.8000489999999</v>
      </c>
      <c r="G243" s="30">
        <v>2343.680664</v>
      </c>
      <c r="H243" s="30">
        <v>1507</v>
      </c>
      <c r="I243" s="30">
        <v>900.79998799999998</v>
      </c>
      <c r="J243" s="30">
        <v>1780</v>
      </c>
      <c r="K243" s="10">
        <f t="shared" si="7"/>
        <v>1841.960276742122</v>
      </c>
      <c r="L243" s="10">
        <f t="shared" si="8"/>
        <v>7.3390203914966978E-3</v>
      </c>
    </row>
    <row r="244" spans="5:12">
      <c r="E244" s="29">
        <v>44644</v>
      </c>
      <c r="F244" s="30">
        <v>2931.4499510000001</v>
      </c>
      <c r="G244" s="30">
        <v>2380.093018</v>
      </c>
      <c r="H244" s="30">
        <v>1466</v>
      </c>
      <c r="I244" s="30">
        <v>908.84997599999997</v>
      </c>
      <c r="J244" s="30">
        <v>1755</v>
      </c>
      <c r="K244" s="10">
        <f t="shared" si="7"/>
        <v>1841.5431764255545</v>
      </c>
      <c r="L244" s="10">
        <f t="shared" si="8"/>
        <v>-2.2644370882152209E-4</v>
      </c>
    </row>
    <row r="245" spans="5:12">
      <c r="E245" s="29">
        <v>44645</v>
      </c>
      <c r="F245" s="30">
        <v>2918.6000979999999</v>
      </c>
      <c r="G245" s="30">
        <v>2395.96875</v>
      </c>
      <c r="H245" s="30">
        <v>1451</v>
      </c>
      <c r="I245" s="30">
        <v>902.34997599999997</v>
      </c>
      <c r="J245" s="30">
        <v>1775.599976</v>
      </c>
      <c r="K245" s="10">
        <f t="shared" si="7"/>
        <v>1845.1431743495309</v>
      </c>
      <c r="L245" s="10">
        <f t="shared" si="8"/>
        <v>1.9548810856360177E-3</v>
      </c>
    </row>
    <row r="246" spans="5:12">
      <c r="E246" s="29">
        <v>44648</v>
      </c>
      <c r="F246" s="30">
        <v>2955.0500489999999</v>
      </c>
      <c r="G246" s="30">
        <v>2420.0590820000002</v>
      </c>
      <c r="H246" s="30">
        <v>1430.900024</v>
      </c>
      <c r="I246" s="30">
        <v>905.90002400000003</v>
      </c>
      <c r="J246" s="30">
        <v>1752</v>
      </c>
      <c r="K246" s="10">
        <f t="shared" si="7"/>
        <v>1846.4446030441563</v>
      </c>
      <c r="L246" s="10">
        <f t="shared" si="8"/>
        <v>7.0532667205314148E-4</v>
      </c>
    </row>
    <row r="247" spans="5:12">
      <c r="E247" s="29">
        <v>44649</v>
      </c>
      <c r="F247" s="30">
        <v>2983.8000489999999</v>
      </c>
      <c r="G247" s="30">
        <v>2420.6127929999998</v>
      </c>
      <c r="H247" s="30">
        <v>1441</v>
      </c>
      <c r="I247" s="30">
        <v>919.34997599999997</v>
      </c>
      <c r="J247" s="30">
        <v>1748.6999510000001</v>
      </c>
      <c r="K247" s="10">
        <f t="shared" si="7"/>
        <v>1851.2744478330303</v>
      </c>
      <c r="L247" s="10">
        <f t="shared" si="8"/>
        <v>2.6157539635422999E-3</v>
      </c>
    </row>
    <row r="248" spans="5:12">
      <c r="E248" s="29">
        <v>44650</v>
      </c>
      <c r="F248" s="30">
        <v>3091.3999020000001</v>
      </c>
      <c r="G248" s="30">
        <v>2467.1320799999999</v>
      </c>
      <c r="H248" s="30">
        <v>1472</v>
      </c>
      <c r="I248" s="30">
        <v>920.59997599999997</v>
      </c>
      <c r="J248" s="30">
        <v>1766.900024</v>
      </c>
      <c r="K248" s="10">
        <f t="shared" si="7"/>
        <v>1884.5520151712324</v>
      </c>
      <c r="L248" s="10">
        <f t="shared" si="8"/>
        <v>1.7975491087858009E-2</v>
      </c>
    </row>
    <row r="249" spans="5:12">
      <c r="E249" s="29">
        <v>44651</v>
      </c>
      <c r="F249" s="30">
        <v>3092.8999020000001</v>
      </c>
      <c r="G249" s="30">
        <v>2431.8732909999999</v>
      </c>
      <c r="H249" s="30">
        <v>1471</v>
      </c>
      <c r="I249" s="30">
        <v>914.75</v>
      </c>
      <c r="J249" s="30">
        <v>1779.9499510000001</v>
      </c>
      <c r="K249" s="10">
        <f t="shared" si="7"/>
        <v>1870.1611344690755</v>
      </c>
      <c r="L249" s="10">
        <f t="shared" si="8"/>
        <v>-7.6362342807764216E-3</v>
      </c>
    </row>
    <row r="250" spans="5:12">
      <c r="E250" s="29">
        <v>44652</v>
      </c>
      <c r="F250" s="30">
        <v>3031</v>
      </c>
      <c r="G250" s="30">
        <v>2451.3486330000001</v>
      </c>
      <c r="H250" s="30">
        <v>1476.400024</v>
      </c>
      <c r="I250" s="30">
        <v>908.70001200000002</v>
      </c>
      <c r="J250" s="30">
        <v>1759</v>
      </c>
      <c r="K250" s="10">
        <f t="shared" si="7"/>
        <v>1876.577018314887</v>
      </c>
      <c r="L250" s="10">
        <f t="shared" si="8"/>
        <v>3.4306583147087899E-3</v>
      </c>
    </row>
    <row r="251" spans="5:12">
      <c r="E251" s="29">
        <v>44655</v>
      </c>
      <c r="F251" s="30">
        <v>2997.8000489999999</v>
      </c>
      <c r="G251" s="30">
        <v>2458.5942380000001</v>
      </c>
      <c r="H251" s="30">
        <v>1580</v>
      </c>
      <c r="I251" s="30">
        <v>926.04998799999998</v>
      </c>
      <c r="J251" s="30">
        <v>1784</v>
      </c>
      <c r="K251" s="10">
        <f t="shared" si="7"/>
        <v>1918.8199813811098</v>
      </c>
      <c r="L251" s="10">
        <f t="shared" si="8"/>
        <v>2.2510647127159E-2</v>
      </c>
    </row>
    <row r="252" spans="5:12">
      <c r="E252" s="29">
        <v>44656</v>
      </c>
      <c r="F252" s="30">
        <v>2997.6499020000001</v>
      </c>
      <c r="G252" s="30">
        <v>2423.8432619999999</v>
      </c>
      <c r="H252" s="30">
        <v>1666.6999510000001</v>
      </c>
      <c r="I252" s="30">
        <v>929.09997599999997</v>
      </c>
      <c r="J252" s="30">
        <v>1840</v>
      </c>
      <c r="K252" s="10">
        <f t="shared" si="7"/>
        <v>1940.0578294911636</v>
      </c>
      <c r="L252" s="10">
        <f t="shared" si="8"/>
        <v>1.106818165129142E-2</v>
      </c>
    </row>
    <row r="253" spans="5:12">
      <c r="E253" s="29">
        <v>44657</v>
      </c>
      <c r="F253" s="30">
        <v>2992.8999020000001</v>
      </c>
      <c r="G253" s="30">
        <v>2417.3823240000002</v>
      </c>
      <c r="H253" s="30">
        <v>1587.6999510000001</v>
      </c>
      <c r="I253" s="30">
        <v>928.09997599999997</v>
      </c>
      <c r="J253" s="30">
        <v>1833</v>
      </c>
      <c r="K253" s="10">
        <f t="shared" si="7"/>
        <v>1910.097614967264</v>
      </c>
      <c r="L253" s="10">
        <f t="shared" si="8"/>
        <v>-1.5442949209280799E-2</v>
      </c>
    </row>
    <row r="254" spans="5:12">
      <c r="E254" s="29">
        <v>44658</v>
      </c>
      <c r="F254" s="30">
        <v>2918.9499510000001</v>
      </c>
      <c r="G254" s="30">
        <v>2374.7397460000002</v>
      </c>
      <c r="H254" s="30">
        <v>1541.3000489999999</v>
      </c>
      <c r="I254" s="30">
        <v>930.95001200000002</v>
      </c>
      <c r="J254" s="30">
        <v>1849.900024</v>
      </c>
      <c r="K254" s="10">
        <f t="shared" si="7"/>
        <v>1878.4433481444019</v>
      </c>
      <c r="L254" s="10">
        <f t="shared" si="8"/>
        <v>-1.6572067613101926E-2</v>
      </c>
    </row>
    <row r="255" spans="5:12">
      <c r="E255" s="29">
        <v>44659</v>
      </c>
      <c r="F255" s="30">
        <v>2887.0500489999999</v>
      </c>
      <c r="G255" s="30">
        <v>2414.2441410000001</v>
      </c>
      <c r="H255" s="30">
        <v>1512.099976</v>
      </c>
      <c r="I255" s="30">
        <v>924.59997599999997</v>
      </c>
      <c r="J255" s="30">
        <v>1835.400024</v>
      </c>
      <c r="K255" s="10">
        <f t="shared" si="7"/>
        <v>1882.9240188844688</v>
      </c>
      <c r="L255" s="10">
        <f t="shared" si="8"/>
        <v>2.3853105522149143E-3</v>
      </c>
    </row>
    <row r="256" spans="5:12">
      <c r="E256" s="29">
        <v>44662</v>
      </c>
      <c r="F256" s="30">
        <v>2875.6999510000001</v>
      </c>
      <c r="G256" s="30">
        <v>2409.2138669999999</v>
      </c>
      <c r="H256" s="30">
        <v>1506</v>
      </c>
      <c r="I256" s="30">
        <v>925.40002400000003</v>
      </c>
      <c r="J256" s="30">
        <v>1820.25</v>
      </c>
      <c r="K256" s="10">
        <f t="shared" si="7"/>
        <v>1876.8663575860269</v>
      </c>
      <c r="L256" s="10">
        <f t="shared" si="8"/>
        <v>-3.2171565276599701E-3</v>
      </c>
    </row>
    <row r="257" spans="5:12">
      <c r="E257" s="29">
        <v>44663</v>
      </c>
      <c r="F257" s="30">
        <v>2803</v>
      </c>
      <c r="G257" s="30">
        <v>2363.8483890000002</v>
      </c>
      <c r="H257" s="30">
        <v>1484</v>
      </c>
      <c r="I257" s="30">
        <v>921.29998799999998</v>
      </c>
      <c r="J257" s="30">
        <v>1780</v>
      </c>
      <c r="K257" s="10">
        <f t="shared" si="7"/>
        <v>1844.2179079842047</v>
      </c>
      <c r="L257" s="10">
        <f t="shared" si="8"/>
        <v>-1.7395191442300506E-2</v>
      </c>
    </row>
    <row r="258" spans="5:12">
      <c r="E258" s="29">
        <v>44664</v>
      </c>
      <c r="F258" s="30">
        <v>2799.8500979999999</v>
      </c>
      <c r="G258" s="30">
        <v>2355.1721189999998</v>
      </c>
      <c r="H258" s="30">
        <v>1490</v>
      </c>
      <c r="I258" s="30">
        <v>936.75</v>
      </c>
      <c r="J258" s="30">
        <v>1754.1999510000001</v>
      </c>
      <c r="K258" s="10">
        <f t="shared" si="7"/>
        <v>1840.9328815729764</v>
      </c>
      <c r="L258" s="10">
        <f t="shared" si="8"/>
        <v>-1.7812571914666009E-3</v>
      </c>
    </row>
    <row r="259" spans="5:12">
      <c r="E259" s="29">
        <v>44669</v>
      </c>
      <c r="F259" s="30">
        <v>2715.1499020000001</v>
      </c>
      <c r="G259" s="30">
        <v>2347.9726559999999</v>
      </c>
      <c r="H259" s="30">
        <v>1418.849976</v>
      </c>
      <c r="I259" s="30">
        <v>927.5</v>
      </c>
      <c r="J259" s="30">
        <v>1746.3000489999999</v>
      </c>
      <c r="K259" s="10">
        <f t="shared" ref="K259:K322" si="9">($B$22*$F259)+($B$23*$G259)+($B$24*$H259)+($B$25*$I259)+($B$26*$J259)</f>
        <v>1811.7177379205973</v>
      </c>
      <c r="L259" s="10">
        <f t="shared" si="8"/>
        <v>-1.5869749486693063E-2</v>
      </c>
    </row>
    <row r="260" spans="5:12">
      <c r="E260" s="29">
        <v>44670</v>
      </c>
      <c r="F260" s="30">
        <v>2706.3500979999999</v>
      </c>
      <c r="G260" s="30">
        <v>2437.4575199999999</v>
      </c>
      <c r="H260" s="30">
        <v>1380.900024</v>
      </c>
      <c r="I260" s="30">
        <v>922</v>
      </c>
      <c r="J260" s="30">
        <v>1748.3000489999999</v>
      </c>
      <c r="K260" s="10">
        <f t="shared" si="9"/>
        <v>1836.968639392619</v>
      </c>
      <c r="L260" s="10">
        <f t="shared" ref="L260:L323" si="10">(K260/K259)-1</f>
        <v>1.3937547192645727E-2</v>
      </c>
    </row>
    <row r="261" spans="5:12">
      <c r="E261" s="29">
        <v>44671</v>
      </c>
      <c r="F261" s="30">
        <v>2674.1999510000001</v>
      </c>
      <c r="G261" s="30">
        <v>2509.1284179999998</v>
      </c>
      <c r="H261" s="30">
        <v>1354.4499510000001</v>
      </c>
      <c r="I261" s="30">
        <v>923.5</v>
      </c>
      <c r="J261" s="30">
        <v>1709.9499510000001</v>
      </c>
      <c r="K261" s="10">
        <f t="shared" si="9"/>
        <v>1853.9716509655391</v>
      </c>
      <c r="L261" s="10">
        <f t="shared" si="10"/>
        <v>9.2560162478014796E-3</v>
      </c>
    </row>
    <row r="262" spans="5:12">
      <c r="E262" s="29">
        <v>44672</v>
      </c>
      <c r="F262" s="30">
        <v>2671</v>
      </c>
      <c r="G262" s="30">
        <v>2567.8774410000001</v>
      </c>
      <c r="H262" s="30">
        <v>1365</v>
      </c>
      <c r="I262" s="30">
        <v>944.09997599999997</v>
      </c>
      <c r="J262" s="30">
        <v>1702.9499510000001</v>
      </c>
      <c r="K262" s="10">
        <f t="shared" si="9"/>
        <v>1883.924849783933</v>
      </c>
      <c r="L262" s="10">
        <f t="shared" si="10"/>
        <v>1.6156233458475278E-2</v>
      </c>
    </row>
    <row r="263" spans="5:12">
      <c r="E263" s="29">
        <v>44673</v>
      </c>
      <c r="F263" s="30">
        <v>2687.3500979999999</v>
      </c>
      <c r="G263" s="30">
        <v>2546.3715820000002</v>
      </c>
      <c r="H263" s="30">
        <v>1360</v>
      </c>
      <c r="I263" s="30">
        <v>924.79998799999998</v>
      </c>
      <c r="J263" s="30">
        <v>1701</v>
      </c>
      <c r="K263" s="10">
        <f t="shared" si="9"/>
        <v>1870.8313024465574</v>
      </c>
      <c r="L263" s="10">
        <f t="shared" si="10"/>
        <v>-6.9501431221512533E-3</v>
      </c>
    </row>
    <row r="264" spans="5:12">
      <c r="E264" s="29">
        <v>44676</v>
      </c>
      <c r="F264" s="30">
        <v>2688.0500489999999</v>
      </c>
      <c r="G264" s="30">
        <v>2487.4841310000002</v>
      </c>
      <c r="H264" s="30">
        <v>1350</v>
      </c>
      <c r="I264" s="30">
        <v>900</v>
      </c>
      <c r="J264" s="30">
        <v>1675</v>
      </c>
      <c r="K264" s="10">
        <f t="shared" si="9"/>
        <v>1836.3881033218208</v>
      </c>
      <c r="L264" s="10">
        <f t="shared" si="10"/>
        <v>-1.8410638671532698E-2</v>
      </c>
    </row>
    <row r="265" spans="5:12">
      <c r="E265" s="29">
        <v>44677</v>
      </c>
      <c r="F265" s="30">
        <v>2710.5</v>
      </c>
      <c r="G265" s="30">
        <v>2561.9240719999998</v>
      </c>
      <c r="H265" s="30">
        <v>1372</v>
      </c>
      <c r="I265" s="30">
        <v>918.04998799999998</v>
      </c>
      <c r="J265" s="30">
        <v>1680</v>
      </c>
      <c r="K265" s="10">
        <f t="shared" si="9"/>
        <v>1878.2350206625451</v>
      </c>
      <c r="L265" s="10">
        <f t="shared" si="10"/>
        <v>2.2787621671599867E-2</v>
      </c>
    </row>
    <row r="266" spans="5:12">
      <c r="E266" s="29">
        <v>44678</v>
      </c>
      <c r="F266" s="30">
        <v>2670</v>
      </c>
      <c r="G266" s="30">
        <v>2564.41626</v>
      </c>
      <c r="H266" s="30">
        <v>1360</v>
      </c>
      <c r="I266" s="30">
        <v>906.09997599999997</v>
      </c>
      <c r="J266" s="30">
        <v>1675</v>
      </c>
      <c r="K266" s="10">
        <f t="shared" si="9"/>
        <v>1873.1230431722679</v>
      </c>
      <c r="L266" s="10">
        <f t="shared" si="10"/>
        <v>-2.721692138651477E-3</v>
      </c>
    </row>
    <row r="267" spans="5:12">
      <c r="E267" s="29">
        <v>44679</v>
      </c>
      <c r="F267" s="30">
        <v>2667.8000489999999</v>
      </c>
      <c r="G267" s="30">
        <v>2602.720703</v>
      </c>
      <c r="H267" s="30">
        <v>1372</v>
      </c>
      <c r="I267" s="30">
        <v>921</v>
      </c>
      <c r="J267" s="30">
        <v>1690</v>
      </c>
      <c r="K267" s="10">
        <f t="shared" si="9"/>
        <v>1896.9625712201723</v>
      </c>
      <c r="L267" s="10">
        <f t="shared" si="10"/>
        <v>1.2727155396866197E-2</v>
      </c>
    </row>
    <row r="268" spans="5:12">
      <c r="E268" s="29">
        <v>44680</v>
      </c>
      <c r="F268" s="30">
        <v>2694.5</v>
      </c>
      <c r="G268" s="30">
        <v>2575.3999020000001</v>
      </c>
      <c r="H268" s="30">
        <v>1380.349976</v>
      </c>
      <c r="I268" s="30">
        <v>928.65002400000003</v>
      </c>
      <c r="J268" s="30">
        <v>1731</v>
      </c>
      <c r="K268" s="10">
        <f t="shared" si="9"/>
        <v>1894.208417313883</v>
      </c>
      <c r="L268" s="10">
        <f t="shared" si="10"/>
        <v>-1.4518757238936031E-3</v>
      </c>
    </row>
    <row r="269" spans="5:12">
      <c r="E269" s="29">
        <v>44683</v>
      </c>
      <c r="F269" s="30">
        <v>2653</v>
      </c>
      <c r="G269" s="30">
        <v>2566.3544919999999</v>
      </c>
      <c r="H269" s="30">
        <v>1362.0500489999999</v>
      </c>
      <c r="I269" s="30">
        <v>923.40002400000003</v>
      </c>
      <c r="J269" s="30">
        <v>1668.599976</v>
      </c>
      <c r="K269" s="10">
        <f t="shared" si="9"/>
        <v>1875.6079714890914</v>
      </c>
      <c r="L269" s="10">
        <f t="shared" si="10"/>
        <v>-9.8196405711090673E-3</v>
      </c>
    </row>
    <row r="270" spans="5:12">
      <c r="E270" s="29">
        <v>44685</v>
      </c>
      <c r="F270" s="30">
        <v>2622.1999510000001</v>
      </c>
      <c r="G270" s="30">
        <v>2486.2380370000001</v>
      </c>
      <c r="H270" s="30">
        <v>1400</v>
      </c>
      <c r="I270" s="30">
        <v>900.90002400000003</v>
      </c>
      <c r="J270" s="30">
        <v>1679.5</v>
      </c>
      <c r="K270" s="10">
        <f t="shared" si="9"/>
        <v>1852.6554284700396</v>
      </c>
      <c r="L270" s="10">
        <f t="shared" si="10"/>
        <v>-1.22373882857989E-2</v>
      </c>
    </row>
    <row r="271" spans="5:12">
      <c r="E271" s="29">
        <v>44686</v>
      </c>
      <c r="F271" s="30">
        <v>2642.3500979999999</v>
      </c>
      <c r="G271" s="30">
        <v>2437.5498050000001</v>
      </c>
      <c r="H271" s="30">
        <v>1375</v>
      </c>
      <c r="I271" s="30">
        <v>878.15002400000003</v>
      </c>
      <c r="J271" s="30">
        <v>1650.6999510000001</v>
      </c>
      <c r="K271" s="10">
        <f t="shared" si="9"/>
        <v>1817.6002231007101</v>
      </c>
      <c r="L271" s="10">
        <f t="shared" si="10"/>
        <v>-1.8921600223458124E-2</v>
      </c>
    </row>
    <row r="272" spans="5:12">
      <c r="E272" s="29">
        <v>44687</v>
      </c>
      <c r="F272" s="30">
        <v>2590.8000489999999</v>
      </c>
      <c r="G272" s="30">
        <v>2418.8591310000002</v>
      </c>
      <c r="H272" s="30">
        <v>1330</v>
      </c>
      <c r="I272" s="30">
        <v>883.29998799999998</v>
      </c>
      <c r="J272" s="30">
        <v>1616</v>
      </c>
      <c r="K272" s="10">
        <f t="shared" si="9"/>
        <v>1790.5737720201616</v>
      </c>
      <c r="L272" s="10">
        <f t="shared" si="10"/>
        <v>-1.4869304447180931E-2</v>
      </c>
    </row>
    <row r="273" spans="5:12">
      <c r="E273" s="29">
        <v>44690</v>
      </c>
      <c r="F273" s="30">
        <v>2808.5500489999999</v>
      </c>
      <c r="G273" s="30">
        <v>2324.3901369999999</v>
      </c>
      <c r="H273" s="30">
        <v>1300</v>
      </c>
      <c r="I273" s="30">
        <v>885.40002400000003</v>
      </c>
      <c r="J273" s="30">
        <v>1607.5500489999999</v>
      </c>
      <c r="K273" s="10">
        <f t="shared" si="9"/>
        <v>1740.8683260620153</v>
      </c>
      <c r="L273" s="10">
        <f t="shared" si="10"/>
        <v>-2.7759507446636911E-2</v>
      </c>
    </row>
    <row r="274" spans="5:12">
      <c r="E274" s="29">
        <v>44691</v>
      </c>
      <c r="F274" s="30">
        <v>2668.5</v>
      </c>
      <c r="G274" s="30">
        <v>2284.1010740000002</v>
      </c>
      <c r="H274" s="30">
        <v>1315.0500489999999</v>
      </c>
      <c r="I274" s="30">
        <v>861.84997599999997</v>
      </c>
      <c r="J274" s="30">
        <v>1611</v>
      </c>
      <c r="K274" s="10">
        <f t="shared" si="9"/>
        <v>1725.5768907137081</v>
      </c>
      <c r="L274" s="10">
        <f t="shared" si="10"/>
        <v>-8.7837977860725225E-3</v>
      </c>
    </row>
    <row r="275" spans="5:12">
      <c r="E275" s="29">
        <v>44692</v>
      </c>
      <c r="F275" s="30">
        <v>2542.0500489999999</v>
      </c>
      <c r="G275" s="30">
        <v>2260.703125</v>
      </c>
      <c r="H275" s="30">
        <v>1353</v>
      </c>
      <c r="I275" s="30">
        <v>854.79998799999998</v>
      </c>
      <c r="J275" s="30">
        <v>1600.5</v>
      </c>
      <c r="K275" s="10">
        <f t="shared" si="9"/>
        <v>1725.2367418788772</v>
      </c>
      <c r="L275" s="10">
        <f t="shared" si="10"/>
        <v>-1.9712180700925952E-4</v>
      </c>
    </row>
    <row r="276" spans="5:12">
      <c r="E276" s="29">
        <v>44693</v>
      </c>
      <c r="F276" s="30">
        <v>2404</v>
      </c>
      <c r="G276" s="30">
        <v>2214.6455080000001</v>
      </c>
      <c r="H276" s="30">
        <v>1321.099976</v>
      </c>
      <c r="I276" s="30">
        <v>850</v>
      </c>
      <c r="J276" s="30">
        <v>1550</v>
      </c>
      <c r="K276" s="10">
        <f t="shared" si="9"/>
        <v>1687.2199793667089</v>
      </c>
      <c r="L276" s="10">
        <f t="shared" si="10"/>
        <v>-2.2035678692285399E-2</v>
      </c>
    </row>
    <row r="277" spans="5:12">
      <c r="E277" s="29">
        <v>44694</v>
      </c>
      <c r="F277" s="30">
        <v>2453.1499020000001</v>
      </c>
      <c r="G277" s="30">
        <v>2239.7509770000001</v>
      </c>
      <c r="H277" s="30">
        <v>1310.0500489999999</v>
      </c>
      <c r="I277" s="30">
        <v>882.5</v>
      </c>
      <c r="J277" s="30">
        <v>1530</v>
      </c>
      <c r="K277" s="10">
        <f t="shared" si="9"/>
        <v>1695.6547528766182</v>
      </c>
      <c r="L277" s="10">
        <f t="shared" si="10"/>
        <v>4.9992138624834759E-3</v>
      </c>
    </row>
    <row r="278" spans="5:12">
      <c r="E278" s="29">
        <v>44697</v>
      </c>
      <c r="F278" s="30">
        <v>2413.6000979999999</v>
      </c>
      <c r="G278" s="30">
        <v>2240.304932</v>
      </c>
      <c r="H278" s="30">
        <v>1299</v>
      </c>
      <c r="I278" s="30">
        <v>885.59997599999997</v>
      </c>
      <c r="J278" s="30">
        <v>1550</v>
      </c>
      <c r="K278" s="10">
        <f t="shared" si="9"/>
        <v>1694.815669440691</v>
      </c>
      <c r="L278" s="10">
        <f t="shared" si="10"/>
        <v>-4.9484332497740091E-4</v>
      </c>
    </row>
    <row r="279" spans="5:12">
      <c r="E279" s="29">
        <v>44698</v>
      </c>
      <c r="F279" s="30">
        <v>2456.5</v>
      </c>
      <c r="G279" s="30">
        <v>2334.4045409999999</v>
      </c>
      <c r="H279" s="30">
        <v>1312.599976</v>
      </c>
      <c r="I279" s="30">
        <v>891.75</v>
      </c>
      <c r="J279" s="30">
        <v>1545</v>
      </c>
      <c r="K279" s="10">
        <f t="shared" si="9"/>
        <v>1739.8588288537012</v>
      </c>
      <c r="L279" s="10">
        <f t="shared" si="10"/>
        <v>2.6577025587611658E-2</v>
      </c>
    </row>
    <row r="280" spans="5:12">
      <c r="E280" s="29">
        <v>44699</v>
      </c>
      <c r="F280" s="30">
        <v>2520.6000979999999</v>
      </c>
      <c r="G280" s="30">
        <v>2342.89624</v>
      </c>
      <c r="H280" s="30">
        <v>1324.0500489999999</v>
      </c>
      <c r="I280" s="30">
        <v>899.15002400000003</v>
      </c>
      <c r="J280" s="30">
        <v>1623</v>
      </c>
      <c r="K280" s="10">
        <f t="shared" si="9"/>
        <v>1758.2922455456392</v>
      </c>
      <c r="L280" s="10">
        <f t="shared" si="10"/>
        <v>1.0594777223438712E-2</v>
      </c>
    </row>
    <row r="281" spans="5:12">
      <c r="E281" s="29">
        <v>44700</v>
      </c>
      <c r="F281" s="30">
        <v>2458.3999020000001</v>
      </c>
      <c r="G281" s="30">
        <v>2288.900635</v>
      </c>
      <c r="H281" s="30">
        <v>1286.1999510000001</v>
      </c>
      <c r="I281" s="30">
        <v>884.59997599999997</v>
      </c>
      <c r="J281" s="30">
        <v>1550</v>
      </c>
      <c r="K281" s="10">
        <f t="shared" si="9"/>
        <v>1711.5236932881071</v>
      </c>
      <c r="L281" s="10">
        <f t="shared" si="10"/>
        <v>-2.6598850319685452E-2</v>
      </c>
    </row>
    <row r="282" spans="5:12">
      <c r="E282" s="29">
        <v>44701</v>
      </c>
      <c r="F282" s="30">
        <v>2473.1499020000001</v>
      </c>
      <c r="G282" s="30">
        <v>2422.3664549999999</v>
      </c>
      <c r="H282" s="30">
        <v>1303</v>
      </c>
      <c r="I282" s="30">
        <v>915.65002400000003</v>
      </c>
      <c r="J282" s="30">
        <v>1569.400024</v>
      </c>
      <c r="K282" s="10">
        <f t="shared" si="9"/>
        <v>1780.0449239033819</v>
      </c>
      <c r="L282" s="10">
        <f t="shared" si="10"/>
        <v>4.0035221764084694E-2</v>
      </c>
    </row>
    <row r="283" spans="5:12">
      <c r="E283" s="29">
        <v>44704</v>
      </c>
      <c r="F283" s="30">
        <v>2436.3500979999999</v>
      </c>
      <c r="G283" s="30">
        <v>2406.1679690000001</v>
      </c>
      <c r="H283" s="30">
        <v>1314</v>
      </c>
      <c r="I283" s="30">
        <v>922.04998799999998</v>
      </c>
      <c r="J283" s="30">
        <v>1629</v>
      </c>
      <c r="K283" s="10">
        <f t="shared" si="9"/>
        <v>1784.6990590955565</v>
      </c>
      <c r="L283" s="10">
        <f t="shared" si="10"/>
        <v>2.6146167041496415E-3</v>
      </c>
    </row>
    <row r="284" spans="5:12">
      <c r="E284" s="29">
        <v>44705</v>
      </c>
      <c r="F284" s="30">
        <v>2455.4499510000001</v>
      </c>
      <c r="G284" s="30">
        <v>2414.428711</v>
      </c>
      <c r="H284" s="30">
        <v>1300</v>
      </c>
      <c r="I284" s="30">
        <v>909.90002400000003</v>
      </c>
      <c r="J284" s="30">
        <v>1644.8000489999999</v>
      </c>
      <c r="K284" s="10">
        <f t="shared" si="9"/>
        <v>1784.367260046992</v>
      </c>
      <c r="L284" s="10">
        <f t="shared" si="10"/>
        <v>-1.8591316383209655E-4</v>
      </c>
    </row>
    <row r="285" spans="5:12">
      <c r="E285" s="29">
        <v>44706</v>
      </c>
      <c r="F285" s="30">
        <v>2386</v>
      </c>
      <c r="G285" s="30">
        <v>2410.8752439999998</v>
      </c>
      <c r="H285" s="30">
        <v>1330</v>
      </c>
      <c r="I285" s="30">
        <v>911.20001200000002</v>
      </c>
      <c r="J285" s="30">
        <v>1633</v>
      </c>
      <c r="K285" s="10">
        <f t="shared" si="9"/>
        <v>1790.9968782278625</v>
      </c>
      <c r="L285" s="10">
        <f t="shared" si="10"/>
        <v>3.7153888267911217E-3</v>
      </c>
    </row>
    <row r="286" spans="5:12">
      <c r="E286" s="29">
        <v>44707</v>
      </c>
      <c r="F286" s="30">
        <v>2423.3500979999999</v>
      </c>
      <c r="G286" s="30">
        <v>2387.892578</v>
      </c>
      <c r="H286" s="30">
        <v>1342.150024</v>
      </c>
      <c r="I286" s="30">
        <v>899.95001200000002</v>
      </c>
      <c r="J286" s="30">
        <v>1575</v>
      </c>
      <c r="K286" s="10">
        <f t="shared" si="9"/>
        <v>1776.9468974694551</v>
      </c>
      <c r="L286" s="10">
        <f t="shared" si="10"/>
        <v>-7.8447823830432029E-3</v>
      </c>
    </row>
    <row r="287" spans="5:12">
      <c r="E287" s="29">
        <v>44708</v>
      </c>
      <c r="F287" s="30">
        <v>2429.1499020000001</v>
      </c>
      <c r="G287" s="30">
        <v>2376.8164059999999</v>
      </c>
      <c r="H287" s="30">
        <v>1371.8000489999999</v>
      </c>
      <c r="I287" s="30">
        <v>903.90002400000003</v>
      </c>
      <c r="J287" s="30">
        <v>1575.1999510000001</v>
      </c>
      <c r="K287" s="10">
        <f t="shared" si="9"/>
        <v>1782.5355061467617</v>
      </c>
      <c r="L287" s="10">
        <f t="shared" si="10"/>
        <v>3.1450622892925661E-3</v>
      </c>
    </row>
    <row r="288" spans="5:12">
      <c r="E288" s="29">
        <v>44711</v>
      </c>
      <c r="F288" s="30">
        <v>2558.8000489999999</v>
      </c>
      <c r="G288" s="30">
        <v>2459.6096189999998</v>
      </c>
      <c r="H288" s="30">
        <v>1410.25</v>
      </c>
      <c r="I288" s="30">
        <v>888.29998799999998</v>
      </c>
      <c r="J288" s="30">
        <v>1620</v>
      </c>
      <c r="K288" s="10">
        <f t="shared" si="9"/>
        <v>1835.4194050459823</v>
      </c>
      <c r="L288" s="10">
        <f t="shared" si="10"/>
        <v>2.966779551759835E-2</v>
      </c>
    </row>
    <row r="289" spans="5:12">
      <c r="E289" s="29">
        <v>44712</v>
      </c>
      <c r="F289" s="30">
        <v>2554.6999510000001</v>
      </c>
      <c r="G289" s="30">
        <v>2429.9350589999999</v>
      </c>
      <c r="H289" s="30">
        <v>1395.900024</v>
      </c>
      <c r="I289" s="30">
        <v>860.59997599999997</v>
      </c>
      <c r="J289" s="30">
        <v>1660.5</v>
      </c>
      <c r="K289" s="10">
        <f t="shared" si="9"/>
        <v>1820.0060205446102</v>
      </c>
      <c r="L289" s="10">
        <f t="shared" si="10"/>
        <v>-8.3977452014494247E-3</v>
      </c>
    </row>
    <row r="290" spans="5:12">
      <c r="E290" s="29">
        <v>44713</v>
      </c>
      <c r="F290" s="30">
        <v>2585.9499510000001</v>
      </c>
      <c r="G290" s="30">
        <v>2430.7197270000001</v>
      </c>
      <c r="H290" s="30">
        <v>1380</v>
      </c>
      <c r="I290" s="30">
        <v>839.25</v>
      </c>
      <c r="J290" s="30">
        <v>1653.5500489999999</v>
      </c>
      <c r="K290" s="10">
        <f t="shared" si="9"/>
        <v>1812.0717200463034</v>
      </c>
      <c r="L290" s="10">
        <f t="shared" si="10"/>
        <v>-4.3594913471399765E-3</v>
      </c>
    </row>
    <row r="291" spans="5:12">
      <c r="E291" s="29">
        <v>44714</v>
      </c>
      <c r="F291" s="30">
        <v>2676.75</v>
      </c>
      <c r="G291" s="30">
        <v>2514.5280760000001</v>
      </c>
      <c r="H291" s="30">
        <v>1387.25</v>
      </c>
      <c r="I291" s="30">
        <v>859.54998799999998</v>
      </c>
      <c r="J291" s="30">
        <v>1632</v>
      </c>
      <c r="K291" s="10">
        <f t="shared" si="9"/>
        <v>1850.4003639489215</v>
      </c>
      <c r="L291" s="10">
        <f t="shared" si="10"/>
        <v>2.1151836033089566E-2</v>
      </c>
    </row>
    <row r="292" spans="5:12">
      <c r="E292" s="29">
        <v>44715</v>
      </c>
      <c r="F292" s="30">
        <v>2697.6999510000001</v>
      </c>
      <c r="G292" s="30">
        <v>2565.477539</v>
      </c>
      <c r="H292" s="30">
        <v>1398.3000489999999</v>
      </c>
      <c r="I292" s="30">
        <v>865.09997599999997</v>
      </c>
      <c r="J292" s="30">
        <v>1657.9499510000001</v>
      </c>
      <c r="K292" s="10">
        <f t="shared" si="9"/>
        <v>1879.8310627818526</v>
      </c>
      <c r="L292" s="10">
        <f t="shared" si="10"/>
        <v>1.5905043798263963E-2</v>
      </c>
    </row>
    <row r="293" spans="5:12">
      <c r="E293" s="29">
        <v>44718</v>
      </c>
      <c r="F293" s="30">
        <v>2712.5500489999999</v>
      </c>
      <c r="G293" s="30">
        <v>2554.4477539999998</v>
      </c>
      <c r="H293" s="30">
        <v>1376.3000489999999</v>
      </c>
      <c r="I293" s="30">
        <v>859.79998799999998</v>
      </c>
      <c r="J293" s="30">
        <v>1652.150024</v>
      </c>
      <c r="K293" s="10">
        <f t="shared" si="9"/>
        <v>1866.6181371378045</v>
      </c>
      <c r="L293" s="10">
        <f t="shared" si="10"/>
        <v>-7.0287835463762605E-3</v>
      </c>
    </row>
    <row r="294" spans="5:12">
      <c r="E294" s="29">
        <v>44719</v>
      </c>
      <c r="F294" s="30">
        <v>2665</v>
      </c>
      <c r="G294" s="30">
        <v>2559.2473140000002</v>
      </c>
      <c r="H294" s="30">
        <v>1362</v>
      </c>
      <c r="I294" s="30">
        <v>848.25</v>
      </c>
      <c r="J294" s="30">
        <v>1630</v>
      </c>
      <c r="K294" s="10">
        <f t="shared" si="9"/>
        <v>1859.5769555571615</v>
      </c>
      <c r="L294" s="10">
        <f t="shared" si="10"/>
        <v>-3.7721596295210436E-3</v>
      </c>
    </row>
    <row r="295" spans="5:12">
      <c r="E295" s="29">
        <v>44720</v>
      </c>
      <c r="F295" s="30">
        <v>2604.8000489999999</v>
      </c>
      <c r="G295" s="30">
        <v>2514.2973630000001</v>
      </c>
      <c r="H295" s="30">
        <v>1373.3000489999999</v>
      </c>
      <c r="I295" s="30">
        <v>847.25</v>
      </c>
      <c r="J295" s="30">
        <v>1595</v>
      </c>
      <c r="K295" s="10">
        <f t="shared" si="9"/>
        <v>1839.2214064230127</v>
      </c>
      <c r="L295" s="10">
        <f t="shared" si="10"/>
        <v>-1.0946333290116406E-2</v>
      </c>
    </row>
    <row r="296" spans="5:12">
      <c r="E296" s="29">
        <v>44721</v>
      </c>
      <c r="F296" s="30">
        <v>2576.8000489999999</v>
      </c>
      <c r="G296" s="30">
        <v>2583.2453609999998</v>
      </c>
      <c r="H296" s="30">
        <v>1362.25</v>
      </c>
      <c r="I296" s="30">
        <v>858.84997599999997</v>
      </c>
      <c r="J296" s="30">
        <v>1556.1999510000001</v>
      </c>
      <c r="K296" s="10">
        <f t="shared" si="9"/>
        <v>1861.2398651156759</v>
      </c>
      <c r="L296" s="10">
        <f t="shared" si="10"/>
        <v>1.1971619412306289E-2</v>
      </c>
    </row>
    <row r="297" spans="5:12">
      <c r="E297" s="29">
        <v>44722</v>
      </c>
      <c r="F297" s="30">
        <v>2520.6000979999999</v>
      </c>
      <c r="G297" s="30">
        <v>2505.251953</v>
      </c>
      <c r="H297" s="30">
        <v>1360.099976</v>
      </c>
      <c r="I297" s="30">
        <v>845.70001200000002</v>
      </c>
      <c r="J297" s="30">
        <v>1570</v>
      </c>
      <c r="K297" s="10">
        <f t="shared" si="9"/>
        <v>1827.1238437713789</v>
      </c>
      <c r="L297" s="10">
        <f t="shared" si="10"/>
        <v>-1.8329728469563267E-2</v>
      </c>
    </row>
    <row r="298" spans="5:12">
      <c r="E298" s="29">
        <v>44725</v>
      </c>
      <c r="F298" s="30">
        <v>2466.1499020000001</v>
      </c>
      <c r="G298" s="30">
        <v>2457.8557129999999</v>
      </c>
      <c r="H298" s="30">
        <v>1323.599976</v>
      </c>
      <c r="I298" s="30">
        <v>829.5</v>
      </c>
      <c r="J298" s="30">
        <v>1560.150024</v>
      </c>
      <c r="K298" s="10">
        <f t="shared" si="9"/>
        <v>1791.4107754123047</v>
      </c>
      <c r="L298" s="10">
        <f t="shared" si="10"/>
        <v>-1.9546057855256649E-2</v>
      </c>
    </row>
    <row r="299" spans="5:12">
      <c r="E299" s="29">
        <v>44726</v>
      </c>
      <c r="F299" s="30">
        <v>2470.75</v>
      </c>
      <c r="G299" s="30">
        <v>2425.7353520000001</v>
      </c>
      <c r="H299" s="30">
        <v>1311.25</v>
      </c>
      <c r="I299" s="30">
        <v>825.04998799999998</v>
      </c>
      <c r="J299" s="30">
        <v>1532.0500489999999</v>
      </c>
      <c r="K299" s="10">
        <f t="shared" si="9"/>
        <v>1769.6136428887498</v>
      </c>
      <c r="L299" s="10">
        <f t="shared" si="10"/>
        <v>-1.2167579218975155E-2</v>
      </c>
    </row>
    <row r="300" spans="5:12">
      <c r="E300" s="29">
        <v>44727</v>
      </c>
      <c r="F300" s="30">
        <v>2510.1499020000001</v>
      </c>
      <c r="G300" s="30">
        <v>2396.3840329999998</v>
      </c>
      <c r="H300" s="30">
        <v>1301.650024</v>
      </c>
      <c r="I300" s="30">
        <v>822.29998799999998</v>
      </c>
      <c r="J300" s="30">
        <v>1547.9499510000001</v>
      </c>
      <c r="K300" s="10">
        <f t="shared" si="9"/>
        <v>1755.8425187161095</v>
      </c>
      <c r="L300" s="10">
        <f t="shared" si="10"/>
        <v>-7.7819948032047392E-3</v>
      </c>
    </row>
    <row r="301" spans="5:12">
      <c r="E301" s="29">
        <v>44728</v>
      </c>
      <c r="F301" s="30">
        <v>2526.3999020000001</v>
      </c>
      <c r="G301" s="30">
        <v>2362.8791500000002</v>
      </c>
      <c r="H301" s="30">
        <v>1310</v>
      </c>
      <c r="I301" s="30">
        <v>814.59997599999997</v>
      </c>
      <c r="J301" s="30">
        <v>1568.400024</v>
      </c>
      <c r="K301" s="10">
        <f t="shared" si="9"/>
        <v>1746.1223055451005</v>
      </c>
      <c r="L301" s="10">
        <f t="shared" si="10"/>
        <v>-5.5359253847642176E-3</v>
      </c>
    </row>
    <row r="302" spans="5:12">
      <c r="E302" s="29">
        <v>44729</v>
      </c>
      <c r="F302" s="30">
        <v>2497.8999020000001</v>
      </c>
      <c r="G302" s="30">
        <v>2390.5690920000002</v>
      </c>
      <c r="H302" s="30">
        <v>1275</v>
      </c>
      <c r="I302" s="30">
        <v>793.40002400000003</v>
      </c>
      <c r="J302" s="30">
        <v>1522</v>
      </c>
      <c r="K302" s="10">
        <f t="shared" si="9"/>
        <v>1738.0317076022766</v>
      </c>
      <c r="L302" s="10">
        <f t="shared" si="10"/>
        <v>-4.6334657756395004E-3</v>
      </c>
    </row>
    <row r="303" spans="5:12">
      <c r="E303" s="29">
        <v>44732</v>
      </c>
      <c r="F303" s="30">
        <v>2407.3999020000001</v>
      </c>
      <c r="G303" s="30">
        <v>2347.234375</v>
      </c>
      <c r="H303" s="30">
        <v>1304.6999510000001</v>
      </c>
      <c r="I303" s="30">
        <v>805.29998799999998</v>
      </c>
      <c r="J303" s="30">
        <v>1490</v>
      </c>
      <c r="K303" s="10">
        <f t="shared" si="9"/>
        <v>1726.051487804468</v>
      </c>
      <c r="L303" s="10">
        <f t="shared" si="10"/>
        <v>-6.8929811495418436E-3</v>
      </c>
    </row>
    <row r="304" spans="5:12">
      <c r="E304" s="29">
        <v>44733</v>
      </c>
      <c r="F304" s="30">
        <v>2488.4499510000001</v>
      </c>
      <c r="G304" s="30">
        <v>2385.1235350000002</v>
      </c>
      <c r="H304" s="30">
        <v>1336.900024</v>
      </c>
      <c r="I304" s="30">
        <v>817.45001200000002</v>
      </c>
      <c r="J304" s="30">
        <v>1480</v>
      </c>
      <c r="K304" s="10">
        <f t="shared" si="9"/>
        <v>1753.5206451297149</v>
      </c>
      <c r="L304" s="10">
        <f t="shared" si="10"/>
        <v>1.5914448392375435E-2</v>
      </c>
    </row>
    <row r="305" spans="5:12">
      <c r="E305" s="29">
        <v>44734</v>
      </c>
      <c r="F305" s="30">
        <v>2535.25</v>
      </c>
      <c r="G305" s="30">
        <v>2312.6679690000001</v>
      </c>
      <c r="H305" s="30">
        <v>1332.25</v>
      </c>
      <c r="I305" s="30">
        <v>809.29998799999998</v>
      </c>
      <c r="J305" s="30">
        <v>1490</v>
      </c>
      <c r="K305" s="10">
        <f t="shared" si="9"/>
        <v>1721.6903196144194</v>
      </c>
      <c r="L305" s="10">
        <f t="shared" si="10"/>
        <v>-1.8152238813784138E-2</v>
      </c>
    </row>
    <row r="306" spans="5:12">
      <c r="E306" s="29">
        <v>44735</v>
      </c>
      <c r="F306" s="30">
        <v>2471.3500979999999</v>
      </c>
      <c r="G306" s="30">
        <v>2275.1479490000002</v>
      </c>
      <c r="H306" s="30">
        <v>1330.5</v>
      </c>
      <c r="I306" s="30">
        <v>824.90002400000003</v>
      </c>
      <c r="J306" s="30">
        <v>1481.5</v>
      </c>
      <c r="K306" s="10">
        <f t="shared" si="9"/>
        <v>1705.2978630347352</v>
      </c>
      <c r="L306" s="10">
        <f t="shared" si="10"/>
        <v>-9.5211411674518409E-3</v>
      </c>
    </row>
    <row r="307" spans="5:12">
      <c r="E307" s="29">
        <v>44736</v>
      </c>
      <c r="F307" s="30">
        <v>2467.4499510000001</v>
      </c>
      <c r="G307" s="30">
        <v>2307.5454100000002</v>
      </c>
      <c r="H307" s="30">
        <v>1338.5500489999999</v>
      </c>
      <c r="I307" s="30">
        <v>824.59997599999997</v>
      </c>
      <c r="J307" s="30">
        <v>1501.75</v>
      </c>
      <c r="K307" s="10">
        <f t="shared" si="9"/>
        <v>1724.2893864543057</v>
      </c>
      <c r="L307" s="10">
        <f t="shared" si="10"/>
        <v>1.113677782119149E-2</v>
      </c>
    </row>
    <row r="308" spans="5:12">
      <c r="E308" s="29">
        <v>44739</v>
      </c>
      <c r="F308" s="30">
        <v>2544.8500979999999</v>
      </c>
      <c r="G308" s="30">
        <v>2300.7150879999999</v>
      </c>
      <c r="H308" s="30">
        <v>1370</v>
      </c>
      <c r="I308" s="30">
        <v>835.65002400000003</v>
      </c>
      <c r="J308" s="30">
        <v>1524</v>
      </c>
      <c r="K308" s="10">
        <f t="shared" si="9"/>
        <v>1736.3007215683942</v>
      </c>
      <c r="L308" s="10">
        <f t="shared" si="10"/>
        <v>6.9659624471665182E-3</v>
      </c>
    </row>
    <row r="309" spans="5:12">
      <c r="E309" s="29">
        <v>44740</v>
      </c>
      <c r="F309" s="30">
        <v>2630.3999020000001</v>
      </c>
      <c r="G309" s="30">
        <v>2333.0661620000001</v>
      </c>
      <c r="H309" s="30">
        <v>1344</v>
      </c>
      <c r="I309" s="30">
        <v>828.59997599999997</v>
      </c>
      <c r="J309" s="30">
        <v>1530</v>
      </c>
      <c r="K309" s="10">
        <f t="shared" si="9"/>
        <v>1742.0517970660705</v>
      </c>
      <c r="L309" s="10">
        <f t="shared" si="10"/>
        <v>3.3122577363680072E-3</v>
      </c>
    </row>
    <row r="310" spans="5:12">
      <c r="E310" s="29">
        <v>44741</v>
      </c>
      <c r="F310" s="30">
        <v>2676.4499510000001</v>
      </c>
      <c r="G310" s="30">
        <v>2381.477539</v>
      </c>
      <c r="H310" s="30">
        <v>1331.25</v>
      </c>
      <c r="I310" s="30">
        <v>838.70001200000002</v>
      </c>
      <c r="J310" s="30">
        <v>1531.25</v>
      </c>
      <c r="K310" s="10">
        <f t="shared" si="9"/>
        <v>1760.0762794020707</v>
      </c>
      <c r="L310" s="10">
        <f t="shared" si="10"/>
        <v>1.0346697134009819E-2</v>
      </c>
    </row>
    <row r="311" spans="5:12">
      <c r="E311" s="29">
        <v>44742</v>
      </c>
      <c r="F311" s="30">
        <v>2728.5500489999999</v>
      </c>
      <c r="G311" s="30">
        <v>2395.7841800000001</v>
      </c>
      <c r="H311" s="30">
        <v>1336</v>
      </c>
      <c r="I311" s="30">
        <v>830.59997599999997</v>
      </c>
      <c r="J311" s="30">
        <v>1549.0500489999999</v>
      </c>
      <c r="K311" s="10">
        <f t="shared" si="9"/>
        <v>1769.4524607116975</v>
      </c>
      <c r="L311" s="10">
        <f t="shared" si="10"/>
        <v>5.3271448626148743E-3</v>
      </c>
    </row>
    <row r="312" spans="5:12">
      <c r="E312" s="29">
        <v>44743</v>
      </c>
      <c r="F312" s="30">
        <v>2735.25</v>
      </c>
      <c r="G312" s="30">
        <v>2223.2292480000001</v>
      </c>
      <c r="H312" s="30">
        <v>1343.9499510000001</v>
      </c>
      <c r="I312" s="30">
        <v>829.25</v>
      </c>
      <c r="J312" s="30">
        <v>1560.9499510000001</v>
      </c>
      <c r="K312" s="10">
        <f t="shared" si="9"/>
        <v>1699.7439052415355</v>
      </c>
      <c r="L312" s="10">
        <f t="shared" si="10"/>
        <v>-3.9395551458966227E-2</v>
      </c>
    </row>
    <row r="313" spans="5:12">
      <c r="E313" s="29">
        <v>44746</v>
      </c>
      <c r="F313" s="30">
        <v>2678.25</v>
      </c>
      <c r="G313" s="30">
        <v>2227.8442380000001</v>
      </c>
      <c r="H313" s="30">
        <v>1353.6999510000001</v>
      </c>
      <c r="I313" s="30">
        <v>829.40002400000003</v>
      </c>
      <c r="J313" s="30">
        <v>1572.099976</v>
      </c>
      <c r="K313" s="10">
        <f t="shared" si="9"/>
        <v>1705.9864377987456</v>
      </c>
      <c r="L313" s="10">
        <f t="shared" si="10"/>
        <v>3.6726312345993772E-3</v>
      </c>
    </row>
    <row r="314" spans="5:12">
      <c r="E314" s="29">
        <v>44747</v>
      </c>
      <c r="F314" s="30">
        <v>2620.1000979999999</v>
      </c>
      <c r="G314" s="30">
        <v>2245.8889159999999</v>
      </c>
      <c r="H314" s="30">
        <v>1364</v>
      </c>
      <c r="I314" s="30">
        <v>835.79998799999998</v>
      </c>
      <c r="J314" s="30">
        <v>1584</v>
      </c>
      <c r="K314" s="10">
        <f t="shared" si="9"/>
        <v>1718.9195266833069</v>
      </c>
      <c r="L314" s="10">
        <f t="shared" si="10"/>
        <v>7.5810033409462463E-3</v>
      </c>
    </row>
    <row r="315" spans="5:12">
      <c r="E315" s="29">
        <v>44748</v>
      </c>
      <c r="F315" s="30">
        <v>2609.8500979999999</v>
      </c>
      <c r="G315" s="30">
        <v>2226.1367190000001</v>
      </c>
      <c r="H315" s="30">
        <v>1348</v>
      </c>
      <c r="I315" s="30">
        <v>837.70001200000002</v>
      </c>
      <c r="J315" s="30">
        <v>1565.5500489999999</v>
      </c>
      <c r="K315" s="10">
        <f t="shared" si="9"/>
        <v>1703.0040983279359</v>
      </c>
      <c r="L315" s="10">
        <f t="shared" si="10"/>
        <v>-9.2589723418176062E-3</v>
      </c>
    </row>
    <row r="316" spans="5:12">
      <c r="E316" s="29">
        <v>44749</v>
      </c>
      <c r="F316" s="30">
        <v>2694.6999510000001</v>
      </c>
      <c r="G316" s="30">
        <v>2204.2155760000001</v>
      </c>
      <c r="H316" s="30">
        <v>1380</v>
      </c>
      <c r="I316" s="30">
        <v>849.45001200000002</v>
      </c>
      <c r="J316" s="30">
        <v>1565.900024</v>
      </c>
      <c r="K316" s="10">
        <f t="shared" si="9"/>
        <v>1706.1292813975119</v>
      </c>
      <c r="L316" s="10">
        <f t="shared" si="10"/>
        <v>1.8351001460561456E-3</v>
      </c>
    </row>
    <row r="317" spans="5:12">
      <c r="E317" s="29">
        <v>44750</v>
      </c>
      <c r="F317" s="30">
        <v>2671.8500979999999</v>
      </c>
      <c r="G317" s="30">
        <v>2207.2614749999998</v>
      </c>
      <c r="H317" s="30">
        <v>1410</v>
      </c>
      <c r="I317" s="30">
        <v>857.70001200000002</v>
      </c>
      <c r="J317" s="30">
        <v>1621</v>
      </c>
      <c r="K317" s="10">
        <f t="shared" si="9"/>
        <v>1725.0330523048744</v>
      </c>
      <c r="L317" s="10">
        <f t="shared" si="10"/>
        <v>1.1079917045839771E-2</v>
      </c>
    </row>
    <row r="318" spans="5:12">
      <c r="E318" s="29">
        <v>44753</v>
      </c>
      <c r="F318" s="30">
        <v>2653.8000489999999</v>
      </c>
      <c r="G318" s="30">
        <v>2237.2590329999998</v>
      </c>
      <c r="H318" s="30">
        <v>1394</v>
      </c>
      <c r="I318" s="30">
        <v>857.25</v>
      </c>
      <c r="J318" s="30">
        <v>1684.9499510000001</v>
      </c>
      <c r="K318" s="10">
        <f t="shared" si="9"/>
        <v>1740.3982257776563</v>
      </c>
      <c r="L318" s="10">
        <f t="shared" si="10"/>
        <v>8.9071762725079218E-3</v>
      </c>
    </row>
    <row r="319" spans="5:12">
      <c r="E319" s="29">
        <v>44754</v>
      </c>
      <c r="F319" s="30">
        <v>2654.1000979999999</v>
      </c>
      <c r="G319" s="30">
        <v>2234.0744629999999</v>
      </c>
      <c r="H319" s="30">
        <v>1405.25</v>
      </c>
      <c r="I319" s="30">
        <v>851.59997599999997</v>
      </c>
      <c r="J319" s="30">
        <v>1655</v>
      </c>
      <c r="K319" s="10">
        <f t="shared" si="9"/>
        <v>1738.3949652451929</v>
      </c>
      <c r="L319" s="10">
        <f t="shared" si="10"/>
        <v>-1.1510357243488256E-3</v>
      </c>
    </row>
    <row r="320" spans="5:12">
      <c r="E320" s="29">
        <v>44755</v>
      </c>
      <c r="F320" s="30">
        <v>2767.4499510000001</v>
      </c>
      <c r="G320" s="30">
        <v>2194.4777829999998</v>
      </c>
      <c r="H320" s="30">
        <v>1390</v>
      </c>
      <c r="I320" s="30">
        <v>860.15002400000003</v>
      </c>
      <c r="J320" s="30">
        <v>1664</v>
      </c>
      <c r="K320" s="10">
        <f t="shared" si="9"/>
        <v>1719.2305995461973</v>
      </c>
      <c r="L320" s="10">
        <f t="shared" si="10"/>
        <v>-1.1024172344109684E-2</v>
      </c>
    </row>
    <row r="321" spans="5:12">
      <c r="E321" s="29">
        <v>44756</v>
      </c>
      <c r="F321" s="30">
        <v>2744.3500979999999</v>
      </c>
      <c r="G321" s="30">
        <v>2212.5686040000001</v>
      </c>
      <c r="H321" s="30">
        <v>1362</v>
      </c>
      <c r="I321" s="30">
        <v>879.90002400000003</v>
      </c>
      <c r="J321" s="30">
        <v>1651.849976</v>
      </c>
      <c r="K321" s="10">
        <f t="shared" si="9"/>
        <v>1718.165420894494</v>
      </c>
      <c r="L321" s="10">
        <f t="shared" si="10"/>
        <v>-6.1956706214072454E-4</v>
      </c>
    </row>
    <row r="322" spans="5:12">
      <c r="E322" s="29">
        <v>44757</v>
      </c>
      <c r="F322" s="30">
        <v>2738.8999020000001</v>
      </c>
      <c r="G322" s="30">
        <v>2216.860596</v>
      </c>
      <c r="H322" s="30">
        <v>1353</v>
      </c>
      <c r="I322" s="30">
        <v>878.40002400000003</v>
      </c>
      <c r="J322" s="30">
        <v>1653.900024</v>
      </c>
      <c r="K322" s="10">
        <f t="shared" si="9"/>
        <v>1717.0738487106453</v>
      </c>
      <c r="L322" s="10">
        <f t="shared" si="10"/>
        <v>-6.3531262506755226E-4</v>
      </c>
    </row>
    <row r="323" spans="5:12">
      <c r="E323" s="29">
        <v>44760</v>
      </c>
      <c r="F323" s="30">
        <v>2781.6999510000001</v>
      </c>
      <c r="G323" s="30">
        <v>2235.7360840000001</v>
      </c>
      <c r="H323" s="30">
        <v>1348</v>
      </c>
      <c r="I323" s="30">
        <v>882.79998799999998</v>
      </c>
      <c r="J323" s="30">
        <v>1696.0500489999999</v>
      </c>
      <c r="K323" s="10">
        <f t="shared" ref="K323:K386" si="11">($B$22*$F323)+($B$23*$G323)+($B$24*$H323)+($B$25*$I323)+($B$26*$J323)</f>
        <v>1729.5295515988691</v>
      </c>
      <c r="L323" s="10">
        <f t="shared" si="10"/>
        <v>7.2540286473856685E-3</v>
      </c>
    </row>
    <row r="324" spans="5:12">
      <c r="E324" s="29">
        <v>44761</v>
      </c>
      <c r="F324" s="30">
        <v>2717.3500979999999</v>
      </c>
      <c r="G324" s="30">
        <v>2249.4426269999999</v>
      </c>
      <c r="H324" s="30">
        <v>1337</v>
      </c>
      <c r="I324" s="30">
        <v>875.29998799999998</v>
      </c>
      <c r="J324" s="30">
        <v>1719.9499510000001</v>
      </c>
      <c r="K324" s="10">
        <f t="shared" si="11"/>
        <v>1733.493860460369</v>
      </c>
      <c r="L324" s="10">
        <f t="shared" ref="L324:L387" si="12">(K324/K323)-1</f>
        <v>2.2921313242869612E-3</v>
      </c>
    </row>
    <row r="325" spans="5:12">
      <c r="E325" s="29">
        <v>44762</v>
      </c>
      <c r="F325" s="30">
        <v>2681.1000979999999</v>
      </c>
      <c r="G325" s="30">
        <v>2310.2680660000001</v>
      </c>
      <c r="H325" s="30">
        <v>1359.900024</v>
      </c>
      <c r="I325" s="30">
        <v>867.5</v>
      </c>
      <c r="J325" s="30">
        <v>1740.349976</v>
      </c>
      <c r="K325" s="10">
        <f t="shared" si="11"/>
        <v>1768.5398143558166</v>
      </c>
      <c r="L325" s="10">
        <f t="shared" si="12"/>
        <v>2.021694722711076E-2</v>
      </c>
    </row>
    <row r="326" spans="5:12">
      <c r="E326" s="29">
        <v>44763</v>
      </c>
      <c r="F326" s="30">
        <v>2678.3999020000001</v>
      </c>
      <c r="G326" s="30">
        <v>2294.8540039999998</v>
      </c>
      <c r="H326" s="30">
        <v>1360.5500489999999</v>
      </c>
      <c r="I326" s="30">
        <v>869.65002400000003</v>
      </c>
      <c r="J326" s="30">
        <v>1726.900024</v>
      </c>
      <c r="K326" s="10">
        <f t="shared" si="11"/>
        <v>1760.6998981846243</v>
      </c>
      <c r="L326" s="10">
        <f t="shared" si="12"/>
        <v>-4.4329882242701846E-3</v>
      </c>
    </row>
    <row r="327" spans="5:12">
      <c r="E327" s="29">
        <v>44764</v>
      </c>
      <c r="F327" s="30">
        <v>2682.5500489999999</v>
      </c>
      <c r="G327" s="30">
        <v>2310.360596</v>
      </c>
      <c r="H327" s="30">
        <v>1366</v>
      </c>
      <c r="I327" s="30">
        <v>874.5</v>
      </c>
      <c r="J327" s="30">
        <v>1765.5</v>
      </c>
      <c r="K327" s="10">
        <f t="shared" si="11"/>
        <v>1774.5291091224644</v>
      </c>
      <c r="L327" s="10">
        <f t="shared" si="12"/>
        <v>7.8543827668182686E-3</v>
      </c>
    </row>
    <row r="328" spans="5:12">
      <c r="E328" s="29">
        <v>44767</v>
      </c>
      <c r="F328" s="30">
        <v>2664.3000489999999</v>
      </c>
      <c r="G328" s="30">
        <v>2234.0283199999999</v>
      </c>
      <c r="H328" s="30">
        <v>1395</v>
      </c>
      <c r="I328" s="30">
        <v>868.34997599999997</v>
      </c>
      <c r="J328" s="30">
        <v>1765</v>
      </c>
      <c r="K328" s="10">
        <f t="shared" si="11"/>
        <v>1750.6684157233617</v>
      </c>
      <c r="L328" s="10">
        <f t="shared" si="12"/>
        <v>-1.3446211322451718E-2</v>
      </c>
    </row>
    <row r="329" spans="5:12">
      <c r="E329" s="29">
        <v>44768</v>
      </c>
      <c r="F329" s="30">
        <v>2693.3000489999999</v>
      </c>
      <c r="G329" s="30">
        <v>2235.0437010000001</v>
      </c>
      <c r="H329" s="30">
        <v>1396</v>
      </c>
      <c r="I329" s="30">
        <v>867.65002400000003</v>
      </c>
      <c r="J329" s="30">
        <v>1780.75</v>
      </c>
      <c r="K329" s="10">
        <f t="shared" si="11"/>
        <v>1753.5226558830414</v>
      </c>
      <c r="L329" s="10">
        <f t="shared" si="12"/>
        <v>1.6303716535037704E-3</v>
      </c>
    </row>
    <row r="330" spans="5:12">
      <c r="E330" s="29">
        <v>44769</v>
      </c>
      <c r="F330" s="30">
        <v>2675.4499510000001</v>
      </c>
      <c r="G330" s="30">
        <v>2232.9208979999999</v>
      </c>
      <c r="H330" s="30">
        <v>1388.900024</v>
      </c>
      <c r="I330" s="30">
        <v>894</v>
      </c>
      <c r="J330" s="30">
        <v>1754</v>
      </c>
      <c r="K330" s="10">
        <f t="shared" si="11"/>
        <v>1749.6724344348308</v>
      </c>
      <c r="L330" s="10">
        <f t="shared" si="12"/>
        <v>-2.19570670233038E-3</v>
      </c>
    </row>
    <row r="331" spans="5:12">
      <c r="E331" s="29">
        <v>44770</v>
      </c>
      <c r="F331" s="30">
        <v>2673.5500489999999</v>
      </c>
      <c r="G331" s="30">
        <v>2267.9025879999999</v>
      </c>
      <c r="H331" s="30">
        <v>1415.0500489999999</v>
      </c>
      <c r="I331" s="30">
        <v>894.84997599999997</v>
      </c>
      <c r="J331" s="30">
        <v>1805</v>
      </c>
      <c r="K331" s="10">
        <f t="shared" si="11"/>
        <v>1779.7609326011052</v>
      </c>
      <c r="L331" s="10">
        <f t="shared" si="12"/>
        <v>1.7196646397411808E-2</v>
      </c>
    </row>
    <row r="332" spans="5:12">
      <c r="E332" s="29">
        <v>44771</v>
      </c>
      <c r="F332" s="30">
        <v>2691.8999020000001</v>
      </c>
      <c r="G332" s="30">
        <v>2316.2214359999998</v>
      </c>
      <c r="H332" s="30">
        <v>1438</v>
      </c>
      <c r="I332" s="30">
        <v>943.20001200000002</v>
      </c>
      <c r="J332" s="30">
        <v>1814.9499510000001</v>
      </c>
      <c r="K332" s="10">
        <f t="shared" si="11"/>
        <v>1814.6679493793774</v>
      </c>
      <c r="L332" s="10">
        <f t="shared" si="12"/>
        <v>1.9613317799518137E-2</v>
      </c>
    </row>
    <row r="333" spans="5:12">
      <c r="E333" s="29">
        <v>44774</v>
      </c>
      <c r="F333" s="30">
        <v>2758.6999510000001</v>
      </c>
      <c r="G333" s="30">
        <v>2376.585693</v>
      </c>
      <c r="H333" s="30">
        <v>1439</v>
      </c>
      <c r="I333" s="30">
        <v>918.70001200000002</v>
      </c>
      <c r="J333" s="30">
        <v>1808</v>
      </c>
      <c r="K333" s="10">
        <f t="shared" si="11"/>
        <v>1837.6819307386909</v>
      </c>
      <c r="L333" s="10">
        <f t="shared" si="12"/>
        <v>1.2682199719890486E-2</v>
      </c>
    </row>
    <row r="334" spans="5:12">
      <c r="E334" s="29">
        <v>44775</v>
      </c>
      <c r="F334" s="30">
        <v>2787.1499020000001</v>
      </c>
      <c r="G334" s="30">
        <v>2385.6311040000001</v>
      </c>
      <c r="H334" s="30">
        <v>1442</v>
      </c>
      <c r="I334" s="30">
        <v>917.25</v>
      </c>
      <c r="J334" s="30">
        <v>1809</v>
      </c>
      <c r="K334" s="10">
        <f t="shared" si="11"/>
        <v>1842.6952205968248</v>
      </c>
      <c r="L334" s="10">
        <f t="shared" si="12"/>
        <v>2.7280509071114789E-3</v>
      </c>
    </row>
    <row r="335" spans="5:12">
      <c r="E335" s="29">
        <v>44776</v>
      </c>
      <c r="F335" s="30">
        <v>2869.3999020000001</v>
      </c>
      <c r="G335" s="30">
        <v>2405.6601559999999</v>
      </c>
      <c r="H335" s="30">
        <v>1424.9499510000001</v>
      </c>
      <c r="I335" s="30">
        <v>897</v>
      </c>
      <c r="J335" s="30">
        <v>1793.0500489999999</v>
      </c>
      <c r="K335" s="10">
        <f t="shared" si="11"/>
        <v>1841.9302234812249</v>
      </c>
      <c r="L335" s="10">
        <f t="shared" si="12"/>
        <v>-4.1515119106472209E-4</v>
      </c>
    </row>
    <row r="336" spans="5:12">
      <c r="E336" s="29">
        <v>44777</v>
      </c>
      <c r="F336" s="30">
        <v>2913.6999510000001</v>
      </c>
      <c r="G336" s="30">
        <v>2373.8627929999998</v>
      </c>
      <c r="H336" s="30">
        <v>1440</v>
      </c>
      <c r="I336" s="30">
        <v>918.5</v>
      </c>
      <c r="J336" s="30">
        <v>1793.8000489999999</v>
      </c>
      <c r="K336" s="10">
        <f t="shared" si="11"/>
        <v>1836.0674357100243</v>
      </c>
      <c r="L336" s="10">
        <f t="shared" si="12"/>
        <v>-3.1829586682822208E-3</v>
      </c>
    </row>
    <row r="337" spans="5:12">
      <c r="E337" s="29">
        <v>44778</v>
      </c>
      <c r="F337" s="30">
        <v>2929.6000979999999</v>
      </c>
      <c r="G337" s="30">
        <v>2338.8811040000001</v>
      </c>
      <c r="H337" s="30">
        <v>1433</v>
      </c>
      <c r="I337" s="30">
        <v>915.95001200000002</v>
      </c>
      <c r="J337" s="30">
        <v>1782.9499510000001</v>
      </c>
      <c r="K337" s="10">
        <f t="shared" si="11"/>
        <v>1817.2655468265968</v>
      </c>
      <c r="L337" s="10">
        <f t="shared" si="12"/>
        <v>-1.0240304096541308E-2</v>
      </c>
    </row>
    <row r="338" spans="5:12">
      <c r="E338" s="29">
        <v>44781</v>
      </c>
      <c r="F338" s="30">
        <v>3089.1000979999999</v>
      </c>
      <c r="G338" s="30">
        <v>2369.4785160000001</v>
      </c>
      <c r="H338" s="30">
        <v>1428</v>
      </c>
      <c r="I338" s="30">
        <v>910.40002400000003</v>
      </c>
      <c r="J338" s="30">
        <v>1796.400024</v>
      </c>
      <c r="K338" s="10">
        <f t="shared" si="11"/>
        <v>1830.8115029867977</v>
      </c>
      <c r="L338" s="10">
        <f t="shared" si="12"/>
        <v>7.4540323420841936E-3</v>
      </c>
    </row>
    <row r="339" spans="5:12">
      <c r="E339" s="29">
        <v>44783</v>
      </c>
      <c r="F339" s="30">
        <v>3137.5</v>
      </c>
      <c r="G339" s="30">
        <v>2383.6467290000001</v>
      </c>
      <c r="H339" s="30">
        <v>1461.349976</v>
      </c>
      <c r="I339" s="30">
        <v>919.70001200000002</v>
      </c>
      <c r="J339" s="30">
        <v>1830</v>
      </c>
      <c r="K339" s="10">
        <f t="shared" si="11"/>
        <v>1853.4659477513726</v>
      </c>
      <c r="L339" s="10">
        <f t="shared" si="12"/>
        <v>1.237399083827917E-2</v>
      </c>
    </row>
    <row r="340" spans="5:12">
      <c r="E340" s="29">
        <v>44784</v>
      </c>
      <c r="F340" s="30">
        <v>3111.5</v>
      </c>
      <c r="G340" s="30">
        <v>2391.5844729999999</v>
      </c>
      <c r="H340" s="30">
        <v>1486.5</v>
      </c>
      <c r="I340" s="30">
        <v>921.04998799999998</v>
      </c>
      <c r="J340" s="30">
        <v>1870.0500489999999</v>
      </c>
      <c r="K340" s="10">
        <f t="shared" si="11"/>
        <v>1870.1905492142098</v>
      </c>
      <c r="L340" s="10">
        <f t="shared" si="12"/>
        <v>9.0234198708250002E-3</v>
      </c>
    </row>
    <row r="341" spans="5:12">
      <c r="E341" s="29">
        <v>44785</v>
      </c>
      <c r="F341" s="30">
        <v>3071.6999510000001</v>
      </c>
      <c r="G341" s="30">
        <v>2430.258057</v>
      </c>
      <c r="H341" s="30">
        <v>1485</v>
      </c>
      <c r="I341" s="30">
        <v>913.45001200000002</v>
      </c>
      <c r="J341" s="30">
        <v>1865</v>
      </c>
      <c r="K341" s="10">
        <f t="shared" si="11"/>
        <v>1884.4924195176181</v>
      </c>
      <c r="L341" s="10">
        <f t="shared" si="12"/>
        <v>7.6472797434559148E-3</v>
      </c>
    </row>
    <row r="342" spans="5:12">
      <c r="E342" s="29">
        <v>44789</v>
      </c>
      <c r="F342" s="30">
        <v>3268.6999510000001</v>
      </c>
      <c r="G342" s="30">
        <v>2447.1489259999998</v>
      </c>
      <c r="H342" s="30">
        <v>1494.8000489999999</v>
      </c>
      <c r="I342" s="30">
        <v>914.59997599999997</v>
      </c>
      <c r="J342" s="30">
        <v>1860</v>
      </c>
      <c r="K342" s="10">
        <f t="shared" si="11"/>
        <v>1895.7525886103103</v>
      </c>
      <c r="L342" s="10">
        <f t="shared" si="12"/>
        <v>5.9751734610715701E-3</v>
      </c>
    </row>
    <row r="343" spans="5:12">
      <c r="E343" s="29">
        <v>44790</v>
      </c>
      <c r="F343" s="30">
        <v>3269.4499510000001</v>
      </c>
      <c r="G343" s="30">
        <v>2459.9326169999999</v>
      </c>
      <c r="H343" s="30">
        <v>1500</v>
      </c>
      <c r="I343" s="30">
        <v>920.79998799999998</v>
      </c>
      <c r="J343" s="30">
        <v>1861.4499510000001</v>
      </c>
      <c r="K343" s="10">
        <f t="shared" si="11"/>
        <v>1903.8029298476372</v>
      </c>
      <c r="L343" s="10">
        <f t="shared" si="12"/>
        <v>4.2465147011763182E-3</v>
      </c>
    </row>
    <row r="344" spans="5:12">
      <c r="E344" s="29">
        <v>44791</v>
      </c>
      <c r="F344" s="30">
        <v>3287</v>
      </c>
      <c r="G344" s="30">
        <v>2456.3791500000002</v>
      </c>
      <c r="H344" s="30">
        <v>1500</v>
      </c>
      <c r="I344" s="30">
        <v>916.75</v>
      </c>
      <c r="J344" s="30">
        <v>1857</v>
      </c>
      <c r="K344" s="10">
        <f t="shared" si="11"/>
        <v>1901.3992701085526</v>
      </c>
      <c r="L344" s="10">
        <f t="shared" si="12"/>
        <v>-1.262557012283283E-3</v>
      </c>
    </row>
    <row r="345" spans="5:12">
      <c r="E345" s="29">
        <v>44792</v>
      </c>
      <c r="F345" s="30">
        <v>3283.4499510000001</v>
      </c>
      <c r="G345" s="30">
        <v>2412.5827640000002</v>
      </c>
      <c r="H345" s="30">
        <v>1510</v>
      </c>
      <c r="I345" s="30">
        <v>901.34997599999997</v>
      </c>
      <c r="J345" s="30">
        <v>1894.099976</v>
      </c>
      <c r="K345" s="10">
        <f t="shared" si="11"/>
        <v>1888.9437198267103</v>
      </c>
      <c r="L345" s="10">
        <f t="shared" si="12"/>
        <v>-6.5507284438639513E-3</v>
      </c>
    </row>
    <row r="346" spans="5:12">
      <c r="E346" s="29">
        <v>44795</v>
      </c>
      <c r="F346" s="30">
        <v>3245.25</v>
      </c>
      <c r="G346" s="30">
        <v>2405.8908689999998</v>
      </c>
      <c r="H346" s="30">
        <v>1484.8000489999999</v>
      </c>
      <c r="I346" s="30">
        <v>880.54998799999998</v>
      </c>
      <c r="J346" s="30">
        <v>1937.099976</v>
      </c>
      <c r="K346" s="10">
        <f t="shared" si="11"/>
        <v>1880.5984606018312</v>
      </c>
      <c r="L346" s="10">
        <f t="shared" si="12"/>
        <v>-4.4179501682796163E-3</v>
      </c>
    </row>
    <row r="347" spans="5:12">
      <c r="E347" s="29">
        <v>44796</v>
      </c>
      <c r="F347" s="30">
        <v>3217.6999510000001</v>
      </c>
      <c r="G347" s="30">
        <v>2442.9956050000001</v>
      </c>
      <c r="H347" s="30">
        <v>1453.3000489999999</v>
      </c>
      <c r="I347" s="30">
        <v>888.40002400000003</v>
      </c>
      <c r="J347" s="30">
        <v>1870</v>
      </c>
      <c r="K347" s="10">
        <f t="shared" si="11"/>
        <v>1878.2779618178261</v>
      </c>
      <c r="L347" s="10">
        <f t="shared" si="12"/>
        <v>-1.233915071515379E-3</v>
      </c>
    </row>
    <row r="348" spans="5:12">
      <c r="E348" s="29">
        <v>44797</v>
      </c>
      <c r="F348" s="30">
        <v>3337.8500979999999</v>
      </c>
      <c r="G348" s="30">
        <v>2436.4882809999999</v>
      </c>
      <c r="H348" s="30">
        <v>1461.900024</v>
      </c>
      <c r="I348" s="30">
        <v>881</v>
      </c>
      <c r="J348" s="30">
        <v>1876</v>
      </c>
      <c r="K348" s="10">
        <f t="shared" si="11"/>
        <v>1879.0811777690155</v>
      </c>
      <c r="L348" s="10">
        <f t="shared" si="12"/>
        <v>4.2763423067171402E-4</v>
      </c>
    </row>
    <row r="349" spans="5:12">
      <c r="E349" s="29">
        <v>44798</v>
      </c>
      <c r="F349" s="30">
        <v>3365.1499020000001</v>
      </c>
      <c r="G349" s="30">
        <v>2429.3813479999999</v>
      </c>
      <c r="H349" s="30">
        <v>1479.900024</v>
      </c>
      <c r="I349" s="30">
        <v>877.29998799999998</v>
      </c>
      <c r="J349" s="30">
        <v>1900</v>
      </c>
      <c r="K349" s="10">
        <f t="shared" si="11"/>
        <v>1884.7938939034066</v>
      </c>
      <c r="L349" s="10">
        <f t="shared" si="12"/>
        <v>3.0401646304465402E-3</v>
      </c>
    </row>
    <row r="350" spans="5:12">
      <c r="E350" s="29">
        <v>44799</v>
      </c>
      <c r="F350" s="30">
        <v>3362.8999020000001</v>
      </c>
      <c r="G350" s="30">
        <v>2416.413086</v>
      </c>
      <c r="H350" s="30">
        <v>1472.0500489999999</v>
      </c>
      <c r="I350" s="30">
        <v>880.15002400000003</v>
      </c>
      <c r="J350" s="30">
        <v>1890.1999510000001</v>
      </c>
      <c r="K350" s="10">
        <f t="shared" si="11"/>
        <v>1875.7192005065619</v>
      </c>
      <c r="L350" s="10">
        <f t="shared" si="12"/>
        <v>-4.8146873916548039E-3</v>
      </c>
    </row>
    <row r="351" spans="5:12">
      <c r="E351" s="29">
        <v>44802</v>
      </c>
      <c r="F351" s="30">
        <v>3288.8500979999999</v>
      </c>
      <c r="G351" s="30">
        <v>2397.6301269999999</v>
      </c>
      <c r="H351" s="30">
        <v>1437</v>
      </c>
      <c r="I351" s="30">
        <v>879.25</v>
      </c>
      <c r="J351" s="30">
        <v>1870</v>
      </c>
      <c r="K351" s="10">
        <f t="shared" si="11"/>
        <v>1852.9592448731173</v>
      </c>
      <c r="L351" s="10">
        <f t="shared" si="12"/>
        <v>-1.2133988726723111E-2</v>
      </c>
    </row>
    <row r="352" spans="5:12">
      <c r="E352" s="29">
        <v>44803</v>
      </c>
      <c r="F352" s="30">
        <v>3320.1999510000001</v>
      </c>
      <c r="G352" s="30">
        <v>2434.826904</v>
      </c>
      <c r="H352" s="30">
        <v>1446.4499510000001</v>
      </c>
      <c r="I352" s="30">
        <v>893.04998799999998</v>
      </c>
      <c r="J352" s="30">
        <v>1893.900024</v>
      </c>
      <c r="K352" s="10">
        <f t="shared" si="11"/>
        <v>1876.6966876901629</v>
      </c>
      <c r="L352" s="10">
        <f t="shared" si="12"/>
        <v>1.2810558506736625E-2</v>
      </c>
    </row>
    <row r="353" spans="5:12">
      <c r="E353" s="29">
        <v>44805</v>
      </c>
      <c r="F353" s="30">
        <v>3273.6000979999999</v>
      </c>
      <c r="G353" s="30">
        <v>2363.2482909999999</v>
      </c>
      <c r="H353" s="30">
        <v>1464.75</v>
      </c>
      <c r="I353" s="30">
        <v>871.84997599999997</v>
      </c>
      <c r="J353" s="30">
        <v>1905</v>
      </c>
      <c r="K353" s="10">
        <f t="shared" si="11"/>
        <v>1850.9434306778692</v>
      </c>
      <c r="L353" s="10">
        <f t="shared" si="12"/>
        <v>-1.3722652776667288E-2</v>
      </c>
    </row>
    <row r="354" spans="5:12">
      <c r="E354" s="29">
        <v>44806</v>
      </c>
      <c r="F354" s="30">
        <v>3210.25</v>
      </c>
      <c r="G354" s="30">
        <v>2335.650635</v>
      </c>
      <c r="H354" s="30">
        <v>1472.150024</v>
      </c>
      <c r="I354" s="30">
        <v>869.54998799999998</v>
      </c>
      <c r="J354" s="30">
        <v>1900.5</v>
      </c>
      <c r="K354" s="10">
        <f t="shared" si="11"/>
        <v>1840.3710622631072</v>
      </c>
      <c r="L354" s="10">
        <f t="shared" si="12"/>
        <v>-5.7118808924863096E-3</v>
      </c>
    </row>
    <row r="355" spans="5:12">
      <c r="E355" s="29">
        <v>44809</v>
      </c>
      <c r="F355" s="30">
        <v>3179.75</v>
      </c>
      <c r="G355" s="30">
        <v>2371.9245609999998</v>
      </c>
      <c r="H355" s="30">
        <v>1486.099976</v>
      </c>
      <c r="I355" s="30">
        <v>884.59997599999997</v>
      </c>
      <c r="J355" s="30">
        <v>1947.9499510000001</v>
      </c>
      <c r="K355" s="10">
        <f t="shared" si="11"/>
        <v>1867.8878911213333</v>
      </c>
      <c r="L355" s="10">
        <f t="shared" si="12"/>
        <v>1.4951783052048473E-2</v>
      </c>
    </row>
    <row r="356" spans="5:12">
      <c r="E356" s="29">
        <v>44810</v>
      </c>
      <c r="F356" s="30">
        <v>3196.25</v>
      </c>
      <c r="G356" s="30">
        <v>2396.8916020000001</v>
      </c>
      <c r="H356" s="30">
        <v>1498.900024</v>
      </c>
      <c r="I356" s="30">
        <v>887.75</v>
      </c>
      <c r="J356" s="30">
        <v>1973.8000489999999</v>
      </c>
      <c r="K356" s="10">
        <f t="shared" si="11"/>
        <v>1886.4922097747135</v>
      </c>
      <c r="L356" s="10">
        <f t="shared" si="12"/>
        <v>9.9600831194486261E-3</v>
      </c>
    </row>
    <row r="357" spans="5:12">
      <c r="E357" s="29">
        <v>44811</v>
      </c>
      <c r="F357" s="30">
        <v>3231.9499510000001</v>
      </c>
      <c r="G357" s="30">
        <v>2382.954346</v>
      </c>
      <c r="H357" s="30">
        <v>1471.3000489999999</v>
      </c>
      <c r="I357" s="30">
        <v>893.75</v>
      </c>
      <c r="J357" s="30">
        <v>1941.099976</v>
      </c>
      <c r="K357" s="10">
        <f t="shared" si="11"/>
        <v>1868.18111174202</v>
      </c>
      <c r="L357" s="10">
        <f t="shared" si="12"/>
        <v>-9.7064265295218055E-3</v>
      </c>
    </row>
    <row r="358" spans="5:12">
      <c r="E358" s="29">
        <v>44812</v>
      </c>
      <c r="F358" s="30">
        <v>3189.6499020000001</v>
      </c>
      <c r="G358" s="30">
        <v>2386.3232419999999</v>
      </c>
      <c r="H358" s="30">
        <v>1490.099976</v>
      </c>
      <c r="I358" s="30">
        <v>894.29998799999998</v>
      </c>
      <c r="J358" s="30">
        <v>1967.900024</v>
      </c>
      <c r="K358" s="10">
        <f t="shared" si="11"/>
        <v>1878.9930281109541</v>
      </c>
      <c r="L358" s="10">
        <f t="shared" si="12"/>
        <v>5.7874026779194399E-3</v>
      </c>
    </row>
    <row r="359" spans="5:12">
      <c r="E359" s="29">
        <v>44813</v>
      </c>
      <c r="F359" s="30">
        <v>3179.3000489999999</v>
      </c>
      <c r="G359" s="30">
        <v>2371.463135</v>
      </c>
      <c r="H359" s="30">
        <v>1496.1999510000001</v>
      </c>
      <c r="I359" s="30">
        <v>890</v>
      </c>
      <c r="J359" s="30">
        <v>1977.349976</v>
      </c>
      <c r="K359" s="10">
        <f t="shared" si="11"/>
        <v>1875.3115291833096</v>
      </c>
      <c r="L359" s="10">
        <f t="shared" si="12"/>
        <v>-1.9592935538167433E-3</v>
      </c>
    </row>
    <row r="360" spans="5:12">
      <c r="E360" s="29">
        <v>44816</v>
      </c>
      <c r="F360" s="30">
        <v>3168.6000979999999</v>
      </c>
      <c r="G360" s="30">
        <v>2397.999268</v>
      </c>
      <c r="H360" s="30">
        <v>1500</v>
      </c>
      <c r="I360" s="30">
        <v>887.70001200000002</v>
      </c>
      <c r="J360" s="30">
        <v>1949.75</v>
      </c>
      <c r="K360" s="10">
        <f t="shared" si="11"/>
        <v>1884.1273279851885</v>
      </c>
      <c r="L360" s="10">
        <f t="shared" si="12"/>
        <v>4.7009782986393578E-3</v>
      </c>
    </row>
    <row r="361" spans="5:12">
      <c r="E361" s="29">
        <v>44817</v>
      </c>
      <c r="F361" s="30">
        <v>3228.3000489999999</v>
      </c>
      <c r="G361" s="30">
        <v>2418.0283199999999</v>
      </c>
      <c r="H361" s="30">
        <v>1498.900024</v>
      </c>
      <c r="I361" s="30">
        <v>890.15002400000003</v>
      </c>
      <c r="J361" s="30">
        <v>1968.900024</v>
      </c>
      <c r="K361" s="10">
        <f t="shared" si="11"/>
        <v>1895.3827386616626</v>
      </c>
      <c r="L361" s="10">
        <f t="shared" si="12"/>
        <v>5.9738057557447988E-3</v>
      </c>
    </row>
    <row r="362" spans="5:12">
      <c r="E362" s="29">
        <v>44818</v>
      </c>
      <c r="F362" s="30">
        <v>3171.5500489999999</v>
      </c>
      <c r="G362" s="30">
        <v>2389.046143</v>
      </c>
      <c r="H362" s="30">
        <v>1494.0500489999999</v>
      </c>
      <c r="I362" s="30">
        <v>883.75</v>
      </c>
      <c r="J362" s="30">
        <v>1964.650024</v>
      </c>
      <c r="K362" s="10">
        <f t="shared" si="11"/>
        <v>1879.7854890650888</v>
      </c>
      <c r="L362" s="10">
        <f t="shared" si="12"/>
        <v>-8.2290765228700824E-3</v>
      </c>
    </row>
    <row r="363" spans="5:12">
      <c r="E363" s="29">
        <v>44819</v>
      </c>
      <c r="F363" s="30">
        <v>3163.75</v>
      </c>
      <c r="G363" s="30">
        <v>2365.3713379999999</v>
      </c>
      <c r="H363" s="30">
        <v>1530</v>
      </c>
      <c r="I363" s="30">
        <v>874.29998799999998</v>
      </c>
      <c r="J363" s="30">
        <v>1959.099976</v>
      </c>
      <c r="K363" s="10">
        <f t="shared" si="11"/>
        <v>1879.8030580519321</v>
      </c>
      <c r="L363" s="10">
        <f t="shared" si="12"/>
        <v>9.3462721919568281E-6</v>
      </c>
    </row>
    <row r="364" spans="5:12">
      <c r="E364" s="29">
        <v>44820</v>
      </c>
      <c r="F364" s="30">
        <v>2995.5</v>
      </c>
      <c r="G364" s="30">
        <v>2306.7607419999999</v>
      </c>
      <c r="H364" s="30">
        <v>1503.099976</v>
      </c>
      <c r="I364" s="30">
        <v>868.04998799999998</v>
      </c>
      <c r="J364" s="30">
        <v>1947</v>
      </c>
      <c r="K364" s="10">
        <f t="shared" si="11"/>
        <v>1842.5367859108937</v>
      </c>
      <c r="L364" s="10">
        <f t="shared" si="12"/>
        <v>-1.9824561930257723E-2</v>
      </c>
    </row>
    <row r="365" spans="5:12">
      <c r="E365" s="29">
        <v>44823</v>
      </c>
      <c r="F365" s="30">
        <v>2981.3999020000001</v>
      </c>
      <c r="G365" s="30">
        <v>2309.7604980000001</v>
      </c>
      <c r="H365" s="30">
        <v>1489</v>
      </c>
      <c r="I365" s="30">
        <v>874.84997599999997</v>
      </c>
      <c r="J365" s="30">
        <v>1921.099976</v>
      </c>
      <c r="K365" s="10">
        <f t="shared" si="11"/>
        <v>1836.5491766761215</v>
      </c>
      <c r="L365" s="10">
        <f t="shared" si="12"/>
        <v>-3.2496551930778494E-3</v>
      </c>
    </row>
    <row r="366" spans="5:12">
      <c r="E366" s="29">
        <v>44824</v>
      </c>
      <c r="F366" s="30">
        <v>2983.5500489999999</v>
      </c>
      <c r="G366" s="30">
        <v>2310.1296390000002</v>
      </c>
      <c r="H366" s="30">
        <v>1514</v>
      </c>
      <c r="I366" s="30">
        <v>911.95001200000002</v>
      </c>
      <c r="J366" s="30">
        <v>1931</v>
      </c>
      <c r="K366" s="10">
        <f t="shared" si="11"/>
        <v>1850.3040476261285</v>
      </c>
      <c r="L366" s="10">
        <f t="shared" si="12"/>
        <v>7.4895195427879813E-3</v>
      </c>
    </row>
    <row r="367" spans="5:12">
      <c r="E367" s="29">
        <v>44825</v>
      </c>
      <c r="F367" s="30">
        <v>2933.25</v>
      </c>
      <c r="G367" s="30">
        <v>2316.4985350000002</v>
      </c>
      <c r="H367" s="30">
        <v>1508</v>
      </c>
      <c r="I367" s="30">
        <v>905.29998799999998</v>
      </c>
      <c r="J367" s="30">
        <v>1921.099976</v>
      </c>
      <c r="K367" s="10">
        <f t="shared" si="11"/>
        <v>1848.7376871955748</v>
      </c>
      <c r="L367" s="10">
        <f t="shared" si="12"/>
        <v>-8.4654218454704999E-4</v>
      </c>
    </row>
    <row r="368" spans="5:12">
      <c r="E368" s="29">
        <v>44826</v>
      </c>
      <c r="F368" s="30">
        <v>2916.0500489999999</v>
      </c>
      <c r="G368" s="30">
        <v>2294.6694339999999</v>
      </c>
      <c r="H368" s="30">
        <v>1502</v>
      </c>
      <c r="I368" s="30">
        <v>908</v>
      </c>
      <c r="J368" s="30">
        <v>1882</v>
      </c>
      <c r="K368" s="10">
        <f t="shared" si="11"/>
        <v>1832.7015877330541</v>
      </c>
      <c r="L368" s="10">
        <f t="shared" si="12"/>
        <v>-8.6740804677630789E-3</v>
      </c>
    </row>
    <row r="369" spans="5:12">
      <c r="E369" s="29">
        <v>44827</v>
      </c>
      <c r="F369" s="30">
        <v>2854.8000489999999</v>
      </c>
      <c r="G369" s="30">
        <v>2251.6577149999998</v>
      </c>
      <c r="H369" s="30">
        <v>1472.349976</v>
      </c>
      <c r="I369" s="30">
        <v>921.09997599999997</v>
      </c>
      <c r="J369" s="30">
        <v>1890</v>
      </c>
      <c r="K369" s="10">
        <f t="shared" si="11"/>
        <v>1806.5290674960688</v>
      </c>
      <c r="L369" s="10">
        <f t="shared" si="12"/>
        <v>-1.4280841143024969E-2</v>
      </c>
    </row>
    <row r="370" spans="5:12">
      <c r="E370" s="29">
        <v>44830</v>
      </c>
      <c r="F370" s="30">
        <v>2881.9499510000001</v>
      </c>
      <c r="G370" s="30">
        <v>2194.2932129999999</v>
      </c>
      <c r="H370" s="30">
        <v>1425.349976</v>
      </c>
      <c r="I370" s="30">
        <v>900.70001200000002</v>
      </c>
      <c r="J370" s="30">
        <v>1849</v>
      </c>
      <c r="K370" s="10">
        <f t="shared" si="11"/>
        <v>1759.2489681930683</v>
      </c>
      <c r="L370" s="10">
        <f t="shared" si="12"/>
        <v>-2.6171789955493407E-2</v>
      </c>
    </row>
    <row r="371" spans="5:12">
      <c r="E371" s="29">
        <v>44831</v>
      </c>
      <c r="F371" s="30">
        <v>2907.25</v>
      </c>
      <c r="G371" s="30">
        <v>2211.7380370000001</v>
      </c>
      <c r="H371" s="30">
        <v>1432.400024</v>
      </c>
      <c r="I371" s="30">
        <v>897.15002400000003</v>
      </c>
      <c r="J371" s="30">
        <v>1856</v>
      </c>
      <c r="K371" s="10">
        <f t="shared" si="11"/>
        <v>1769.6954252058997</v>
      </c>
      <c r="L371" s="10">
        <f t="shared" si="12"/>
        <v>5.9380208268993151E-3</v>
      </c>
    </row>
    <row r="372" spans="5:12">
      <c r="E372" s="29">
        <v>44832</v>
      </c>
      <c r="F372" s="30">
        <v>2937.3500979999999</v>
      </c>
      <c r="G372" s="30">
        <v>2152.850586</v>
      </c>
      <c r="H372" s="30">
        <v>1406</v>
      </c>
      <c r="I372" s="30">
        <v>917.84997599999997</v>
      </c>
      <c r="J372" s="30">
        <v>1829.6999510000001</v>
      </c>
      <c r="K372" s="10">
        <f t="shared" si="11"/>
        <v>1734.9479302385046</v>
      </c>
      <c r="L372" s="10">
        <f t="shared" si="12"/>
        <v>-1.9634731758066404E-2</v>
      </c>
    </row>
    <row r="373" spans="5:12">
      <c r="E373" s="29">
        <v>44833</v>
      </c>
      <c r="F373" s="30">
        <v>2990.3500979999999</v>
      </c>
      <c r="G373" s="30">
        <v>2146.251221</v>
      </c>
      <c r="H373" s="30">
        <v>1396.3000489999999</v>
      </c>
      <c r="I373" s="30">
        <v>930.70001200000002</v>
      </c>
      <c r="J373" s="30">
        <v>1844.650024</v>
      </c>
      <c r="K373" s="10">
        <f t="shared" si="11"/>
        <v>1732.5415585383544</v>
      </c>
      <c r="L373" s="10">
        <f t="shared" si="12"/>
        <v>-1.3869993780271095E-3</v>
      </c>
    </row>
    <row r="374" spans="5:12">
      <c r="E374" s="29">
        <v>44834</v>
      </c>
      <c r="F374" s="30">
        <v>2980.75</v>
      </c>
      <c r="G374" s="30">
        <v>2194.6625979999999</v>
      </c>
      <c r="H374" s="30">
        <v>1378.8000489999999</v>
      </c>
      <c r="I374" s="30">
        <v>948.65002400000003</v>
      </c>
      <c r="J374" s="30">
        <v>1823.9499510000001</v>
      </c>
      <c r="K374" s="10">
        <f t="shared" si="11"/>
        <v>1746.7319828637744</v>
      </c>
      <c r="L374" s="10">
        <f t="shared" si="12"/>
        <v>8.1905246402238507E-3</v>
      </c>
    </row>
    <row r="375" spans="5:12">
      <c r="E375" s="29">
        <v>44837</v>
      </c>
      <c r="F375" s="30">
        <v>2992.0500489999999</v>
      </c>
      <c r="G375" s="30">
        <v>2187.0478520000001</v>
      </c>
      <c r="H375" s="30">
        <v>1409.9499510000001</v>
      </c>
      <c r="I375" s="30">
        <v>944.5</v>
      </c>
      <c r="J375" s="30">
        <v>1852</v>
      </c>
      <c r="K375" s="10">
        <f t="shared" si="11"/>
        <v>1756.9390133528998</v>
      </c>
      <c r="L375" s="10">
        <f t="shared" si="12"/>
        <v>5.843501229301884E-3</v>
      </c>
    </row>
    <row r="376" spans="5:12">
      <c r="E376" s="29">
        <v>44838</v>
      </c>
      <c r="F376" s="30">
        <v>2951.25</v>
      </c>
      <c r="G376" s="30">
        <v>2227.3828130000002</v>
      </c>
      <c r="H376" s="30">
        <v>1429.5</v>
      </c>
      <c r="I376" s="30">
        <v>944.54998799999998</v>
      </c>
      <c r="J376" s="30">
        <v>1835.3000489999999</v>
      </c>
      <c r="K376" s="10">
        <f t="shared" si="11"/>
        <v>1778.2961777793917</v>
      </c>
      <c r="L376" s="10">
        <f t="shared" si="12"/>
        <v>1.2155894008941459E-2</v>
      </c>
    </row>
    <row r="377" spans="5:12">
      <c r="E377" s="29">
        <v>44840</v>
      </c>
      <c r="F377" s="30">
        <v>2963.3500979999999</v>
      </c>
      <c r="G377" s="30">
        <v>2235.5974120000001</v>
      </c>
      <c r="H377" s="30">
        <v>1459.9499510000001</v>
      </c>
      <c r="I377" s="30">
        <v>953.90002400000003</v>
      </c>
      <c r="J377" s="30">
        <v>1882</v>
      </c>
      <c r="K377" s="10">
        <f t="shared" si="11"/>
        <v>1798.8546727570822</v>
      </c>
      <c r="L377" s="10">
        <f t="shared" si="12"/>
        <v>1.1560782300821471E-2</v>
      </c>
    </row>
    <row r="378" spans="5:12">
      <c r="E378" s="29">
        <v>44841</v>
      </c>
      <c r="F378" s="30">
        <v>2945</v>
      </c>
      <c r="G378" s="30">
        <v>2245.0583499999998</v>
      </c>
      <c r="H378" s="30">
        <v>1430.25</v>
      </c>
      <c r="I378" s="30">
        <v>955.15002400000003</v>
      </c>
      <c r="J378" s="30">
        <v>1905</v>
      </c>
      <c r="K378" s="10">
        <f t="shared" si="11"/>
        <v>1795.954092666828</v>
      </c>
      <c r="L378" s="10">
        <f t="shared" si="12"/>
        <v>-1.6124593799500264E-3</v>
      </c>
    </row>
    <row r="379" spans="5:12">
      <c r="E379" s="29">
        <v>44844</v>
      </c>
      <c r="F379" s="30">
        <v>2917.1999510000001</v>
      </c>
      <c r="G379" s="30">
        <v>2220.5527339999999</v>
      </c>
      <c r="H379" s="30">
        <v>1408</v>
      </c>
      <c r="I379" s="30">
        <v>946.04998799999998</v>
      </c>
      <c r="J379" s="30">
        <v>1905</v>
      </c>
      <c r="K379" s="10">
        <f t="shared" si="11"/>
        <v>1776.9312433974471</v>
      </c>
      <c r="L379" s="10">
        <f t="shared" si="12"/>
        <v>-1.0592057640590236E-2</v>
      </c>
    </row>
    <row r="380" spans="5:12">
      <c r="E380" s="29">
        <v>44845</v>
      </c>
      <c r="F380" s="30">
        <v>2853.6999510000001</v>
      </c>
      <c r="G380" s="30">
        <v>2176.3408199999999</v>
      </c>
      <c r="H380" s="30">
        <v>1401.099976</v>
      </c>
      <c r="I380" s="30">
        <v>944.75</v>
      </c>
      <c r="J380" s="30">
        <v>1923.8000489999999</v>
      </c>
      <c r="K380" s="10">
        <f t="shared" si="11"/>
        <v>1757.5502056421947</v>
      </c>
      <c r="L380" s="10">
        <f t="shared" si="12"/>
        <v>-1.0907027397524027E-2</v>
      </c>
    </row>
    <row r="381" spans="5:12">
      <c r="E381" s="29">
        <v>44846</v>
      </c>
      <c r="F381" s="30">
        <v>2878.4499510000001</v>
      </c>
      <c r="G381" s="30">
        <v>2192.3549800000001</v>
      </c>
      <c r="H381" s="30">
        <v>1403.1999510000001</v>
      </c>
      <c r="I381" s="30">
        <v>955.54998799999998</v>
      </c>
      <c r="J381" s="30">
        <v>1880</v>
      </c>
      <c r="K381" s="10">
        <f t="shared" si="11"/>
        <v>1760.9410813568275</v>
      </c>
      <c r="L381" s="10">
        <f t="shared" si="12"/>
        <v>1.9293194036489325E-3</v>
      </c>
    </row>
    <row r="382" spans="5:12">
      <c r="E382" s="29">
        <v>44847</v>
      </c>
      <c r="F382" s="30">
        <v>2874.5</v>
      </c>
      <c r="G382" s="30">
        <v>2199.3237300000001</v>
      </c>
      <c r="H382" s="30">
        <v>1402.0500489999999</v>
      </c>
      <c r="I382" s="30">
        <v>968.40002400000003</v>
      </c>
      <c r="J382" s="30">
        <v>1901</v>
      </c>
      <c r="K382" s="10">
        <f t="shared" si="11"/>
        <v>1767.5496727070599</v>
      </c>
      <c r="L382" s="10">
        <f t="shared" si="12"/>
        <v>3.7528747669062223E-3</v>
      </c>
    </row>
    <row r="383" spans="5:12">
      <c r="E383" s="29">
        <v>44848</v>
      </c>
      <c r="F383" s="30">
        <v>2878.6000979999999</v>
      </c>
      <c r="G383" s="30">
        <v>2188.1552729999999</v>
      </c>
      <c r="H383" s="30">
        <v>1417</v>
      </c>
      <c r="I383" s="30">
        <v>976.29998799999998</v>
      </c>
      <c r="J383" s="30">
        <v>1900</v>
      </c>
      <c r="K383" s="10">
        <f t="shared" si="11"/>
        <v>1768.4973819547117</v>
      </c>
      <c r="L383" s="10">
        <f t="shared" si="12"/>
        <v>5.361712105098615E-4</v>
      </c>
    </row>
    <row r="384" spans="5:12">
      <c r="E384" s="29">
        <v>44851</v>
      </c>
      <c r="F384" s="30">
        <v>2856.1000979999999</v>
      </c>
      <c r="G384" s="30">
        <v>2223.2753910000001</v>
      </c>
      <c r="H384" s="30">
        <v>1435</v>
      </c>
      <c r="I384" s="30">
        <v>980</v>
      </c>
      <c r="J384" s="30">
        <v>1902.900024</v>
      </c>
      <c r="K384" s="10">
        <f t="shared" si="11"/>
        <v>1790.0894727101136</v>
      </c>
      <c r="L384" s="10">
        <f t="shared" si="12"/>
        <v>1.2209286242502726E-2</v>
      </c>
    </row>
    <row r="385" spans="5:12">
      <c r="E385" s="29">
        <v>44852</v>
      </c>
      <c r="F385" s="30">
        <v>2884.3000489999999</v>
      </c>
      <c r="G385" s="30">
        <v>2262.5029300000001</v>
      </c>
      <c r="H385" s="30">
        <v>1458.0500489999999</v>
      </c>
      <c r="I385" s="30">
        <v>978.34997599999997</v>
      </c>
      <c r="J385" s="30">
        <v>1893.099976</v>
      </c>
      <c r="K385" s="10">
        <f t="shared" si="11"/>
        <v>1813.2665602818083</v>
      </c>
      <c r="L385" s="10">
        <f t="shared" si="12"/>
        <v>1.2947446440543464E-2</v>
      </c>
    </row>
    <row r="386" spans="5:12">
      <c r="E386" s="29">
        <v>44853</v>
      </c>
      <c r="F386" s="30">
        <v>2847.8000489999999</v>
      </c>
      <c r="G386" s="30">
        <v>2301.8688959999999</v>
      </c>
      <c r="H386" s="30">
        <v>1464</v>
      </c>
      <c r="I386" s="30">
        <v>976.90002400000003</v>
      </c>
      <c r="J386" s="30">
        <v>1920</v>
      </c>
      <c r="K386" s="10">
        <f t="shared" si="11"/>
        <v>1835.0332408981521</v>
      </c>
      <c r="L386" s="10">
        <f t="shared" si="12"/>
        <v>1.2004126195853448E-2</v>
      </c>
    </row>
    <row r="387" spans="5:12">
      <c r="E387" s="29">
        <v>44854</v>
      </c>
      <c r="F387" s="30">
        <v>2811.5500489999999</v>
      </c>
      <c r="G387" s="30">
        <v>2308.0529790000001</v>
      </c>
      <c r="H387" s="30">
        <v>1444</v>
      </c>
      <c r="I387" s="30">
        <v>980.34997599999997</v>
      </c>
      <c r="J387" s="30">
        <v>1898.650024</v>
      </c>
      <c r="K387" s="10">
        <f t="shared" ref="K387:K450" si="13">($B$22*$F387)+($B$23*$G387)+($B$24*$H387)+($B$25*$I387)+($B$26*$J387)</f>
        <v>1828.5094051865944</v>
      </c>
      <c r="L387" s="10">
        <f t="shared" si="12"/>
        <v>-3.5551594195452063E-3</v>
      </c>
    </row>
    <row r="388" spans="5:12">
      <c r="E388" s="29">
        <v>44855</v>
      </c>
      <c r="F388" s="30">
        <v>2815</v>
      </c>
      <c r="G388" s="30">
        <v>2281.2858890000002</v>
      </c>
      <c r="H388" s="30">
        <v>1452</v>
      </c>
      <c r="I388" s="30">
        <v>977.70001200000002</v>
      </c>
      <c r="J388" s="30">
        <v>1913.6999510000001</v>
      </c>
      <c r="K388" s="10">
        <f t="shared" si="13"/>
        <v>1821.3431278298731</v>
      </c>
      <c r="L388" s="10">
        <f t="shared" ref="L388:L451" si="14">(K388/K387)-1</f>
        <v>-3.9191908646430962E-3</v>
      </c>
    </row>
    <row r="389" spans="5:12">
      <c r="E389" s="29">
        <v>44858</v>
      </c>
      <c r="F389" s="30">
        <v>2879.3500979999999</v>
      </c>
      <c r="G389" s="30">
        <v>2288.900635</v>
      </c>
      <c r="H389" s="30">
        <v>1454.3000489999999</v>
      </c>
      <c r="I389" s="30">
        <v>987</v>
      </c>
      <c r="J389" s="30">
        <v>1906</v>
      </c>
      <c r="K389" s="10">
        <f t="shared" si="13"/>
        <v>1825.8339666736529</v>
      </c>
      <c r="L389" s="10">
        <f t="shared" si="14"/>
        <v>2.4656742461979242E-3</v>
      </c>
    </row>
    <row r="390" spans="5:12">
      <c r="E390" s="29">
        <v>44859</v>
      </c>
      <c r="F390" s="30">
        <v>2833.6000979999999</v>
      </c>
      <c r="G390" s="30">
        <v>2253.5498050000001</v>
      </c>
      <c r="H390" s="30">
        <v>1461.099976</v>
      </c>
      <c r="I390" s="30">
        <v>991.54998799999998</v>
      </c>
      <c r="J390" s="30">
        <v>1915</v>
      </c>
      <c r="K390" s="10">
        <f t="shared" si="13"/>
        <v>1814.3072123242641</v>
      </c>
      <c r="L390" s="10">
        <f t="shared" si="14"/>
        <v>-6.3131448750449737E-3</v>
      </c>
    </row>
    <row r="391" spans="5:12">
      <c r="E391" s="29">
        <v>44861</v>
      </c>
      <c r="F391" s="30">
        <v>2813.8000489999999</v>
      </c>
      <c r="G391" s="30">
        <v>2262.4106449999999</v>
      </c>
      <c r="H391" s="30">
        <v>1464.5</v>
      </c>
      <c r="I391" s="30">
        <v>1011.650024</v>
      </c>
      <c r="J391" s="30">
        <v>1952.099976</v>
      </c>
      <c r="K391" s="10">
        <f t="shared" si="13"/>
        <v>1825.9391786997662</v>
      </c>
      <c r="L391" s="10">
        <f t="shared" si="14"/>
        <v>6.4112440806540771E-3</v>
      </c>
    </row>
    <row r="392" spans="5:12">
      <c r="E392" s="29">
        <v>44862</v>
      </c>
      <c r="F392" s="30">
        <v>2758.8999020000001</v>
      </c>
      <c r="G392" s="30">
        <v>2331.6357419999999</v>
      </c>
      <c r="H392" s="30">
        <v>1450</v>
      </c>
      <c r="I392" s="30">
        <v>990</v>
      </c>
      <c r="J392" s="30">
        <v>1972</v>
      </c>
      <c r="K392" s="10">
        <f t="shared" si="13"/>
        <v>1850.4798093462468</v>
      </c>
      <c r="L392" s="10">
        <f t="shared" si="14"/>
        <v>1.3440004427724528E-2</v>
      </c>
    </row>
    <row r="393" spans="5:12">
      <c r="E393" s="29">
        <v>44865</v>
      </c>
      <c r="F393" s="30">
        <v>2868.8000489999999</v>
      </c>
      <c r="G393" s="30">
        <v>2353.280029</v>
      </c>
      <c r="H393" s="30">
        <v>1472</v>
      </c>
      <c r="I393" s="30">
        <v>1016.900024</v>
      </c>
      <c r="J393" s="30">
        <v>1986</v>
      </c>
      <c r="K393" s="10">
        <f t="shared" si="13"/>
        <v>1872.4388931136004</v>
      </c>
      <c r="L393" s="10">
        <f t="shared" si="14"/>
        <v>1.1866697305447316E-2</v>
      </c>
    </row>
    <row r="394" spans="5:12">
      <c r="E394" s="29">
        <v>44866</v>
      </c>
      <c r="F394" s="30">
        <v>2943.5500489999999</v>
      </c>
      <c r="G394" s="30">
        <v>2335.0507809999999</v>
      </c>
      <c r="H394" s="30">
        <v>1503.5</v>
      </c>
      <c r="I394" s="30">
        <v>1036.599976</v>
      </c>
      <c r="J394" s="30">
        <v>2032</v>
      </c>
      <c r="K394" s="10">
        <f t="shared" si="13"/>
        <v>1883.5021902393423</v>
      </c>
      <c r="L394" s="10">
        <f t="shared" si="14"/>
        <v>5.9084956878594497E-3</v>
      </c>
    </row>
    <row r="395" spans="5:12">
      <c r="E395" s="29">
        <v>44867</v>
      </c>
      <c r="F395" s="30">
        <v>2887.8500979999999</v>
      </c>
      <c r="G395" s="30">
        <v>2349.6340329999998</v>
      </c>
      <c r="H395" s="30">
        <v>1517</v>
      </c>
      <c r="I395" s="30">
        <v>1051.9499510000001</v>
      </c>
      <c r="J395" s="30">
        <v>2036.5</v>
      </c>
      <c r="K395" s="10">
        <f t="shared" si="13"/>
        <v>1896.0836449315927</v>
      </c>
      <c r="L395" s="10">
        <f t="shared" si="14"/>
        <v>6.6798195178374709E-3</v>
      </c>
    </row>
    <row r="396" spans="5:12">
      <c r="E396" s="29">
        <v>44868</v>
      </c>
      <c r="F396" s="30">
        <v>2846.8000489999999</v>
      </c>
      <c r="G396" s="30">
        <v>2358.4025879999999</v>
      </c>
      <c r="H396" s="30">
        <v>1497.6999510000001</v>
      </c>
      <c r="I396" s="30">
        <v>1044.1999510000001</v>
      </c>
      <c r="J396" s="30">
        <v>2006</v>
      </c>
      <c r="K396" s="10">
        <f t="shared" si="13"/>
        <v>1888.4927085676184</v>
      </c>
      <c r="L396" s="10">
        <f t="shared" si="14"/>
        <v>-4.0034818001123407E-3</v>
      </c>
    </row>
    <row r="397" spans="5:12">
      <c r="E397" s="29">
        <v>44869</v>
      </c>
      <c r="F397" s="30">
        <v>2747.6000979999999</v>
      </c>
      <c r="G397" s="30">
        <v>2393.107422</v>
      </c>
      <c r="H397" s="30">
        <v>1503.1999510000001</v>
      </c>
      <c r="I397" s="30">
        <v>1039.900024</v>
      </c>
      <c r="J397" s="30">
        <v>2010</v>
      </c>
      <c r="K397" s="10">
        <f t="shared" si="13"/>
        <v>1904.5233037817657</v>
      </c>
      <c r="L397" s="10">
        <f t="shared" si="14"/>
        <v>8.4885661148812463E-3</v>
      </c>
    </row>
    <row r="398" spans="5:12">
      <c r="E398" s="29">
        <v>44872</v>
      </c>
      <c r="F398" s="30">
        <v>2736.1999510000001</v>
      </c>
      <c r="G398" s="30">
        <v>2405.8908689999998</v>
      </c>
      <c r="H398" s="30">
        <v>1510</v>
      </c>
      <c r="I398" s="30">
        <v>1028.349976</v>
      </c>
      <c r="J398" s="30">
        <v>2021.400024</v>
      </c>
      <c r="K398" s="10">
        <f t="shared" si="13"/>
        <v>1912.3305992427333</v>
      </c>
      <c r="L398" s="10">
        <f t="shared" si="14"/>
        <v>4.0993436233964786E-3</v>
      </c>
    </row>
    <row r="399" spans="5:12">
      <c r="E399" s="29">
        <v>44874</v>
      </c>
      <c r="F399" s="30">
        <v>2781.4499510000001</v>
      </c>
      <c r="G399" s="30">
        <v>2403.491211</v>
      </c>
      <c r="H399" s="30">
        <v>1515.0500489999999</v>
      </c>
      <c r="I399" s="30">
        <v>1013.549988</v>
      </c>
      <c r="J399" s="30">
        <v>2025.0500489999999</v>
      </c>
      <c r="K399" s="10">
        <f t="shared" si="13"/>
        <v>1912.1159748860657</v>
      </c>
      <c r="L399" s="10">
        <f t="shared" si="14"/>
        <v>-1.1223182683617328E-4</v>
      </c>
    </row>
    <row r="400" spans="5:12">
      <c r="E400" s="29">
        <v>44875</v>
      </c>
      <c r="F400" s="30">
        <v>2655.1499020000001</v>
      </c>
      <c r="G400" s="30">
        <v>2374.4167480000001</v>
      </c>
      <c r="H400" s="30">
        <v>1497.099976</v>
      </c>
      <c r="I400" s="30">
        <v>1010.650024</v>
      </c>
      <c r="J400" s="30">
        <v>1995</v>
      </c>
      <c r="K400" s="10">
        <f t="shared" si="13"/>
        <v>1888.82816595075</v>
      </c>
      <c r="L400" s="10">
        <f t="shared" si="14"/>
        <v>-1.2179077650718018E-2</v>
      </c>
    </row>
    <row r="401" spans="5:12">
      <c r="E401" s="29">
        <v>44876</v>
      </c>
      <c r="F401" s="30">
        <v>2666.1999510000001</v>
      </c>
      <c r="G401" s="30">
        <v>2429.150635</v>
      </c>
      <c r="H401" s="30">
        <v>1545</v>
      </c>
      <c r="I401" s="30">
        <v>1013.549988</v>
      </c>
      <c r="J401" s="30">
        <v>2003.599976</v>
      </c>
      <c r="K401" s="10">
        <f t="shared" si="13"/>
        <v>1929.5581265471731</v>
      </c>
      <c r="L401" s="10">
        <f t="shared" si="14"/>
        <v>2.1563613530678927E-2</v>
      </c>
    </row>
    <row r="402" spans="5:12">
      <c r="E402" s="29">
        <v>44879</v>
      </c>
      <c r="F402" s="30">
        <v>2696.8999020000001</v>
      </c>
      <c r="G402" s="30">
        <v>2417.3823240000002</v>
      </c>
      <c r="H402" s="30">
        <v>1612</v>
      </c>
      <c r="I402" s="30">
        <v>1016.900024</v>
      </c>
      <c r="J402" s="30">
        <v>2013.0500489999999</v>
      </c>
      <c r="K402" s="10">
        <f t="shared" si="13"/>
        <v>1948.4870648365804</v>
      </c>
      <c r="L402" s="10">
        <f t="shared" si="14"/>
        <v>9.8099860423896956E-3</v>
      </c>
    </row>
    <row r="403" spans="5:12">
      <c r="E403" s="29">
        <v>44880</v>
      </c>
      <c r="F403" s="30">
        <v>2654.3999020000001</v>
      </c>
      <c r="G403" s="30">
        <v>2406.5371089999999</v>
      </c>
      <c r="H403" s="30">
        <v>1623.150024</v>
      </c>
      <c r="I403" s="30">
        <v>1016.049988</v>
      </c>
      <c r="J403" s="30">
        <v>2003</v>
      </c>
      <c r="K403" s="10">
        <f t="shared" si="13"/>
        <v>1945.9155627277519</v>
      </c>
      <c r="L403" s="10">
        <f t="shared" si="14"/>
        <v>-1.3197429714753017E-3</v>
      </c>
    </row>
    <row r="404" spans="5:12">
      <c r="E404" s="29">
        <v>44881</v>
      </c>
      <c r="F404" s="30">
        <v>2654.8000489999999</v>
      </c>
      <c r="G404" s="30">
        <v>2392.7382809999999</v>
      </c>
      <c r="H404" s="30">
        <v>1618.650024</v>
      </c>
      <c r="I404" s="30">
        <v>1018.650024</v>
      </c>
      <c r="J404" s="30">
        <v>1986</v>
      </c>
      <c r="K404" s="10">
        <f t="shared" si="13"/>
        <v>1936.683571535639</v>
      </c>
      <c r="L404" s="10">
        <f t="shared" si="14"/>
        <v>-4.7442917714125565E-3</v>
      </c>
    </row>
    <row r="405" spans="5:12">
      <c r="E405" s="29">
        <v>44882</v>
      </c>
      <c r="F405" s="30">
        <v>2602.1000979999999</v>
      </c>
      <c r="G405" s="30">
        <v>2398.9223630000001</v>
      </c>
      <c r="H405" s="30">
        <v>1618.099976</v>
      </c>
      <c r="I405" s="30">
        <v>1013.349976</v>
      </c>
      <c r="J405" s="30">
        <v>2002</v>
      </c>
      <c r="K405" s="10">
        <f t="shared" si="13"/>
        <v>1940.2235012775925</v>
      </c>
      <c r="L405" s="10">
        <f t="shared" si="14"/>
        <v>1.8278307277355132E-3</v>
      </c>
    </row>
    <row r="406" spans="5:12">
      <c r="E406" s="29">
        <v>44883</v>
      </c>
      <c r="F406" s="30">
        <v>2636.8500979999999</v>
      </c>
      <c r="G406" s="30">
        <v>2397.6301269999999</v>
      </c>
      <c r="H406" s="30">
        <v>1621</v>
      </c>
      <c r="I406" s="30">
        <v>1009.599976</v>
      </c>
      <c r="J406" s="30">
        <v>2039</v>
      </c>
      <c r="K406" s="10">
        <f t="shared" si="13"/>
        <v>1945.090005515297</v>
      </c>
      <c r="L406" s="10">
        <f t="shared" si="14"/>
        <v>2.5082183750995135E-3</v>
      </c>
    </row>
    <row r="407" spans="5:12">
      <c r="E407" s="29">
        <v>44886</v>
      </c>
      <c r="F407" s="30">
        <v>2723.5</v>
      </c>
      <c r="G407" s="30">
        <v>2354.4799800000001</v>
      </c>
      <c r="H407" s="30">
        <v>1607.650024</v>
      </c>
      <c r="I407" s="30">
        <v>1003.150024</v>
      </c>
      <c r="J407" s="30">
        <v>2019</v>
      </c>
      <c r="K407" s="10">
        <f t="shared" si="13"/>
        <v>1919.5852190083317</v>
      </c>
      <c r="L407" s="10">
        <f t="shared" si="14"/>
        <v>-1.3112393994440641E-2</v>
      </c>
    </row>
    <row r="408" spans="5:12">
      <c r="E408" s="29">
        <v>44887</v>
      </c>
      <c r="F408" s="30">
        <v>2715.1499020000001</v>
      </c>
      <c r="G408" s="30">
        <v>2367.5402829999998</v>
      </c>
      <c r="H408" s="30">
        <v>1600</v>
      </c>
      <c r="I408" s="30">
        <v>1010.099976</v>
      </c>
      <c r="J408" s="30">
        <v>2021.5500489999999</v>
      </c>
      <c r="K408" s="10">
        <f t="shared" si="13"/>
        <v>1923.655219860932</v>
      </c>
      <c r="L408" s="10">
        <f t="shared" si="14"/>
        <v>2.120250152115144E-3</v>
      </c>
    </row>
    <row r="409" spans="5:12">
      <c r="E409" s="29">
        <v>44888</v>
      </c>
      <c r="F409" s="30">
        <v>2701.8999020000001</v>
      </c>
      <c r="G409" s="30">
        <v>2360.15625</v>
      </c>
      <c r="H409" s="30">
        <v>1605</v>
      </c>
      <c r="I409" s="30">
        <v>1017.650024</v>
      </c>
      <c r="J409" s="30">
        <v>2038.9499510000001</v>
      </c>
      <c r="K409" s="10">
        <f t="shared" si="13"/>
        <v>1925.0770173054721</v>
      </c>
      <c r="L409" s="10">
        <f t="shared" si="14"/>
        <v>7.3911240946955559E-4</v>
      </c>
    </row>
    <row r="410" spans="5:12">
      <c r="E410" s="29">
        <v>44889</v>
      </c>
      <c r="F410" s="30">
        <v>2663.0500489999999</v>
      </c>
      <c r="G410" s="30">
        <v>2380.5085450000001</v>
      </c>
      <c r="H410" s="30">
        <v>1605.9499510000001</v>
      </c>
      <c r="I410" s="30">
        <v>1035.099976</v>
      </c>
      <c r="J410" s="30">
        <v>2030.5</v>
      </c>
      <c r="K410" s="10">
        <f t="shared" si="13"/>
        <v>1934.6812006068462</v>
      </c>
      <c r="L410" s="10">
        <f t="shared" si="14"/>
        <v>4.9889865262726651E-3</v>
      </c>
    </row>
    <row r="411" spans="5:12">
      <c r="E411" s="29">
        <v>44890</v>
      </c>
      <c r="F411" s="30">
        <v>2658.6000979999999</v>
      </c>
      <c r="G411" s="30">
        <v>2416.0439449999999</v>
      </c>
      <c r="H411" s="30">
        <v>1629.6999510000001</v>
      </c>
      <c r="I411" s="30">
        <v>1033.849976</v>
      </c>
      <c r="J411" s="30">
        <v>2061</v>
      </c>
      <c r="K411" s="10">
        <f t="shared" si="13"/>
        <v>1961.3942759700572</v>
      </c>
      <c r="L411" s="10">
        <f t="shared" si="14"/>
        <v>1.3807481746776595E-2</v>
      </c>
    </row>
    <row r="412" spans="5:12">
      <c r="E412" s="29">
        <v>44893</v>
      </c>
      <c r="F412" s="30">
        <v>2639.9499510000001</v>
      </c>
      <c r="G412" s="30">
        <v>2499.0678710000002</v>
      </c>
      <c r="H412" s="30">
        <v>1602.900024</v>
      </c>
      <c r="I412" s="30">
        <v>1034.75</v>
      </c>
      <c r="J412" s="30">
        <v>2064.3500979999999</v>
      </c>
      <c r="K412" s="10">
        <f t="shared" si="13"/>
        <v>1988.3839145083064</v>
      </c>
      <c r="L412" s="10">
        <f t="shared" si="14"/>
        <v>1.3760435048124631E-2</v>
      </c>
    </row>
    <row r="413" spans="5:12">
      <c r="E413" s="29">
        <v>44894</v>
      </c>
      <c r="F413" s="30">
        <v>2623.4499510000001</v>
      </c>
      <c r="G413" s="30">
        <v>2503.3596189999998</v>
      </c>
      <c r="H413" s="30">
        <v>1597.25</v>
      </c>
      <c r="I413" s="30">
        <v>1049.849976</v>
      </c>
      <c r="J413" s="30">
        <v>2070</v>
      </c>
      <c r="K413" s="10">
        <f t="shared" si="13"/>
        <v>1990.5961410237132</v>
      </c>
      <c r="L413" s="10">
        <f t="shared" si="14"/>
        <v>1.11257514168428E-3</v>
      </c>
    </row>
    <row r="414" spans="5:12">
      <c r="E414" s="29">
        <v>44895</v>
      </c>
      <c r="F414" s="30">
        <v>2661.25</v>
      </c>
      <c r="G414" s="30">
        <v>2521.0351559999999</v>
      </c>
      <c r="H414" s="30">
        <v>1597.099976</v>
      </c>
      <c r="I414" s="30">
        <v>1046.0500489999999</v>
      </c>
      <c r="J414" s="30">
        <v>2053</v>
      </c>
      <c r="K414" s="10">
        <f t="shared" si="13"/>
        <v>1995.8008673187371</v>
      </c>
      <c r="L414" s="10">
        <f t="shared" si="14"/>
        <v>2.6146570807412672E-3</v>
      </c>
    </row>
    <row r="415" spans="5:12">
      <c r="E415" s="29">
        <v>44896</v>
      </c>
      <c r="F415" s="30">
        <v>2666.4499510000001</v>
      </c>
      <c r="G415" s="30">
        <v>2513.6049800000001</v>
      </c>
      <c r="H415" s="30">
        <v>1622</v>
      </c>
      <c r="I415" s="30">
        <v>1046.4499510000001</v>
      </c>
      <c r="J415" s="30">
        <v>2085.25</v>
      </c>
      <c r="K415" s="10">
        <f t="shared" si="13"/>
        <v>2004.9994388507002</v>
      </c>
      <c r="L415" s="10">
        <f t="shared" si="14"/>
        <v>4.608962588698029E-3</v>
      </c>
    </row>
    <row r="416" spans="5:12">
      <c r="E416" s="29">
        <v>44897</v>
      </c>
      <c r="F416" s="30">
        <v>2664</v>
      </c>
      <c r="G416" s="30">
        <v>2512.5434570000002</v>
      </c>
      <c r="H416" s="30">
        <v>1610</v>
      </c>
      <c r="I416" s="30">
        <v>1040</v>
      </c>
      <c r="J416" s="30">
        <v>2096.1000979999999</v>
      </c>
      <c r="K416" s="10">
        <f t="shared" si="13"/>
        <v>2001.2079546662003</v>
      </c>
      <c r="L416" s="10">
        <f t="shared" si="14"/>
        <v>-1.8910150851081386E-3</v>
      </c>
    </row>
    <row r="417" spans="5:12">
      <c r="E417" s="29">
        <v>44900</v>
      </c>
      <c r="F417" s="30">
        <v>2651.75</v>
      </c>
      <c r="G417" s="30">
        <v>2475.9003910000001</v>
      </c>
      <c r="H417" s="30">
        <v>1609.9499510000001</v>
      </c>
      <c r="I417" s="30">
        <v>1039.400024</v>
      </c>
      <c r="J417" s="30">
        <v>2095.9499510000001</v>
      </c>
      <c r="K417" s="10">
        <f t="shared" si="13"/>
        <v>1985.3689809495409</v>
      </c>
      <c r="L417" s="10">
        <f t="shared" si="14"/>
        <v>-7.9147065549723949E-3</v>
      </c>
    </row>
    <row r="418" spans="5:12">
      <c r="E418" s="29">
        <v>44901</v>
      </c>
      <c r="F418" s="30">
        <v>2728.6999510000001</v>
      </c>
      <c r="G418" s="30">
        <v>2483.053711</v>
      </c>
      <c r="H418" s="30">
        <v>1601</v>
      </c>
      <c r="I418" s="30">
        <v>1033.5500489999999</v>
      </c>
      <c r="J418" s="30">
        <v>2081</v>
      </c>
      <c r="K418" s="10">
        <f t="shared" si="13"/>
        <v>1983.4517156122565</v>
      </c>
      <c r="L418" s="10">
        <f t="shared" si="14"/>
        <v>-9.6569723597039747E-4</v>
      </c>
    </row>
    <row r="419" spans="5:12">
      <c r="E419" s="29">
        <v>44902</v>
      </c>
      <c r="F419" s="30">
        <v>2736</v>
      </c>
      <c r="G419" s="30">
        <v>2446.4106449999999</v>
      </c>
      <c r="H419" s="30">
        <v>1614.150024</v>
      </c>
      <c r="I419" s="30">
        <v>1017.75</v>
      </c>
      <c r="J419" s="30">
        <v>2096.3000489999999</v>
      </c>
      <c r="K419" s="10">
        <f t="shared" si="13"/>
        <v>1972.3911053677016</v>
      </c>
      <c r="L419" s="10">
        <f t="shared" si="14"/>
        <v>-5.5764454246574058E-3</v>
      </c>
    </row>
    <row r="420" spans="5:12">
      <c r="E420" s="29">
        <v>44903</v>
      </c>
      <c r="F420" s="30">
        <v>2717.3000489999999</v>
      </c>
      <c r="G420" s="30">
        <v>2445.256836</v>
      </c>
      <c r="H420" s="30">
        <v>1610</v>
      </c>
      <c r="I420" s="30">
        <v>980.79998799999998</v>
      </c>
      <c r="J420" s="30">
        <v>2120</v>
      </c>
      <c r="K420" s="10">
        <f t="shared" si="13"/>
        <v>1969.3310074561257</v>
      </c>
      <c r="L420" s="10">
        <f t="shared" si="14"/>
        <v>-1.5514660876577713E-3</v>
      </c>
    </row>
    <row r="421" spans="5:12">
      <c r="E421" s="29">
        <v>44904</v>
      </c>
      <c r="F421" s="30">
        <v>2670.75</v>
      </c>
      <c r="G421" s="30">
        <v>2408.1984859999998</v>
      </c>
      <c r="H421" s="30">
        <v>1626</v>
      </c>
      <c r="I421" s="30">
        <v>992.84997599999997</v>
      </c>
      <c r="J421" s="30">
        <v>2168</v>
      </c>
      <c r="K421" s="10">
        <f t="shared" si="13"/>
        <v>1965.8281389190597</v>
      </c>
      <c r="L421" s="10">
        <f t="shared" si="14"/>
        <v>-1.7787098886899999E-3</v>
      </c>
    </row>
    <row r="422" spans="5:12">
      <c r="E422" s="29">
        <v>44907</v>
      </c>
      <c r="F422" s="30">
        <v>2723.6999510000001</v>
      </c>
      <c r="G422" s="30">
        <v>2411.8903810000002</v>
      </c>
      <c r="H422" s="30">
        <v>1625</v>
      </c>
      <c r="I422" s="30">
        <v>987.40002400000003</v>
      </c>
      <c r="J422" s="30">
        <v>2148.8999020000001</v>
      </c>
      <c r="K422" s="10">
        <f t="shared" si="13"/>
        <v>1964.432006010549</v>
      </c>
      <c r="L422" s="10">
        <f t="shared" si="14"/>
        <v>-7.102008974591012E-4</v>
      </c>
    </row>
    <row r="423" spans="5:12">
      <c r="E423" s="29">
        <v>44908</v>
      </c>
      <c r="F423" s="30">
        <v>2712.8000489999999</v>
      </c>
      <c r="G423" s="30">
        <v>2422.874268</v>
      </c>
      <c r="H423" s="30">
        <v>1650</v>
      </c>
      <c r="I423" s="30">
        <v>994.65002400000003</v>
      </c>
      <c r="J423" s="30">
        <v>2170</v>
      </c>
      <c r="K423" s="10">
        <f t="shared" si="13"/>
        <v>1980.7770489795057</v>
      </c>
      <c r="L423" s="10">
        <f t="shared" si="14"/>
        <v>8.3204931089220224E-3</v>
      </c>
    </row>
    <row r="424" spans="5:12">
      <c r="E424" s="29">
        <v>44909</v>
      </c>
      <c r="F424" s="30">
        <v>2707.3000489999999</v>
      </c>
      <c r="G424" s="30">
        <v>2414.1057129999999</v>
      </c>
      <c r="H424" s="30">
        <v>1653</v>
      </c>
      <c r="I424" s="30">
        <v>1000.25</v>
      </c>
      <c r="J424" s="30">
        <v>2176.9499510000001</v>
      </c>
      <c r="K424" s="10">
        <f t="shared" si="13"/>
        <v>1979.4720097593752</v>
      </c>
      <c r="L424" s="10">
        <f t="shared" si="14"/>
        <v>-6.5885215138317132E-4</v>
      </c>
    </row>
    <row r="425" spans="5:12">
      <c r="E425" s="29">
        <v>44910</v>
      </c>
      <c r="F425" s="30">
        <v>2692.75</v>
      </c>
      <c r="G425" s="30">
        <v>2379.8161620000001</v>
      </c>
      <c r="H425" s="30">
        <v>1657.0500489999999</v>
      </c>
      <c r="I425" s="30">
        <v>1002.200012</v>
      </c>
      <c r="J425" s="30">
        <v>2196.6999510000001</v>
      </c>
      <c r="K425" s="10">
        <f t="shared" si="13"/>
        <v>1968.756203005536</v>
      </c>
      <c r="L425" s="10">
        <f t="shared" si="14"/>
        <v>-5.4134671776145948E-3</v>
      </c>
    </row>
    <row r="426" spans="5:12">
      <c r="E426" s="29">
        <v>44911</v>
      </c>
      <c r="F426" s="30">
        <v>2683.8000489999999</v>
      </c>
      <c r="G426" s="30">
        <v>2368.0478520000001</v>
      </c>
      <c r="H426" s="30">
        <v>1620.0500489999999</v>
      </c>
      <c r="I426" s="30">
        <v>993.65002400000003</v>
      </c>
      <c r="J426" s="30">
        <v>2161</v>
      </c>
      <c r="K426" s="10">
        <f t="shared" si="13"/>
        <v>1945.9958451822984</v>
      </c>
      <c r="L426" s="10">
        <f t="shared" si="14"/>
        <v>-1.1560780247189206E-2</v>
      </c>
    </row>
    <row r="427" spans="5:12">
      <c r="E427" s="29">
        <v>44914</v>
      </c>
      <c r="F427" s="30">
        <v>2680.9499510000001</v>
      </c>
      <c r="G427" s="30">
        <v>2399.1530760000001</v>
      </c>
      <c r="H427" s="30">
        <v>1644</v>
      </c>
      <c r="I427" s="30">
        <v>987.95001200000002</v>
      </c>
      <c r="J427" s="30">
        <v>2171</v>
      </c>
      <c r="K427" s="10">
        <f t="shared" si="13"/>
        <v>1967.8359159497777</v>
      </c>
      <c r="L427" s="10">
        <f t="shared" si="14"/>
        <v>1.1223081910245902E-2</v>
      </c>
    </row>
    <row r="428" spans="5:12">
      <c r="E428" s="29">
        <v>44915</v>
      </c>
      <c r="F428" s="30">
        <v>2681.1000979999999</v>
      </c>
      <c r="G428" s="30">
        <v>2419.920654</v>
      </c>
      <c r="H428" s="30">
        <v>1620.1999510000001</v>
      </c>
      <c r="I428" s="30">
        <v>988.34997599999997</v>
      </c>
      <c r="J428" s="30">
        <v>2179.8999020000001</v>
      </c>
      <c r="K428" s="10">
        <f t="shared" si="13"/>
        <v>1969.9828119201563</v>
      </c>
      <c r="L428" s="10">
        <f t="shared" si="14"/>
        <v>1.09099338668317E-3</v>
      </c>
    </row>
    <row r="429" spans="5:12">
      <c r="E429" s="29">
        <v>44916</v>
      </c>
      <c r="F429" s="30">
        <v>2702.1999510000001</v>
      </c>
      <c r="G429" s="30">
        <v>2385.4926759999998</v>
      </c>
      <c r="H429" s="30">
        <v>1641</v>
      </c>
      <c r="I429" s="30">
        <v>1005.599976</v>
      </c>
      <c r="J429" s="30">
        <v>2153.1000979999999</v>
      </c>
      <c r="K429" s="10">
        <f t="shared" si="13"/>
        <v>1960.8301071105157</v>
      </c>
      <c r="L429" s="10">
        <f t="shared" si="14"/>
        <v>-4.6460835872570438E-3</v>
      </c>
    </row>
    <row r="430" spans="5:12">
      <c r="E430" s="29">
        <v>44917</v>
      </c>
      <c r="F430" s="30">
        <v>2706.8500979999999</v>
      </c>
      <c r="G430" s="30">
        <v>2379.3085940000001</v>
      </c>
      <c r="H430" s="30">
        <v>1622.1999510000001</v>
      </c>
      <c r="I430" s="30">
        <v>1010.650024</v>
      </c>
      <c r="J430" s="30">
        <v>2144</v>
      </c>
      <c r="K430" s="10">
        <f t="shared" si="13"/>
        <v>1951.3990150135176</v>
      </c>
      <c r="L430" s="10">
        <f t="shared" si="14"/>
        <v>-4.8097446396800914E-3</v>
      </c>
    </row>
    <row r="431" spans="5:12">
      <c r="E431" s="29">
        <v>44918</v>
      </c>
      <c r="F431" s="30">
        <v>2693.75</v>
      </c>
      <c r="G431" s="30">
        <v>2309.5297850000002</v>
      </c>
      <c r="H431" s="30">
        <v>1587</v>
      </c>
      <c r="I431" s="30">
        <v>1001.549988</v>
      </c>
      <c r="J431" s="30">
        <v>2094.5</v>
      </c>
      <c r="K431" s="10">
        <f t="shared" si="13"/>
        <v>1902.6300039130756</v>
      </c>
      <c r="L431" s="10">
        <f t="shared" si="14"/>
        <v>-2.4991819061722764E-2</v>
      </c>
    </row>
    <row r="432" spans="5:12">
      <c r="E432" s="29">
        <v>44921</v>
      </c>
      <c r="F432" s="30">
        <v>2697.4499510000001</v>
      </c>
      <c r="G432" s="30">
        <v>2329.6972660000001</v>
      </c>
      <c r="H432" s="30">
        <v>1599.5</v>
      </c>
      <c r="I432" s="30">
        <v>1000.049988</v>
      </c>
      <c r="J432" s="30">
        <v>2052.75</v>
      </c>
      <c r="K432" s="10">
        <f t="shared" si="13"/>
        <v>1910.0158692432069</v>
      </c>
      <c r="L432" s="10">
        <f t="shared" si="14"/>
        <v>3.8819241339309585E-3</v>
      </c>
    </row>
    <row r="433" spans="5:12">
      <c r="E433" s="29">
        <v>44922</v>
      </c>
      <c r="F433" s="30">
        <v>2729.0500489999999</v>
      </c>
      <c r="G433" s="30">
        <v>2348.7573240000002</v>
      </c>
      <c r="H433" s="30">
        <v>1633</v>
      </c>
      <c r="I433" s="30">
        <v>1000.150024</v>
      </c>
      <c r="J433" s="30">
        <v>2101.5500489999999</v>
      </c>
      <c r="K433" s="10">
        <f t="shared" si="13"/>
        <v>1935.5995772506183</v>
      </c>
      <c r="L433" s="10">
        <f t="shared" si="14"/>
        <v>1.3394500233942175E-2</v>
      </c>
    </row>
    <row r="434" spans="5:12">
      <c r="E434" s="29">
        <v>44923</v>
      </c>
      <c r="F434" s="30">
        <v>2772.1000979999999</v>
      </c>
      <c r="G434" s="30">
        <v>2348.5266109999998</v>
      </c>
      <c r="H434" s="30">
        <v>1623.099976</v>
      </c>
      <c r="I434" s="30">
        <v>995</v>
      </c>
      <c r="J434" s="30">
        <v>2129</v>
      </c>
      <c r="K434" s="10">
        <f t="shared" si="13"/>
        <v>1935.3817884589257</v>
      </c>
      <c r="L434" s="10">
        <f t="shared" si="14"/>
        <v>-1.1251748256835281E-4</v>
      </c>
    </row>
    <row r="435" spans="5:12">
      <c r="E435" s="29">
        <v>44924</v>
      </c>
      <c r="F435" s="30">
        <v>2791.0500489999999</v>
      </c>
      <c r="G435" s="30">
        <v>2347.4650879999999</v>
      </c>
      <c r="H435" s="30">
        <v>1620.099976</v>
      </c>
      <c r="I435" s="30">
        <v>1000.549988</v>
      </c>
      <c r="J435" s="30">
        <v>2109.6499020000001</v>
      </c>
      <c r="K435" s="10">
        <f t="shared" si="13"/>
        <v>1932.2394299647472</v>
      </c>
      <c r="L435" s="10">
        <f t="shared" si="14"/>
        <v>-1.6236375235713085E-3</v>
      </c>
    </row>
    <row r="436" spans="5:12">
      <c r="E436" s="29">
        <v>44925</v>
      </c>
      <c r="F436" s="30">
        <v>2819.6999510000001</v>
      </c>
      <c r="G436" s="30">
        <v>2351.0646969999998</v>
      </c>
      <c r="H436" s="30">
        <v>1645</v>
      </c>
      <c r="I436" s="30">
        <v>1001.400024</v>
      </c>
      <c r="J436" s="30">
        <v>2115</v>
      </c>
      <c r="K436" s="10">
        <f t="shared" si="13"/>
        <v>1942.981820903017</v>
      </c>
      <c r="L436" s="10">
        <f t="shared" si="14"/>
        <v>5.5595547692894876E-3</v>
      </c>
    </row>
    <row r="437" spans="5:12">
      <c r="E437" s="29">
        <v>44928</v>
      </c>
      <c r="F437" s="30">
        <v>2805.4499510000001</v>
      </c>
      <c r="G437" s="30">
        <v>2377.554932</v>
      </c>
      <c r="H437" s="30">
        <v>1627</v>
      </c>
      <c r="I437" s="30">
        <v>997</v>
      </c>
      <c r="J437" s="30">
        <v>2092.8999020000001</v>
      </c>
      <c r="K437" s="10">
        <f t="shared" si="13"/>
        <v>1944.9898749876525</v>
      </c>
      <c r="L437" s="10">
        <f t="shared" si="14"/>
        <v>1.0334909277236459E-3</v>
      </c>
    </row>
    <row r="438" spans="5:12">
      <c r="E438" s="29">
        <v>44929</v>
      </c>
      <c r="F438" s="30">
        <v>2777.75</v>
      </c>
      <c r="G438" s="30">
        <v>2360.15625</v>
      </c>
      <c r="H438" s="30">
        <v>1622.1999510000001</v>
      </c>
      <c r="I438" s="30">
        <v>1009.099976</v>
      </c>
      <c r="J438" s="30">
        <v>2088</v>
      </c>
      <c r="K438" s="10">
        <f t="shared" si="13"/>
        <v>1936.4911794857067</v>
      </c>
      <c r="L438" s="10">
        <f t="shared" si="14"/>
        <v>-4.3695320018052319E-3</v>
      </c>
    </row>
    <row r="439" spans="5:12">
      <c r="E439" s="29">
        <v>44930</v>
      </c>
      <c r="F439" s="30">
        <v>2782.8000489999999</v>
      </c>
      <c r="G439" s="30">
        <v>2324.6208499999998</v>
      </c>
      <c r="H439" s="30">
        <v>1635</v>
      </c>
      <c r="I439" s="30">
        <v>1004.099976</v>
      </c>
      <c r="J439" s="30">
        <v>2090.9499510000001</v>
      </c>
      <c r="K439" s="10">
        <f t="shared" si="13"/>
        <v>1925.4055389612126</v>
      </c>
      <c r="L439" s="10">
        <f t="shared" si="14"/>
        <v>-5.7246016103404962E-3</v>
      </c>
    </row>
    <row r="440" spans="5:12">
      <c r="E440" s="29">
        <v>44931</v>
      </c>
      <c r="F440" s="30">
        <v>2791.3999020000001</v>
      </c>
      <c r="G440" s="30">
        <v>2320.4672850000002</v>
      </c>
      <c r="H440" s="30">
        <v>1615</v>
      </c>
      <c r="I440" s="30">
        <v>1016.200012</v>
      </c>
      <c r="J440" s="30">
        <v>2080</v>
      </c>
      <c r="K440" s="10">
        <f t="shared" si="13"/>
        <v>1917.0093077006798</v>
      </c>
      <c r="L440" s="10">
        <f t="shared" si="14"/>
        <v>-4.3607598973994799E-3</v>
      </c>
    </row>
    <row r="441" spans="5:12">
      <c r="E441" s="29">
        <v>44932</v>
      </c>
      <c r="F441" s="30">
        <v>2743.1000979999999</v>
      </c>
      <c r="G441" s="30">
        <v>2341.5578609999998</v>
      </c>
      <c r="H441" s="30">
        <v>1602</v>
      </c>
      <c r="I441" s="30">
        <v>1008.700012</v>
      </c>
      <c r="J441" s="30">
        <v>2090.1999510000001</v>
      </c>
      <c r="K441" s="10">
        <f t="shared" si="13"/>
        <v>1921.8538849961142</v>
      </c>
      <c r="L441" s="10">
        <f t="shared" si="14"/>
        <v>2.5271537680977563E-3</v>
      </c>
    </row>
    <row r="442" spans="5:12">
      <c r="E442" s="29">
        <v>44935</v>
      </c>
      <c r="F442" s="30">
        <v>2747.8000489999999</v>
      </c>
      <c r="G442" s="30">
        <v>2396.8454590000001</v>
      </c>
      <c r="H442" s="30">
        <v>1596</v>
      </c>
      <c r="I442" s="30">
        <v>1016.849976</v>
      </c>
      <c r="J442" s="30">
        <v>2108</v>
      </c>
      <c r="K442" s="10">
        <f t="shared" si="13"/>
        <v>1946.6432679161981</v>
      </c>
      <c r="L442" s="10">
        <f t="shared" si="14"/>
        <v>1.2898682419935303E-2</v>
      </c>
    </row>
    <row r="443" spans="5:12">
      <c r="E443" s="29">
        <v>44936</v>
      </c>
      <c r="F443" s="30">
        <v>2749.9499510000001</v>
      </c>
      <c r="G443" s="30">
        <v>2361.4023440000001</v>
      </c>
      <c r="H443" s="30">
        <v>1600</v>
      </c>
      <c r="I443" s="30">
        <v>1011.849976</v>
      </c>
      <c r="J443" s="30">
        <v>2131.8999020000001</v>
      </c>
      <c r="K443" s="10">
        <f t="shared" si="13"/>
        <v>1935.2882243116542</v>
      </c>
      <c r="L443" s="10">
        <f t="shared" si="14"/>
        <v>-5.8331404586002833E-3</v>
      </c>
    </row>
    <row r="444" spans="5:12">
      <c r="E444" s="29">
        <v>44937</v>
      </c>
      <c r="F444" s="30">
        <v>2754.5500489999999</v>
      </c>
      <c r="G444" s="30">
        <v>2331.6357419999999</v>
      </c>
      <c r="H444" s="30">
        <v>1567.9499510000001</v>
      </c>
      <c r="I444" s="30">
        <v>1028</v>
      </c>
      <c r="J444" s="30">
        <v>2106.1000979999999</v>
      </c>
      <c r="K444" s="10">
        <f t="shared" si="13"/>
        <v>1910.5088822933653</v>
      </c>
      <c r="L444" s="10">
        <f t="shared" si="14"/>
        <v>-1.2803954319053679E-2</v>
      </c>
    </row>
    <row r="445" spans="5:12">
      <c r="E445" s="29">
        <v>44938</v>
      </c>
      <c r="F445" s="30">
        <v>2749.3999020000001</v>
      </c>
      <c r="G445" s="30">
        <v>2281.2858890000002</v>
      </c>
      <c r="H445" s="30">
        <v>1587.8000489999999</v>
      </c>
      <c r="I445" s="30">
        <v>1032.849976</v>
      </c>
      <c r="J445" s="30">
        <v>2118.1000979999999</v>
      </c>
      <c r="K445" s="10">
        <f t="shared" si="13"/>
        <v>1897.574125314758</v>
      </c>
      <c r="L445" s="10">
        <f t="shared" si="14"/>
        <v>-6.770320252623252E-3</v>
      </c>
    </row>
    <row r="446" spans="5:12">
      <c r="E446" s="29">
        <v>44939</v>
      </c>
      <c r="F446" s="30">
        <v>2756.8500979999999</v>
      </c>
      <c r="G446" s="30">
        <v>2277.5939939999998</v>
      </c>
      <c r="H446" s="30">
        <v>1598.75</v>
      </c>
      <c r="I446" s="30">
        <v>1031.599976</v>
      </c>
      <c r="J446" s="30">
        <v>2161.8999020000001</v>
      </c>
      <c r="K446" s="10">
        <f t="shared" si="13"/>
        <v>1905.0293621099265</v>
      </c>
      <c r="L446" s="10">
        <f t="shared" si="14"/>
        <v>3.9288250697093741E-3</v>
      </c>
    </row>
    <row r="447" spans="5:12">
      <c r="E447" s="29">
        <v>44942</v>
      </c>
      <c r="F447" s="30">
        <v>2748.25</v>
      </c>
      <c r="G447" s="30">
        <v>2255.9035640000002</v>
      </c>
      <c r="H447" s="30">
        <v>1615</v>
      </c>
      <c r="I447" s="30">
        <v>1035.4499510000001</v>
      </c>
      <c r="J447" s="30">
        <v>2147</v>
      </c>
      <c r="K447" s="10">
        <f t="shared" si="13"/>
        <v>1899.6428180862911</v>
      </c>
      <c r="L447" s="10">
        <f t="shared" si="14"/>
        <v>-2.827538583273892E-3</v>
      </c>
    </row>
    <row r="448" spans="5:12">
      <c r="E448" s="29">
        <v>44943</v>
      </c>
      <c r="F448" s="30">
        <v>2713.6000979999999</v>
      </c>
      <c r="G448" s="30">
        <v>2287.9316410000001</v>
      </c>
      <c r="H448" s="30">
        <v>1589.8000489999999</v>
      </c>
      <c r="I448" s="30">
        <v>1032.6999510000001</v>
      </c>
      <c r="J448" s="30">
        <v>2139.8999020000001</v>
      </c>
      <c r="K448" s="10">
        <f t="shared" si="13"/>
        <v>1903.5578957548707</v>
      </c>
      <c r="L448" s="10">
        <f t="shared" si="14"/>
        <v>2.0609546338419271E-3</v>
      </c>
    </row>
    <row r="449" spans="5:12">
      <c r="E449" s="29">
        <v>44944</v>
      </c>
      <c r="F449" s="30">
        <v>2665.3500979999999</v>
      </c>
      <c r="G449" s="30">
        <v>2284.1472170000002</v>
      </c>
      <c r="H449" s="30">
        <v>1605</v>
      </c>
      <c r="I449" s="30">
        <v>1040.099976</v>
      </c>
      <c r="J449" s="30">
        <v>2221</v>
      </c>
      <c r="K449" s="10">
        <f t="shared" si="13"/>
        <v>1917.638030479136</v>
      </c>
      <c r="L449" s="10">
        <f t="shared" si="14"/>
        <v>7.3967462485198254E-3</v>
      </c>
    </row>
    <row r="450" spans="5:12">
      <c r="E450" s="29">
        <v>44945</v>
      </c>
      <c r="F450" s="30">
        <v>2632.25</v>
      </c>
      <c r="G450" s="30">
        <v>2281.7014159999999</v>
      </c>
      <c r="H450" s="30">
        <v>1637</v>
      </c>
      <c r="I450" s="30">
        <v>1040.5500489999999</v>
      </c>
      <c r="J450" s="30">
        <v>2259.8500979999999</v>
      </c>
      <c r="K450" s="10">
        <f t="shared" si="13"/>
        <v>1931.9003872835515</v>
      </c>
      <c r="L450" s="10">
        <f t="shared" si="14"/>
        <v>7.4374603432598718E-3</v>
      </c>
    </row>
    <row r="451" spans="5:12">
      <c r="E451" s="29">
        <v>44946</v>
      </c>
      <c r="F451" s="30">
        <v>2609.1999510000001</v>
      </c>
      <c r="G451" s="30">
        <v>2254.5651859999998</v>
      </c>
      <c r="H451" s="30">
        <v>1644.099976</v>
      </c>
      <c r="I451" s="30">
        <v>1030.349976</v>
      </c>
      <c r="J451" s="30">
        <v>2282.4499510000001</v>
      </c>
      <c r="K451" s="10">
        <f t="shared" ref="K451:K514" si="15">($B$22*$F451)+($B$23*$G451)+($B$24*$H451)+($B$25*$I451)+($B$26*$J451)</f>
        <v>1924.2248077801326</v>
      </c>
      <c r="L451" s="10">
        <f t="shared" si="14"/>
        <v>-3.9730720869162184E-3</v>
      </c>
    </row>
    <row r="452" spans="5:12">
      <c r="E452" s="29">
        <v>44949</v>
      </c>
      <c r="F452" s="30">
        <v>2614.6999510000001</v>
      </c>
      <c r="G452" s="30">
        <v>2243.1660160000001</v>
      </c>
      <c r="H452" s="30">
        <v>1666.25</v>
      </c>
      <c r="I452" s="30">
        <v>1049.3000489999999</v>
      </c>
      <c r="J452" s="30">
        <v>2255</v>
      </c>
      <c r="K452" s="10">
        <f t="shared" si="15"/>
        <v>1925.3613041146853</v>
      </c>
      <c r="L452" s="10">
        <f t="shared" ref="L452:L515" si="16">(K452/K451)-1</f>
        <v>5.9062554954980584E-4</v>
      </c>
    </row>
    <row r="453" spans="5:12">
      <c r="E453" s="29">
        <v>44950</v>
      </c>
      <c r="F453" s="30">
        <v>2627.9499510000001</v>
      </c>
      <c r="G453" s="30">
        <v>2229.921143</v>
      </c>
      <c r="H453" s="30">
        <v>1675.0500489999999</v>
      </c>
      <c r="I453" s="30">
        <v>1040.6999510000001</v>
      </c>
      <c r="J453" s="30">
        <v>2244.6999510000001</v>
      </c>
      <c r="K453" s="10">
        <f t="shared" si="15"/>
        <v>1920.4736991445659</v>
      </c>
      <c r="L453" s="10">
        <f t="shared" si="16"/>
        <v>-2.5385391093474263E-3</v>
      </c>
    </row>
    <row r="454" spans="5:12">
      <c r="E454" s="29">
        <v>44951</v>
      </c>
      <c r="F454" s="30">
        <v>2606.25</v>
      </c>
      <c r="G454" s="30">
        <v>2199.0927729999999</v>
      </c>
      <c r="H454" s="30">
        <v>1691.400024</v>
      </c>
      <c r="I454" s="30">
        <v>1040.0500489999999</v>
      </c>
      <c r="J454" s="30">
        <v>2201</v>
      </c>
      <c r="K454" s="10">
        <f t="shared" si="15"/>
        <v>1907.0266109858119</v>
      </c>
      <c r="L454" s="10">
        <f t="shared" si="16"/>
        <v>-7.0019642366067059E-3</v>
      </c>
    </row>
    <row r="455" spans="5:12">
      <c r="E455" s="29">
        <v>44953</v>
      </c>
      <c r="F455" s="30">
        <v>2584.8000489999999</v>
      </c>
      <c r="G455" s="30">
        <v>2157.3732909999999</v>
      </c>
      <c r="H455" s="30">
        <v>1632</v>
      </c>
      <c r="I455" s="30">
        <v>1043.400024</v>
      </c>
      <c r="J455" s="30">
        <v>2174.6999510000001</v>
      </c>
      <c r="K455" s="10">
        <f t="shared" si="15"/>
        <v>1866.4421869740681</v>
      </c>
      <c r="L455" s="10">
        <f t="shared" si="16"/>
        <v>-2.1281519501588964E-2</v>
      </c>
    </row>
    <row r="456" spans="5:12">
      <c r="E456" s="29">
        <v>44956</v>
      </c>
      <c r="F456" s="30">
        <v>2601</v>
      </c>
      <c r="G456" s="30">
        <v>2178.0485840000001</v>
      </c>
      <c r="H456" s="30">
        <v>1595</v>
      </c>
      <c r="I456" s="30">
        <v>1051.6999510000001</v>
      </c>
      <c r="J456" s="30">
        <v>2129.3999020000001</v>
      </c>
      <c r="K456" s="10">
        <f t="shared" si="15"/>
        <v>1858.3490007331729</v>
      </c>
      <c r="L456" s="10">
        <f t="shared" si="16"/>
        <v>-4.3361569393243204E-3</v>
      </c>
    </row>
    <row r="457" spans="5:12">
      <c r="E457" s="29">
        <v>44957</v>
      </c>
      <c r="F457" s="30">
        <v>2439.3500979999999</v>
      </c>
      <c r="G457" s="30">
        <v>2172.6027829999998</v>
      </c>
      <c r="H457" s="30">
        <v>1619.6999510000001</v>
      </c>
      <c r="I457" s="30">
        <v>1034.5</v>
      </c>
      <c r="J457" s="30">
        <v>2119.9499510000001</v>
      </c>
      <c r="K457" s="10">
        <f t="shared" si="15"/>
        <v>1860.0787926619414</v>
      </c>
      <c r="L457" s="10">
        <f t="shared" si="16"/>
        <v>9.3082188979898284E-4</v>
      </c>
    </row>
    <row r="458" spans="5:12">
      <c r="E458" s="29">
        <v>44958</v>
      </c>
      <c r="F458" s="30">
        <v>2453.4499510000001</v>
      </c>
      <c r="G458" s="30">
        <v>2159.7270509999998</v>
      </c>
      <c r="H458" s="30">
        <v>1624</v>
      </c>
      <c r="I458" s="30">
        <v>1014.900024</v>
      </c>
      <c r="J458" s="30">
        <v>2133</v>
      </c>
      <c r="K458" s="10">
        <f t="shared" si="15"/>
        <v>1855.5880188380756</v>
      </c>
      <c r="L458" s="10">
        <f t="shared" si="16"/>
        <v>-2.4142922555657753E-3</v>
      </c>
    </row>
    <row r="459" spans="5:12">
      <c r="E459" s="29">
        <v>44959</v>
      </c>
      <c r="F459" s="30">
        <v>2429.8500979999999</v>
      </c>
      <c r="G459" s="30">
        <v>2147.7741700000001</v>
      </c>
      <c r="H459" s="30">
        <v>1608.099976</v>
      </c>
      <c r="I459" s="30">
        <v>1007.599976</v>
      </c>
      <c r="J459" s="30">
        <v>2135.6000979999999</v>
      </c>
      <c r="K459" s="10">
        <f t="shared" si="15"/>
        <v>1844.5837537388093</v>
      </c>
      <c r="L459" s="10">
        <f t="shared" si="16"/>
        <v>-5.9303385167128742E-3</v>
      </c>
    </row>
    <row r="460" spans="5:12">
      <c r="E460" s="29">
        <v>44960</v>
      </c>
      <c r="F460" s="30">
        <v>2346.5</v>
      </c>
      <c r="G460" s="30">
        <v>2149.66626</v>
      </c>
      <c r="H460" s="30">
        <v>1611</v>
      </c>
      <c r="I460" s="30">
        <v>1028.150024</v>
      </c>
      <c r="J460" s="30">
        <v>2176.9499510000001</v>
      </c>
      <c r="K460" s="10">
        <f t="shared" si="15"/>
        <v>1853.2362360796203</v>
      </c>
      <c r="L460" s="10">
        <f t="shared" si="16"/>
        <v>4.6907505952349382E-3</v>
      </c>
    </row>
    <row r="461" spans="5:12">
      <c r="E461" s="29">
        <v>44963</v>
      </c>
      <c r="F461" s="30">
        <v>2315.8500979999999</v>
      </c>
      <c r="G461" s="30">
        <v>2133.467529</v>
      </c>
      <c r="H461" s="30">
        <v>1660</v>
      </c>
      <c r="I461" s="30">
        <v>1023.349976</v>
      </c>
      <c r="J461" s="30">
        <v>2164.25</v>
      </c>
      <c r="K461" s="10">
        <f t="shared" si="15"/>
        <v>1860.2348368182973</v>
      </c>
      <c r="L461" s="10">
        <f t="shared" si="16"/>
        <v>3.7764212691426824E-3</v>
      </c>
    </row>
    <row r="462" spans="5:12">
      <c r="E462" s="29">
        <v>44964</v>
      </c>
      <c r="F462" s="30">
        <v>2287.1000979999999</v>
      </c>
      <c r="G462" s="30">
        <v>2128.344971</v>
      </c>
      <c r="H462" s="30">
        <v>1659.400024</v>
      </c>
      <c r="I462" s="30">
        <v>1006.400024</v>
      </c>
      <c r="J462" s="30">
        <v>2162.25</v>
      </c>
      <c r="K462" s="10">
        <f t="shared" si="15"/>
        <v>1855.5539303666628</v>
      </c>
      <c r="L462" s="10">
        <f t="shared" si="16"/>
        <v>-2.5162986731506187E-3</v>
      </c>
    </row>
    <row r="463" spans="5:12">
      <c r="E463" s="29">
        <v>44965</v>
      </c>
      <c r="F463" s="30">
        <v>2355</v>
      </c>
      <c r="G463" s="30">
        <v>2170.8491210000002</v>
      </c>
      <c r="H463" s="30">
        <v>1654.25</v>
      </c>
      <c r="I463" s="30">
        <v>1013</v>
      </c>
      <c r="J463" s="30">
        <v>2160.5500489999999</v>
      </c>
      <c r="K463" s="10">
        <f t="shared" si="15"/>
        <v>1872.9641866499314</v>
      </c>
      <c r="L463" s="10">
        <f t="shared" si="16"/>
        <v>9.3827810651820887E-3</v>
      </c>
    </row>
    <row r="464" spans="5:12">
      <c r="E464" s="29">
        <v>44966</v>
      </c>
      <c r="F464" s="30">
        <v>2336.5500489999999</v>
      </c>
      <c r="G464" s="30">
        <v>2174.6333009999998</v>
      </c>
      <c r="H464" s="30">
        <v>1660</v>
      </c>
      <c r="I464" s="30">
        <v>1006.799988</v>
      </c>
      <c r="J464" s="30">
        <v>2150</v>
      </c>
      <c r="K464" s="10">
        <f t="shared" si="15"/>
        <v>1874.3646997705296</v>
      </c>
      <c r="L464" s="10">
        <f t="shared" si="16"/>
        <v>7.4775221575551498E-4</v>
      </c>
    </row>
    <row r="465" spans="5:12">
      <c r="E465" s="29">
        <v>44967</v>
      </c>
      <c r="F465" s="30">
        <v>2318.8000489999999</v>
      </c>
      <c r="G465" s="30">
        <v>2156.7272950000001</v>
      </c>
      <c r="H465" s="30">
        <v>1648.8000489999999</v>
      </c>
      <c r="I465" s="30">
        <v>1006.599976</v>
      </c>
      <c r="J465" s="30">
        <v>2140.1999510000001</v>
      </c>
      <c r="K465" s="10">
        <f t="shared" si="15"/>
        <v>1861.6344535240037</v>
      </c>
      <c r="L465" s="10">
        <f t="shared" si="16"/>
        <v>-6.7917658970446659E-3</v>
      </c>
    </row>
    <row r="466" spans="5:12">
      <c r="E466" s="29">
        <v>44970</v>
      </c>
      <c r="F466" s="30">
        <v>2300.1000979999999</v>
      </c>
      <c r="G466" s="30">
        <v>2144.4514159999999</v>
      </c>
      <c r="H466" s="30">
        <v>1655</v>
      </c>
      <c r="I466" s="30">
        <v>1015.25</v>
      </c>
      <c r="J466" s="30">
        <v>2173</v>
      </c>
      <c r="K466" s="10">
        <f t="shared" si="15"/>
        <v>1863.3789167286213</v>
      </c>
      <c r="L466" s="10">
        <f t="shared" si="16"/>
        <v>9.3706001267612749E-4</v>
      </c>
    </row>
    <row r="467" spans="5:12">
      <c r="E467" s="29">
        <v>44971</v>
      </c>
      <c r="F467" s="30">
        <v>2235.5</v>
      </c>
      <c r="G467" s="30">
        <v>2194.985596</v>
      </c>
      <c r="H467" s="30">
        <v>1665</v>
      </c>
      <c r="I467" s="30">
        <v>1006.75</v>
      </c>
      <c r="J467" s="30">
        <v>2215</v>
      </c>
      <c r="K467" s="10">
        <f t="shared" si="15"/>
        <v>1892.1973896483942</v>
      </c>
      <c r="L467" s="10">
        <f t="shared" si="16"/>
        <v>1.5465707302499077E-2</v>
      </c>
    </row>
    <row r="468" spans="5:12">
      <c r="E468" s="29">
        <v>44972</v>
      </c>
      <c r="F468" s="30">
        <v>2212.5500489999999</v>
      </c>
      <c r="G468" s="30">
        <v>2244.6889649999998</v>
      </c>
      <c r="H468" s="30">
        <v>1678</v>
      </c>
      <c r="I468" s="30">
        <v>995.40002400000003</v>
      </c>
      <c r="J468" s="30">
        <v>2186</v>
      </c>
      <c r="K468" s="10">
        <f t="shared" si="15"/>
        <v>1912.7156897256548</v>
      </c>
      <c r="L468" s="10">
        <f t="shared" si="16"/>
        <v>1.0843636181674166E-2</v>
      </c>
    </row>
    <row r="469" spans="5:12">
      <c r="E469" s="29">
        <v>44973</v>
      </c>
      <c r="F469" s="30">
        <v>2287.8000489999999</v>
      </c>
      <c r="G469" s="30">
        <v>2242.9353030000002</v>
      </c>
      <c r="H469" s="30">
        <v>1673.1999510000001</v>
      </c>
      <c r="I469" s="30">
        <v>995.15002400000003</v>
      </c>
      <c r="J469" s="30">
        <v>2186.8000489999999</v>
      </c>
      <c r="K469" s="10">
        <f t="shared" si="15"/>
        <v>1910.9436541410996</v>
      </c>
      <c r="L469" s="10">
        <f t="shared" si="16"/>
        <v>-9.2645006995750734E-4</v>
      </c>
    </row>
    <row r="470" spans="5:12">
      <c r="E470" s="29">
        <v>44974</v>
      </c>
      <c r="F470" s="30">
        <v>2374.75</v>
      </c>
      <c r="G470" s="30">
        <v>2252.303711</v>
      </c>
      <c r="H470" s="30">
        <v>1661</v>
      </c>
      <c r="I470" s="30">
        <v>984.5</v>
      </c>
      <c r="J470" s="30">
        <v>2169.8000489999999</v>
      </c>
      <c r="K470" s="10">
        <f t="shared" si="15"/>
        <v>1908.1797283508074</v>
      </c>
      <c r="L470" s="10">
        <f t="shared" si="16"/>
        <v>-1.4463669738784546E-3</v>
      </c>
    </row>
    <row r="471" spans="5:12">
      <c r="E471" s="29">
        <v>44977</v>
      </c>
      <c r="F471" s="30">
        <v>2356.8500979999999</v>
      </c>
      <c r="G471" s="30">
        <v>2228.4904790000001</v>
      </c>
      <c r="H471" s="30">
        <v>1660</v>
      </c>
      <c r="I471" s="30">
        <v>984.40002400000003</v>
      </c>
      <c r="J471" s="30">
        <v>2233.6999510000001</v>
      </c>
      <c r="K471" s="10">
        <f t="shared" si="15"/>
        <v>1905.5559839871535</v>
      </c>
      <c r="L471" s="10">
        <f t="shared" si="16"/>
        <v>-1.3749985521130936E-3</v>
      </c>
    </row>
    <row r="472" spans="5:12">
      <c r="E472" s="29">
        <v>44978</v>
      </c>
      <c r="F472" s="30">
        <v>2358.6000979999999</v>
      </c>
      <c r="G472" s="30">
        <v>2246.6735840000001</v>
      </c>
      <c r="H472" s="30">
        <v>1640</v>
      </c>
      <c r="I472" s="30">
        <v>971.59997599999997</v>
      </c>
      <c r="J472" s="30">
        <v>2239</v>
      </c>
      <c r="K472" s="10">
        <f t="shared" si="15"/>
        <v>1905.9738048554482</v>
      </c>
      <c r="L472" s="10">
        <f t="shared" si="16"/>
        <v>2.1926454630860626E-4</v>
      </c>
    </row>
    <row r="473" spans="5:12">
      <c r="E473" s="29">
        <v>44979</v>
      </c>
      <c r="F473" s="30">
        <v>2331.8999020000001</v>
      </c>
      <c r="G473" s="30">
        <v>2195.7238769999999</v>
      </c>
      <c r="H473" s="30">
        <v>1639</v>
      </c>
      <c r="I473" s="30">
        <v>968.54998799999998</v>
      </c>
      <c r="J473" s="30">
        <v>2229</v>
      </c>
      <c r="K473" s="10">
        <f t="shared" si="15"/>
        <v>1882.1089572488149</v>
      </c>
      <c r="L473" s="10">
        <f t="shared" si="16"/>
        <v>-1.2521078487982229E-2</v>
      </c>
    </row>
    <row r="474" spans="5:12">
      <c r="E474" s="29">
        <v>44980</v>
      </c>
      <c r="F474" s="30">
        <v>2325.6499020000001</v>
      </c>
      <c r="G474" s="30">
        <v>2185.2016600000002</v>
      </c>
      <c r="H474" s="30">
        <v>1613</v>
      </c>
      <c r="I474" s="30">
        <v>972.5</v>
      </c>
      <c r="J474" s="30">
        <v>2204</v>
      </c>
      <c r="K474" s="10">
        <f t="shared" si="15"/>
        <v>1866.2525958427261</v>
      </c>
      <c r="L474" s="10">
        <f t="shared" si="16"/>
        <v>-8.4247839876746555E-3</v>
      </c>
    </row>
    <row r="475" spans="5:12">
      <c r="E475" s="29">
        <v>44981</v>
      </c>
      <c r="F475" s="30">
        <v>2341.1999510000001</v>
      </c>
      <c r="G475" s="30">
        <v>2200.154297</v>
      </c>
      <c r="H475" s="30">
        <v>1617.900024</v>
      </c>
      <c r="I475" s="30">
        <v>970.5</v>
      </c>
      <c r="J475" s="30">
        <v>2160</v>
      </c>
      <c r="K475" s="10">
        <f t="shared" si="15"/>
        <v>1868.6326902266881</v>
      </c>
      <c r="L475" s="10">
        <f t="shared" si="16"/>
        <v>1.2753334619675094E-3</v>
      </c>
    </row>
    <row r="476" spans="5:12">
      <c r="E476" s="29">
        <v>44984</v>
      </c>
      <c r="F476" s="30">
        <v>2305.3000489999999</v>
      </c>
      <c r="G476" s="30">
        <v>2185.5246579999998</v>
      </c>
      <c r="H476" s="30">
        <v>1585.900024</v>
      </c>
      <c r="I476" s="30">
        <v>965.04998799999998</v>
      </c>
      <c r="J476" s="30">
        <v>2134.0500489999999</v>
      </c>
      <c r="K476" s="10">
        <f t="shared" si="15"/>
        <v>1847.6908170144616</v>
      </c>
      <c r="L476" s="10">
        <f t="shared" si="16"/>
        <v>-1.1207057075345306E-2</v>
      </c>
    </row>
    <row r="477" spans="5:12">
      <c r="E477" s="29">
        <v>44985</v>
      </c>
      <c r="F477" s="30">
        <v>2301.0500489999999</v>
      </c>
      <c r="G477" s="30">
        <v>2143.7128910000001</v>
      </c>
      <c r="H477" s="30">
        <v>1592</v>
      </c>
      <c r="I477" s="30">
        <v>956.59997599999997</v>
      </c>
      <c r="J477" s="30">
        <v>2115</v>
      </c>
      <c r="K477" s="10">
        <f t="shared" si="15"/>
        <v>1828.5061399260444</v>
      </c>
      <c r="L477" s="10">
        <f t="shared" si="16"/>
        <v>-1.0383055926757367E-2</v>
      </c>
    </row>
    <row r="478" spans="5:12">
      <c r="E478" s="29">
        <v>44986</v>
      </c>
      <c r="F478" s="30">
        <v>2320.1999510000001</v>
      </c>
      <c r="G478" s="30">
        <v>2163.4189449999999</v>
      </c>
      <c r="H478" s="30">
        <v>1612</v>
      </c>
      <c r="I478" s="30">
        <v>959.29998799999998</v>
      </c>
      <c r="J478" s="30">
        <v>2100</v>
      </c>
      <c r="K478" s="10">
        <f t="shared" si="15"/>
        <v>1842.0951367742994</v>
      </c>
      <c r="L478" s="10">
        <f t="shared" si="16"/>
        <v>7.4317479999299607E-3</v>
      </c>
    </row>
    <row r="479" spans="5:12">
      <c r="E479" s="29">
        <v>44987</v>
      </c>
      <c r="F479" s="30">
        <v>2301.0500489999999</v>
      </c>
      <c r="G479" s="30">
        <v>2146.9433589999999</v>
      </c>
      <c r="H479" s="30">
        <v>1594</v>
      </c>
      <c r="I479" s="30">
        <v>965.29998799999998</v>
      </c>
      <c r="J479" s="30">
        <v>2129.9499510000001</v>
      </c>
      <c r="K479" s="10">
        <f t="shared" si="15"/>
        <v>1833.3749705527846</v>
      </c>
      <c r="L479" s="10">
        <f t="shared" si="16"/>
        <v>-4.7338305429678318E-3</v>
      </c>
    </row>
    <row r="480" spans="5:12">
      <c r="E480" s="29">
        <v>44988</v>
      </c>
      <c r="F480" s="30">
        <v>2295.6499020000001</v>
      </c>
      <c r="G480" s="30">
        <v>2201.7233890000002</v>
      </c>
      <c r="H480" s="30">
        <v>1596</v>
      </c>
      <c r="I480" s="30">
        <v>966.90002400000003</v>
      </c>
      <c r="J480" s="30">
        <v>2140</v>
      </c>
      <c r="K480" s="10">
        <f t="shared" si="15"/>
        <v>1858.844437177728</v>
      </c>
      <c r="L480" s="10">
        <f t="shared" si="16"/>
        <v>1.3892120833996158E-2</v>
      </c>
    </row>
    <row r="481" spans="5:12">
      <c r="E481" s="29">
        <v>44991</v>
      </c>
      <c r="F481" s="30">
        <v>2424.0500489999999</v>
      </c>
      <c r="G481" s="30">
        <v>2223.2292480000001</v>
      </c>
      <c r="H481" s="30">
        <v>1620</v>
      </c>
      <c r="I481" s="30">
        <v>965.25</v>
      </c>
      <c r="J481" s="30">
        <v>2158.25</v>
      </c>
      <c r="K481" s="10">
        <f t="shared" si="15"/>
        <v>1878.9400797121846</v>
      </c>
      <c r="L481" s="10">
        <f t="shared" si="16"/>
        <v>1.0810825334565122E-2</v>
      </c>
    </row>
    <row r="482" spans="5:12">
      <c r="E482" s="29">
        <v>44993</v>
      </c>
      <c r="F482" s="30">
        <v>2410.8500979999999</v>
      </c>
      <c r="G482" s="30">
        <v>2231.2133789999998</v>
      </c>
      <c r="H482" s="30">
        <v>1620</v>
      </c>
      <c r="I482" s="30">
        <v>957.5</v>
      </c>
      <c r="J482" s="30">
        <v>2152</v>
      </c>
      <c r="K482" s="10">
        <f t="shared" si="15"/>
        <v>1880.6338036420111</v>
      </c>
      <c r="L482" s="10">
        <f t="shared" si="16"/>
        <v>9.0142519610636462E-4</v>
      </c>
    </row>
    <row r="483" spans="5:12">
      <c r="E483" s="29">
        <v>44994</v>
      </c>
      <c r="F483" s="30">
        <v>2410.3999020000001</v>
      </c>
      <c r="G483" s="30">
        <v>2177.586914</v>
      </c>
      <c r="H483" s="30">
        <v>1629.9499510000001</v>
      </c>
      <c r="I483" s="30">
        <v>952.70001200000002</v>
      </c>
      <c r="J483" s="30">
        <v>2174.9499510000001</v>
      </c>
      <c r="K483" s="10">
        <f t="shared" si="15"/>
        <v>1863.3666465165629</v>
      </c>
      <c r="L483" s="10">
        <f t="shared" si="16"/>
        <v>-9.181562668930443E-3</v>
      </c>
    </row>
    <row r="484" spans="5:12">
      <c r="E484" s="29">
        <v>44995</v>
      </c>
      <c r="F484" s="30">
        <v>2340.8999020000001</v>
      </c>
      <c r="G484" s="30">
        <v>2143.851318</v>
      </c>
      <c r="H484" s="30">
        <v>1610.4499510000001</v>
      </c>
      <c r="I484" s="30">
        <v>955.54998799999998</v>
      </c>
      <c r="J484" s="30">
        <v>2171.5</v>
      </c>
      <c r="K484" s="10">
        <f t="shared" si="15"/>
        <v>1841.9109716188696</v>
      </c>
      <c r="L484" s="10">
        <f t="shared" si="16"/>
        <v>-1.1514467610442281E-2</v>
      </c>
    </row>
    <row r="485" spans="5:12">
      <c r="E485" s="29">
        <v>44998</v>
      </c>
      <c r="F485" s="30">
        <v>2306.0500489999999</v>
      </c>
      <c r="G485" s="30">
        <v>2108.5927729999999</v>
      </c>
      <c r="H485" s="30">
        <v>1587.900024</v>
      </c>
      <c r="I485" s="30">
        <v>954.09997599999997</v>
      </c>
      <c r="J485" s="30">
        <v>2164.0500489999999</v>
      </c>
      <c r="K485" s="10">
        <f t="shared" si="15"/>
        <v>1818.0500802809149</v>
      </c>
      <c r="L485" s="10">
        <f t="shared" si="16"/>
        <v>-1.2954421633627144E-2</v>
      </c>
    </row>
    <row r="486" spans="5:12">
      <c r="E486" s="29">
        <v>44999</v>
      </c>
      <c r="F486" s="30">
        <v>2292.1999510000001</v>
      </c>
      <c r="G486" s="30">
        <v>2100.701172</v>
      </c>
      <c r="H486" s="30">
        <v>1570.25</v>
      </c>
      <c r="I486" s="30">
        <v>957.20001200000002</v>
      </c>
      <c r="J486" s="30">
        <v>2144.3500979999999</v>
      </c>
      <c r="K486" s="10">
        <f t="shared" si="15"/>
        <v>1806.606583749252</v>
      </c>
      <c r="L486" s="10">
        <f t="shared" si="16"/>
        <v>-6.2943791569782803E-3</v>
      </c>
    </row>
    <row r="487" spans="5:12">
      <c r="E487" s="29">
        <v>45000</v>
      </c>
      <c r="F487" s="30">
        <v>2276.1000979999999</v>
      </c>
      <c r="G487" s="30">
        <v>2064.7963869999999</v>
      </c>
      <c r="H487" s="30">
        <v>1578</v>
      </c>
      <c r="I487" s="30">
        <v>951.40002400000003</v>
      </c>
      <c r="J487" s="30">
        <v>2164.1999510000001</v>
      </c>
      <c r="K487" s="10">
        <f t="shared" si="15"/>
        <v>1795.5817241586806</v>
      </c>
      <c r="L487" s="10">
        <f t="shared" si="16"/>
        <v>-6.1025237535067278E-3</v>
      </c>
    </row>
    <row r="488" spans="5:12">
      <c r="E488" s="29">
        <v>45001</v>
      </c>
      <c r="F488" s="30">
        <v>2282.1000979999999</v>
      </c>
      <c r="G488" s="30">
        <v>2054.5048830000001</v>
      </c>
      <c r="H488" s="30">
        <v>1539</v>
      </c>
      <c r="I488" s="30">
        <v>967.40002400000003</v>
      </c>
      <c r="J488" s="30">
        <v>2184.8999020000001</v>
      </c>
      <c r="K488" s="10">
        <f t="shared" si="15"/>
        <v>1782.6435382893105</v>
      </c>
      <c r="L488" s="10">
        <f t="shared" si="16"/>
        <v>-7.20556780863435E-3</v>
      </c>
    </row>
    <row r="489" spans="5:12">
      <c r="E489" s="29">
        <v>45002</v>
      </c>
      <c r="F489" s="30">
        <v>2256.5</v>
      </c>
      <c r="G489" s="30">
        <v>2051.920654</v>
      </c>
      <c r="H489" s="30">
        <v>1557.5</v>
      </c>
      <c r="I489" s="30">
        <v>957.70001200000002</v>
      </c>
      <c r="J489" s="30">
        <v>2186.6999510000001</v>
      </c>
      <c r="K489" s="10">
        <f t="shared" si="15"/>
        <v>1786.6670146031647</v>
      </c>
      <c r="L489" s="10">
        <f t="shared" si="16"/>
        <v>2.2570279629292589E-3</v>
      </c>
    </row>
    <row r="490" spans="5:12">
      <c r="E490" s="29">
        <v>45005</v>
      </c>
      <c r="F490" s="30">
        <v>2251.3999020000001</v>
      </c>
      <c r="G490" s="30">
        <v>2031.753052</v>
      </c>
      <c r="H490" s="30">
        <v>1567.9499510000001</v>
      </c>
      <c r="I490" s="30">
        <v>961.20001200000002</v>
      </c>
      <c r="J490" s="30">
        <v>2191.1000979999999</v>
      </c>
      <c r="K490" s="10">
        <f t="shared" si="15"/>
        <v>1782.4135365786105</v>
      </c>
      <c r="L490" s="10">
        <f t="shared" si="16"/>
        <v>-2.3806775352031018E-3</v>
      </c>
    </row>
    <row r="491" spans="5:12">
      <c r="E491" s="29">
        <v>45006</v>
      </c>
      <c r="F491" s="30">
        <v>2369.9499510000001</v>
      </c>
      <c r="G491" s="30">
        <v>2094.9323730000001</v>
      </c>
      <c r="H491" s="30">
        <v>1571.9499510000001</v>
      </c>
      <c r="I491" s="30">
        <v>956.20001200000002</v>
      </c>
      <c r="J491" s="30">
        <v>2182.6999510000001</v>
      </c>
      <c r="K491" s="10">
        <f t="shared" si="15"/>
        <v>1809.9154058844592</v>
      </c>
      <c r="L491" s="10">
        <f t="shared" si="16"/>
        <v>1.5429567124270793E-2</v>
      </c>
    </row>
    <row r="492" spans="5:12">
      <c r="E492" s="29">
        <v>45007</v>
      </c>
      <c r="F492" s="30">
        <v>2337.6999510000001</v>
      </c>
      <c r="G492" s="30">
        <v>2101.3010250000002</v>
      </c>
      <c r="H492" s="30">
        <v>1584</v>
      </c>
      <c r="I492" s="30">
        <v>972.04998799999998</v>
      </c>
      <c r="J492" s="30">
        <v>2219.5</v>
      </c>
      <c r="K492" s="10">
        <f t="shared" si="15"/>
        <v>1822.7649443381126</v>
      </c>
      <c r="L492" s="10">
        <f t="shared" si="16"/>
        <v>7.0995243268698882E-3</v>
      </c>
    </row>
    <row r="493" spans="5:12">
      <c r="E493" s="29">
        <v>45008</v>
      </c>
      <c r="F493" s="30">
        <v>2321.3999020000001</v>
      </c>
      <c r="G493" s="30">
        <v>2074.71875</v>
      </c>
      <c r="H493" s="30">
        <v>1567.75</v>
      </c>
      <c r="I493" s="30">
        <v>977.65002400000003</v>
      </c>
      <c r="J493" s="30">
        <v>2214</v>
      </c>
      <c r="K493" s="10">
        <f t="shared" si="15"/>
        <v>1805.8366026561152</v>
      </c>
      <c r="L493" s="10">
        <f t="shared" si="16"/>
        <v>-9.2871775565908088E-3</v>
      </c>
    </row>
    <row r="494" spans="5:12">
      <c r="E494" s="29">
        <v>45009</v>
      </c>
      <c r="F494" s="30">
        <v>2283.8999020000001</v>
      </c>
      <c r="G494" s="30">
        <v>2033.6451420000001</v>
      </c>
      <c r="H494" s="30">
        <v>1560</v>
      </c>
      <c r="I494" s="30">
        <v>972.84997599999997</v>
      </c>
      <c r="J494" s="30">
        <v>2206</v>
      </c>
      <c r="K494" s="10">
        <f t="shared" si="15"/>
        <v>1783.9430935291964</v>
      </c>
      <c r="L494" s="10">
        <f t="shared" si="16"/>
        <v>-1.2123748679541024E-2</v>
      </c>
    </row>
    <row r="495" spans="5:12">
      <c r="E495" s="29">
        <v>45012</v>
      </c>
      <c r="F495" s="30">
        <v>2265.4499510000001</v>
      </c>
      <c r="G495" s="30">
        <v>2065.2578130000002</v>
      </c>
      <c r="H495" s="30">
        <v>1562.1999510000001</v>
      </c>
      <c r="I495" s="30">
        <v>983.45001200000002</v>
      </c>
      <c r="J495" s="30">
        <v>2175.0500489999999</v>
      </c>
      <c r="K495" s="10">
        <f t="shared" si="15"/>
        <v>1795.3372762568742</v>
      </c>
      <c r="L495" s="10">
        <f t="shared" si="16"/>
        <v>6.3870774628447258E-3</v>
      </c>
    </row>
    <row r="496" spans="5:12">
      <c r="E496" s="29">
        <v>45013</v>
      </c>
      <c r="F496" s="30">
        <v>2244.1499020000001</v>
      </c>
      <c r="G496" s="30">
        <v>2074.9033199999999</v>
      </c>
      <c r="H496" s="30">
        <v>1565.6999510000001</v>
      </c>
      <c r="I496" s="30">
        <v>984.20001200000002</v>
      </c>
      <c r="J496" s="30">
        <v>2167.75</v>
      </c>
      <c r="K496" s="10">
        <f t="shared" si="15"/>
        <v>1799.645275010382</v>
      </c>
      <c r="L496" s="10">
        <f t="shared" si="16"/>
        <v>2.3995484360963548E-3</v>
      </c>
    </row>
    <row r="497" spans="5:12">
      <c r="E497" s="29">
        <v>45014</v>
      </c>
      <c r="F497" s="30">
        <v>2236.8500979999999</v>
      </c>
      <c r="G497" s="30">
        <v>2062.6274410000001</v>
      </c>
      <c r="H497" s="30">
        <v>1584</v>
      </c>
      <c r="I497" s="30">
        <v>991.90002400000003</v>
      </c>
      <c r="J497" s="30">
        <v>2137.6499020000001</v>
      </c>
      <c r="K497" s="10">
        <f t="shared" si="15"/>
        <v>1797.4846721639458</v>
      </c>
      <c r="L497" s="10">
        <f t="shared" si="16"/>
        <v>-1.200571510640458E-3</v>
      </c>
    </row>
    <row r="498" spans="5:12">
      <c r="E498" s="29">
        <v>45016</v>
      </c>
      <c r="F498" s="30">
        <v>2275.6000979999999</v>
      </c>
      <c r="G498" s="30">
        <v>2151.5583499999998</v>
      </c>
      <c r="H498" s="30">
        <v>1595.599976</v>
      </c>
      <c r="I498" s="30">
        <v>983.09997599999997</v>
      </c>
      <c r="J498" s="30">
        <v>2156.5</v>
      </c>
      <c r="K498" s="10">
        <f t="shared" si="15"/>
        <v>1840.9847739507372</v>
      </c>
      <c r="L498" s="10">
        <f t="shared" si="16"/>
        <v>2.4200541156449873E-2</v>
      </c>
    </row>
    <row r="499" spans="5:12">
      <c r="E499" s="29">
        <v>45019</v>
      </c>
      <c r="F499" s="30">
        <v>2274.3000489999999</v>
      </c>
      <c r="G499" s="30">
        <v>2151.92749</v>
      </c>
      <c r="H499" s="30">
        <v>1607.5500489999999</v>
      </c>
      <c r="I499" s="30">
        <v>979.04998799999998</v>
      </c>
      <c r="J499" s="30">
        <v>2180</v>
      </c>
      <c r="K499" s="10">
        <f t="shared" si="15"/>
        <v>1847.5978509901063</v>
      </c>
      <c r="L499" s="10">
        <f t="shared" si="16"/>
        <v>3.5921410828279043E-3</v>
      </c>
    </row>
    <row r="500" spans="5:12">
      <c r="E500" s="29">
        <v>45021</v>
      </c>
      <c r="F500" s="30">
        <v>2313.25</v>
      </c>
      <c r="G500" s="30">
        <v>2146.758789</v>
      </c>
      <c r="H500" s="30">
        <v>1618.599976</v>
      </c>
      <c r="I500" s="30">
        <v>997.15002400000003</v>
      </c>
      <c r="J500" s="30">
        <v>2170</v>
      </c>
      <c r="K500" s="10">
        <f t="shared" si="15"/>
        <v>1850.0328936454239</v>
      </c>
      <c r="L500" s="10">
        <f t="shared" si="16"/>
        <v>1.3179505778342371E-3</v>
      </c>
    </row>
    <row r="501" spans="5:12">
      <c r="E501" s="29">
        <v>45022</v>
      </c>
      <c r="F501" s="30">
        <v>2348.4499510000001</v>
      </c>
      <c r="G501" s="30">
        <v>2161.157471</v>
      </c>
      <c r="H501" s="30">
        <v>1648.5500489999999</v>
      </c>
      <c r="I501" s="30">
        <v>1012.099976</v>
      </c>
      <c r="J501" s="30">
        <v>2257.75</v>
      </c>
      <c r="K501" s="10">
        <f t="shared" si="15"/>
        <v>1878.9791844677993</v>
      </c>
      <c r="L501" s="10">
        <f t="shared" si="16"/>
        <v>1.5646365489933478E-2</v>
      </c>
    </row>
    <row r="502" spans="5:12">
      <c r="E502" s="29">
        <v>45026</v>
      </c>
      <c r="F502" s="30">
        <v>2323.5</v>
      </c>
      <c r="G502" s="30">
        <v>2145.835693</v>
      </c>
      <c r="H502" s="30">
        <v>1663.25</v>
      </c>
      <c r="I502" s="30">
        <v>1008.599976</v>
      </c>
      <c r="J502" s="30">
        <v>2284.8999020000001</v>
      </c>
      <c r="K502" s="10">
        <f t="shared" si="15"/>
        <v>1880.1611093518559</v>
      </c>
      <c r="L502" s="10">
        <f t="shared" si="16"/>
        <v>6.2902500135542105E-4</v>
      </c>
    </row>
    <row r="503" spans="5:12">
      <c r="E503" s="29">
        <v>45027</v>
      </c>
      <c r="F503" s="30">
        <v>2318.8000489999999</v>
      </c>
      <c r="G503" s="30">
        <v>2156.4501949999999</v>
      </c>
      <c r="H503" s="30">
        <v>1659</v>
      </c>
      <c r="I503" s="30">
        <v>1009.25</v>
      </c>
      <c r="J503" s="30">
        <v>2320</v>
      </c>
      <c r="K503" s="10">
        <f t="shared" si="15"/>
        <v>1887.7290549686081</v>
      </c>
      <c r="L503" s="10">
        <f t="shared" si="16"/>
        <v>4.0251580458234848E-3</v>
      </c>
    </row>
    <row r="504" spans="5:12">
      <c r="E504" s="29">
        <v>45028</v>
      </c>
      <c r="F504" s="30">
        <v>2337.6000979999999</v>
      </c>
      <c r="G504" s="30">
        <v>2165.9572750000002</v>
      </c>
      <c r="H504" s="30">
        <v>1668</v>
      </c>
      <c r="I504" s="30">
        <v>1016.700012</v>
      </c>
      <c r="J504" s="30">
        <v>2304</v>
      </c>
      <c r="K504" s="10">
        <f t="shared" si="15"/>
        <v>1893.7062882945775</v>
      </c>
      <c r="L504" s="10">
        <f t="shared" si="16"/>
        <v>3.1663618834689711E-3</v>
      </c>
    </row>
    <row r="505" spans="5:12">
      <c r="E505" s="29">
        <v>45029</v>
      </c>
      <c r="F505" s="30">
        <v>2394.9499510000001</v>
      </c>
      <c r="G505" s="30">
        <v>2174.125732</v>
      </c>
      <c r="H505" s="30">
        <v>1688.3000489999999</v>
      </c>
      <c r="I505" s="30">
        <v>1003.5</v>
      </c>
      <c r="J505" s="30">
        <v>2294.8000489999999</v>
      </c>
      <c r="K505" s="10">
        <f t="shared" si="15"/>
        <v>1901.704785870131</v>
      </c>
      <c r="L505" s="10">
        <f t="shared" si="16"/>
        <v>4.2237265752318454E-3</v>
      </c>
    </row>
    <row r="506" spans="5:12">
      <c r="E506" s="29">
        <v>45033</v>
      </c>
      <c r="F506" s="30">
        <v>2393.9499510000001</v>
      </c>
      <c r="G506" s="30">
        <v>2185.155518</v>
      </c>
      <c r="H506" s="30">
        <v>1720</v>
      </c>
      <c r="I506" s="30">
        <v>998.70001200000002</v>
      </c>
      <c r="J506" s="30">
        <v>2258.75</v>
      </c>
      <c r="K506" s="10">
        <f t="shared" si="15"/>
        <v>1911.8720931925382</v>
      </c>
      <c r="L506" s="10">
        <f t="shared" si="16"/>
        <v>5.346417276725246E-3</v>
      </c>
    </row>
    <row r="507" spans="5:12">
      <c r="E507" s="29">
        <v>45034</v>
      </c>
      <c r="F507" s="30">
        <v>2364.0500489999999</v>
      </c>
      <c r="G507" s="30">
        <v>2160.1423340000001</v>
      </c>
      <c r="H507" s="30">
        <v>1670</v>
      </c>
      <c r="I507" s="30">
        <v>1004.799988</v>
      </c>
      <c r="J507" s="30">
        <v>2220</v>
      </c>
      <c r="K507" s="10">
        <f t="shared" si="15"/>
        <v>1880.2255633246182</v>
      </c>
      <c r="L507" s="10">
        <f t="shared" si="16"/>
        <v>-1.6552639677414271E-2</v>
      </c>
    </row>
    <row r="508" spans="5:12">
      <c r="E508" s="29">
        <v>45035</v>
      </c>
      <c r="F508" s="30">
        <v>2363.9499510000001</v>
      </c>
      <c r="G508" s="30">
        <v>2170.8952640000002</v>
      </c>
      <c r="H508" s="30">
        <v>1665</v>
      </c>
      <c r="I508" s="30">
        <v>995.5</v>
      </c>
      <c r="J508" s="30">
        <v>2208.1000979999999</v>
      </c>
      <c r="K508" s="10">
        <f t="shared" si="15"/>
        <v>1880.6536775575794</v>
      </c>
      <c r="L508" s="10">
        <f t="shared" si="16"/>
        <v>2.2769301796121688E-4</v>
      </c>
    </row>
    <row r="509" spans="5:12">
      <c r="E509" s="29">
        <v>45036</v>
      </c>
      <c r="F509" s="30">
        <v>2336.6000979999999</v>
      </c>
      <c r="G509" s="30">
        <v>2165.4033199999999</v>
      </c>
      <c r="H509" s="30">
        <v>1671.6999510000001</v>
      </c>
      <c r="I509" s="30">
        <v>987.75</v>
      </c>
      <c r="J509" s="30">
        <v>2225</v>
      </c>
      <c r="K509" s="10">
        <f t="shared" si="15"/>
        <v>1881.618956884206</v>
      </c>
      <c r="L509" s="10">
        <f t="shared" si="16"/>
        <v>5.1326798662909567E-4</v>
      </c>
    </row>
    <row r="510" spans="5:12">
      <c r="E510" s="29">
        <v>45037</v>
      </c>
      <c r="F510" s="30">
        <v>2345.6000979999999</v>
      </c>
      <c r="G510" s="30">
        <v>2168.126221</v>
      </c>
      <c r="H510" s="30">
        <v>1669</v>
      </c>
      <c r="I510" s="30">
        <v>989.45001200000002</v>
      </c>
      <c r="J510" s="30">
        <v>2240.1499020000001</v>
      </c>
      <c r="K510" s="10">
        <f t="shared" si="15"/>
        <v>1884.0322031462547</v>
      </c>
      <c r="L510" s="10">
        <f t="shared" si="16"/>
        <v>1.2825371753506509E-3</v>
      </c>
    </row>
    <row r="511" spans="5:12">
      <c r="E511" s="29">
        <v>45040</v>
      </c>
      <c r="F511" s="30">
        <v>2337.5</v>
      </c>
      <c r="G511" s="30">
        <v>2176.4333499999998</v>
      </c>
      <c r="H511" s="30">
        <v>1687</v>
      </c>
      <c r="I511" s="30">
        <v>979.15002400000003</v>
      </c>
      <c r="J511" s="30">
        <v>2220</v>
      </c>
      <c r="K511" s="10">
        <f t="shared" si="15"/>
        <v>1889.8412920886926</v>
      </c>
      <c r="L511" s="10">
        <f t="shared" si="16"/>
        <v>3.0833278394801766E-3</v>
      </c>
    </row>
    <row r="512" spans="5:12">
      <c r="E512" s="29">
        <v>45041</v>
      </c>
      <c r="F512" s="30">
        <v>2343.1999510000001</v>
      </c>
      <c r="G512" s="30">
        <v>2193.0932619999999</v>
      </c>
      <c r="H512" s="30">
        <v>1687.6999510000001</v>
      </c>
      <c r="I512" s="30">
        <v>972.5</v>
      </c>
      <c r="J512" s="30">
        <v>2231.0500489999999</v>
      </c>
      <c r="K512" s="10">
        <f t="shared" si="15"/>
        <v>1897.8877551541657</v>
      </c>
      <c r="L512" s="10">
        <f t="shared" si="16"/>
        <v>4.2577453985990221E-3</v>
      </c>
    </row>
    <row r="513" spans="5:12">
      <c r="E513" s="29">
        <v>45042</v>
      </c>
      <c r="F513" s="30">
        <v>2334.6499020000001</v>
      </c>
      <c r="G513" s="30">
        <v>2180.217529</v>
      </c>
      <c r="H513" s="30">
        <v>1660</v>
      </c>
      <c r="I513" s="30">
        <v>971.25</v>
      </c>
      <c r="J513" s="30">
        <v>2247.8500979999999</v>
      </c>
      <c r="K513" s="10">
        <f t="shared" si="15"/>
        <v>1885.119457083319</v>
      </c>
      <c r="L513" s="10">
        <f t="shared" si="16"/>
        <v>-6.7276360449511907E-3</v>
      </c>
    </row>
    <row r="514" spans="5:12">
      <c r="E514" s="29">
        <v>45043</v>
      </c>
      <c r="F514" s="30">
        <v>2351.0500489999999</v>
      </c>
      <c r="G514" s="30">
        <v>2194.016357</v>
      </c>
      <c r="H514" s="30">
        <v>1670.5</v>
      </c>
      <c r="I514" s="30">
        <v>978.70001200000002</v>
      </c>
      <c r="J514" s="30">
        <v>2275.75</v>
      </c>
      <c r="K514" s="10">
        <f t="shared" si="15"/>
        <v>1898.9159161496264</v>
      </c>
      <c r="L514" s="10">
        <f t="shared" si="16"/>
        <v>7.3186126292779097E-3</v>
      </c>
    </row>
    <row r="515" spans="5:12">
      <c r="E515" s="29">
        <v>45044</v>
      </c>
      <c r="F515" s="30">
        <v>2373.1499020000001</v>
      </c>
      <c r="G515" s="30">
        <v>2234.1206050000001</v>
      </c>
      <c r="H515" s="30">
        <v>1684.6999510000001</v>
      </c>
      <c r="I515" s="30">
        <v>987.65002400000003</v>
      </c>
      <c r="J515" s="30">
        <v>2312.3000489999999</v>
      </c>
      <c r="K515" s="10">
        <f t="shared" ref="K515:K578" si="17">($B$22*$F515)+($B$23*$G515)+($B$24*$H515)+($B$25*$I515)+($B$26*$J515)</f>
        <v>1926.4647647099123</v>
      </c>
      <c r="L515" s="10">
        <f t="shared" si="16"/>
        <v>1.4507671627791652E-2</v>
      </c>
    </row>
    <row r="516" spans="5:12">
      <c r="E516" s="29">
        <v>45048</v>
      </c>
      <c r="F516" s="30">
        <v>2394.6000979999999</v>
      </c>
      <c r="G516" s="30">
        <v>2253.0883789999998</v>
      </c>
      <c r="H516" s="30">
        <v>1688.6999510000001</v>
      </c>
      <c r="I516" s="30">
        <v>973.04998799999998</v>
      </c>
      <c r="J516" s="30">
        <v>2373.1999510000001</v>
      </c>
      <c r="K516" s="10">
        <f t="shared" si="17"/>
        <v>1942.0754494665248</v>
      </c>
      <c r="L516" s="10">
        <f t="shared" ref="L516:L579" si="18">(K516/K515)-1</f>
        <v>8.1032807049357114E-3</v>
      </c>
    </row>
    <row r="517" spans="5:12">
      <c r="E517" s="29">
        <v>45049</v>
      </c>
      <c r="F517" s="30">
        <v>2387.5</v>
      </c>
      <c r="G517" s="30">
        <v>2233.7514649999998</v>
      </c>
      <c r="H517" s="30">
        <v>1684.9499510000001</v>
      </c>
      <c r="I517" s="30">
        <v>963.59997599999997</v>
      </c>
      <c r="J517" s="30">
        <v>2384.1000979999999</v>
      </c>
      <c r="K517" s="10">
        <f t="shared" si="17"/>
        <v>1932.8567700640024</v>
      </c>
      <c r="L517" s="10">
        <f t="shared" si="18"/>
        <v>-4.7468183612818793E-3</v>
      </c>
    </row>
    <row r="518" spans="5:12">
      <c r="E518" s="29">
        <v>45050</v>
      </c>
      <c r="F518" s="30">
        <v>2390.0500489999999</v>
      </c>
      <c r="G518" s="30">
        <v>2259.5031739999999</v>
      </c>
      <c r="H518" s="30">
        <v>1687.099976</v>
      </c>
      <c r="I518" s="30">
        <v>974</v>
      </c>
      <c r="J518" s="30">
        <v>2361.8000489999999</v>
      </c>
      <c r="K518" s="10">
        <f t="shared" si="17"/>
        <v>1942.9308540410552</v>
      </c>
      <c r="L518" s="10">
        <f t="shared" si="18"/>
        <v>5.2120178448189503E-3</v>
      </c>
    </row>
    <row r="519" spans="5:12">
      <c r="E519" s="29">
        <v>45051</v>
      </c>
      <c r="F519" s="30">
        <v>2428.3500979999999</v>
      </c>
      <c r="G519" s="30">
        <v>2253.734375</v>
      </c>
      <c r="H519" s="30">
        <v>1639</v>
      </c>
      <c r="I519" s="30">
        <v>970.45001200000002</v>
      </c>
      <c r="J519" s="30">
        <v>2357</v>
      </c>
      <c r="K519" s="10">
        <f t="shared" si="17"/>
        <v>1923.787160859315</v>
      </c>
      <c r="L519" s="10">
        <f t="shared" si="18"/>
        <v>-9.8529976720086454E-3</v>
      </c>
    </row>
    <row r="520" spans="5:12">
      <c r="E520" s="29">
        <v>45054</v>
      </c>
      <c r="F520" s="30">
        <v>2415.8500979999999</v>
      </c>
      <c r="G520" s="30">
        <v>2281.5629880000001</v>
      </c>
      <c r="H520" s="30">
        <v>1635</v>
      </c>
      <c r="I520" s="30">
        <v>961.84997599999997</v>
      </c>
      <c r="J520" s="30">
        <v>2377.4499510000001</v>
      </c>
      <c r="K520" s="10">
        <f t="shared" si="17"/>
        <v>1935.8939177423208</v>
      </c>
      <c r="L520" s="10">
        <f t="shared" si="18"/>
        <v>6.2931893555200347E-3</v>
      </c>
    </row>
    <row r="521" spans="5:12">
      <c r="E521" s="29">
        <v>45055</v>
      </c>
      <c r="F521" s="30">
        <v>2425.1499020000001</v>
      </c>
      <c r="G521" s="30">
        <v>2288.623779</v>
      </c>
      <c r="H521" s="30">
        <v>1649.900024</v>
      </c>
      <c r="I521" s="30">
        <v>957.45001200000002</v>
      </c>
      <c r="J521" s="30">
        <v>2367.6499020000001</v>
      </c>
      <c r="K521" s="10">
        <f t="shared" si="17"/>
        <v>1942.2003286827075</v>
      </c>
      <c r="L521" s="10">
        <f t="shared" si="18"/>
        <v>3.2576221675109096E-3</v>
      </c>
    </row>
    <row r="522" spans="5:12">
      <c r="E522" s="29">
        <v>45056</v>
      </c>
      <c r="F522" s="30">
        <v>2396.5</v>
      </c>
      <c r="G522" s="30">
        <v>2304.3610840000001</v>
      </c>
      <c r="H522" s="30">
        <v>1644.5</v>
      </c>
      <c r="I522" s="30">
        <v>953.79998799999998</v>
      </c>
      <c r="J522" s="30">
        <v>2387</v>
      </c>
      <c r="K522" s="10">
        <f t="shared" si="17"/>
        <v>1948.9736469926429</v>
      </c>
      <c r="L522" s="10">
        <f t="shared" si="18"/>
        <v>3.4874457644280543E-3</v>
      </c>
    </row>
    <row r="523" spans="5:12">
      <c r="E523" s="29">
        <v>45057</v>
      </c>
      <c r="F523" s="30">
        <v>2391.6000979999999</v>
      </c>
      <c r="G523" s="30">
        <v>2289.3161620000001</v>
      </c>
      <c r="H523" s="30">
        <v>1665.150024</v>
      </c>
      <c r="I523" s="30">
        <v>961.04998799999998</v>
      </c>
      <c r="J523" s="30">
        <v>2300</v>
      </c>
      <c r="K523" s="10">
        <f t="shared" si="17"/>
        <v>1939.2412614064133</v>
      </c>
      <c r="L523" s="10">
        <f t="shared" si="18"/>
        <v>-4.9935952706426923E-3</v>
      </c>
    </row>
    <row r="524" spans="5:12">
      <c r="E524" s="29">
        <v>45058</v>
      </c>
      <c r="F524" s="30">
        <v>2415.3500979999999</v>
      </c>
      <c r="G524" s="30">
        <v>2293.0541990000002</v>
      </c>
      <c r="H524" s="30">
        <v>1647</v>
      </c>
      <c r="I524" s="30">
        <v>956</v>
      </c>
      <c r="J524" s="30">
        <v>2222.6499020000001</v>
      </c>
      <c r="K524" s="10">
        <f t="shared" si="17"/>
        <v>1924.7295533441275</v>
      </c>
      <c r="L524" s="10">
        <f t="shared" si="18"/>
        <v>-7.4831885805489717E-3</v>
      </c>
    </row>
    <row r="525" spans="5:12">
      <c r="E525" s="29">
        <v>45061</v>
      </c>
      <c r="F525" s="30">
        <v>2421.25</v>
      </c>
      <c r="G525" s="30">
        <v>2297.576904</v>
      </c>
      <c r="H525" s="30">
        <v>1672</v>
      </c>
      <c r="I525" s="30">
        <v>953</v>
      </c>
      <c r="J525" s="30">
        <v>2220.8999020000001</v>
      </c>
      <c r="K525" s="10">
        <f t="shared" si="17"/>
        <v>1934.4386712649457</v>
      </c>
      <c r="L525" s="10">
        <f t="shared" si="18"/>
        <v>5.0444063187728982E-3</v>
      </c>
    </row>
    <row r="526" spans="5:12">
      <c r="E526" s="29">
        <v>45062</v>
      </c>
      <c r="F526" s="30">
        <v>2458.1999510000001</v>
      </c>
      <c r="G526" s="30">
        <v>2264.8566890000002</v>
      </c>
      <c r="H526" s="30">
        <v>1671.8000489999999</v>
      </c>
      <c r="I526" s="30">
        <v>940.95001200000002</v>
      </c>
      <c r="J526" s="30">
        <v>2254.6000979999999</v>
      </c>
      <c r="K526" s="10">
        <f t="shared" si="17"/>
        <v>1923.5420568656782</v>
      </c>
      <c r="L526" s="10">
        <f t="shared" si="18"/>
        <v>-5.6329593494645058E-3</v>
      </c>
    </row>
    <row r="527" spans="5:12">
      <c r="E527" s="29">
        <v>45063</v>
      </c>
      <c r="F527" s="30">
        <v>2490.3999020000001</v>
      </c>
      <c r="G527" s="30">
        <v>2251.4731449999999</v>
      </c>
      <c r="H527" s="30">
        <v>1650</v>
      </c>
      <c r="I527" s="30">
        <v>935.95001200000002</v>
      </c>
      <c r="J527" s="30">
        <v>2224.3500979999999</v>
      </c>
      <c r="K527" s="10">
        <f t="shared" si="17"/>
        <v>1906.4711096102444</v>
      </c>
      <c r="L527" s="10">
        <f t="shared" si="18"/>
        <v>-8.8747460418152624E-3</v>
      </c>
    </row>
    <row r="528" spans="5:12">
      <c r="E528" s="29">
        <v>45064</v>
      </c>
      <c r="F528" s="30">
        <v>2477.5</v>
      </c>
      <c r="G528" s="30">
        <v>2246.6274410000001</v>
      </c>
      <c r="H528" s="30">
        <v>1648</v>
      </c>
      <c r="I528" s="30">
        <v>929.65002400000003</v>
      </c>
      <c r="J528" s="30">
        <v>2230</v>
      </c>
      <c r="K528" s="10">
        <f t="shared" si="17"/>
        <v>1903.6724057661381</v>
      </c>
      <c r="L528" s="10">
        <f t="shared" si="18"/>
        <v>-1.4680022319764063E-3</v>
      </c>
    </row>
    <row r="529" spans="5:12">
      <c r="E529" s="29">
        <v>45065</v>
      </c>
      <c r="F529" s="30">
        <v>2445.3000489999999</v>
      </c>
      <c r="G529" s="30">
        <v>2253.9189449999999</v>
      </c>
      <c r="H529" s="30">
        <v>1648</v>
      </c>
      <c r="I529" s="30">
        <v>925.84997599999997</v>
      </c>
      <c r="J529" s="30">
        <v>2192</v>
      </c>
      <c r="K529" s="10">
        <f t="shared" si="17"/>
        <v>1901.3963177573064</v>
      </c>
      <c r="L529" s="10">
        <f t="shared" si="18"/>
        <v>-1.1956300894720995E-3</v>
      </c>
    </row>
    <row r="530" spans="5:12">
      <c r="E530" s="29">
        <v>45068</v>
      </c>
      <c r="F530" s="30">
        <v>2449.3999020000001</v>
      </c>
      <c r="G530" s="30">
        <v>2265.9641109999998</v>
      </c>
      <c r="H530" s="30">
        <v>1645</v>
      </c>
      <c r="I530" s="30">
        <v>937.45001200000002</v>
      </c>
      <c r="J530" s="30">
        <v>2190</v>
      </c>
      <c r="K530" s="10">
        <f t="shared" si="17"/>
        <v>1906.5934951097238</v>
      </c>
      <c r="L530" s="10">
        <f t="shared" si="18"/>
        <v>2.733347752849058E-3</v>
      </c>
    </row>
    <row r="531" spans="5:12">
      <c r="E531" s="29">
        <v>45069</v>
      </c>
      <c r="F531" s="30">
        <v>2461.6999510000001</v>
      </c>
      <c r="G531" s="30">
        <v>2265.548828</v>
      </c>
      <c r="H531" s="30">
        <v>1649</v>
      </c>
      <c r="I531" s="30">
        <v>931.59997599999997</v>
      </c>
      <c r="J531" s="30">
        <v>2225.6000979999999</v>
      </c>
      <c r="K531" s="10">
        <f t="shared" si="17"/>
        <v>1911.6464152961751</v>
      </c>
      <c r="L531" s="10">
        <f t="shared" si="18"/>
        <v>2.6502346721584136E-3</v>
      </c>
    </row>
    <row r="532" spans="5:12">
      <c r="E532" s="29">
        <v>45070</v>
      </c>
      <c r="F532" s="30">
        <v>2475.5500489999999</v>
      </c>
      <c r="G532" s="30">
        <v>2252.3498540000001</v>
      </c>
      <c r="H532" s="30">
        <v>1627.5500489999999</v>
      </c>
      <c r="I532" s="30">
        <v>952.15002400000003</v>
      </c>
      <c r="J532" s="30">
        <v>2200</v>
      </c>
      <c r="K532" s="10">
        <f t="shared" si="17"/>
        <v>1898.0262818340807</v>
      </c>
      <c r="L532" s="10">
        <f t="shared" si="18"/>
        <v>-7.1248183519252439E-3</v>
      </c>
    </row>
    <row r="533" spans="5:12">
      <c r="E533" s="29">
        <v>45071</v>
      </c>
      <c r="F533" s="30">
        <v>2486.6000979999999</v>
      </c>
      <c r="G533" s="30">
        <v>2252.0729980000001</v>
      </c>
      <c r="H533" s="30">
        <v>1615.6999510000001</v>
      </c>
      <c r="I533" s="30">
        <v>945</v>
      </c>
      <c r="J533" s="30">
        <v>2190</v>
      </c>
      <c r="K533" s="10">
        <f t="shared" si="17"/>
        <v>1892.0178993980767</v>
      </c>
      <c r="L533" s="10">
        <f t="shared" si="18"/>
        <v>-3.165594962256324E-3</v>
      </c>
    </row>
    <row r="534" spans="5:12">
      <c r="E534" s="29">
        <v>45072</v>
      </c>
      <c r="F534" s="30">
        <v>2490.4499510000001</v>
      </c>
      <c r="G534" s="30">
        <v>2313.498779</v>
      </c>
      <c r="H534" s="30">
        <v>1619</v>
      </c>
      <c r="I534" s="30">
        <v>969.90002400000003</v>
      </c>
      <c r="J534" s="30">
        <v>2209</v>
      </c>
      <c r="K534" s="10">
        <f t="shared" si="17"/>
        <v>1924.4885216883988</v>
      </c>
      <c r="L534" s="10">
        <f t="shared" si="18"/>
        <v>1.7161900159957444E-2</v>
      </c>
    </row>
    <row r="535" spans="5:12">
      <c r="E535" s="29">
        <v>45075</v>
      </c>
      <c r="F535" s="30">
        <v>2502.6000979999999</v>
      </c>
      <c r="G535" s="30">
        <v>2326.5129390000002</v>
      </c>
      <c r="H535" s="30">
        <v>1628.5</v>
      </c>
      <c r="I535" s="30">
        <v>968.45001200000002</v>
      </c>
      <c r="J535" s="30">
        <v>2225</v>
      </c>
      <c r="K535" s="10">
        <f t="shared" si="17"/>
        <v>1935.1252103060651</v>
      </c>
      <c r="L535" s="10">
        <f t="shared" si="18"/>
        <v>5.5270210748434856E-3</v>
      </c>
    </row>
    <row r="536" spans="5:12">
      <c r="E536" s="29">
        <v>45076</v>
      </c>
      <c r="F536" s="30">
        <v>2538.8000489999999</v>
      </c>
      <c r="G536" s="30">
        <v>2325.913086</v>
      </c>
      <c r="H536" s="30">
        <v>1633.599976</v>
      </c>
      <c r="I536" s="30">
        <v>959.59997599999997</v>
      </c>
      <c r="J536" s="30">
        <v>2230</v>
      </c>
      <c r="K536" s="10">
        <f t="shared" si="17"/>
        <v>1936.4564629488125</v>
      </c>
      <c r="L536" s="10">
        <f t="shared" si="18"/>
        <v>6.8794134646044114E-4</v>
      </c>
    </row>
    <row r="537" spans="5:12">
      <c r="E537" s="29">
        <v>45077</v>
      </c>
      <c r="F537" s="30">
        <v>2531.5500489999999</v>
      </c>
      <c r="G537" s="30">
        <v>2279.716797</v>
      </c>
      <c r="H537" s="30">
        <v>1629.900024</v>
      </c>
      <c r="I537" s="30">
        <v>975.34997599999997</v>
      </c>
      <c r="J537" s="30">
        <v>2201.1000979999999</v>
      </c>
      <c r="K537" s="10">
        <f t="shared" si="17"/>
        <v>1913.5418844889914</v>
      </c>
      <c r="L537" s="10">
        <f t="shared" si="18"/>
        <v>-1.1833252592173937E-2</v>
      </c>
    </row>
    <row r="538" spans="5:12">
      <c r="E538" s="29">
        <v>45078</v>
      </c>
      <c r="F538" s="30">
        <v>2513.8999020000001</v>
      </c>
      <c r="G538" s="30">
        <v>2273.578857</v>
      </c>
      <c r="H538" s="30">
        <v>1619.900024</v>
      </c>
      <c r="I538" s="30">
        <v>987.70001200000002</v>
      </c>
      <c r="J538" s="30">
        <v>2217</v>
      </c>
      <c r="K538" s="10">
        <f t="shared" si="17"/>
        <v>1910.8328223525455</v>
      </c>
      <c r="L538" s="10">
        <f t="shared" si="18"/>
        <v>-1.4157318208738445E-3</v>
      </c>
    </row>
    <row r="539" spans="5:12">
      <c r="E539" s="29">
        <v>45079</v>
      </c>
      <c r="F539" s="30">
        <v>2541.4499510000001</v>
      </c>
      <c r="G539" s="30">
        <v>2266.148682</v>
      </c>
      <c r="H539" s="30">
        <v>1612.4499510000001</v>
      </c>
      <c r="I539" s="30">
        <v>999.59997599999997</v>
      </c>
      <c r="J539" s="30">
        <v>2221</v>
      </c>
      <c r="K539" s="10">
        <f t="shared" si="17"/>
        <v>1907.1728589272586</v>
      </c>
      <c r="L539" s="10">
        <f t="shared" si="18"/>
        <v>-1.9153760509413864E-3</v>
      </c>
    </row>
    <row r="540" spans="5:12">
      <c r="E540" s="29">
        <v>45082</v>
      </c>
      <c r="F540" s="30">
        <v>2519.4499510000001</v>
      </c>
      <c r="G540" s="30">
        <v>2286.5009770000001</v>
      </c>
      <c r="H540" s="30">
        <v>1614.5</v>
      </c>
      <c r="I540" s="30">
        <v>1008.75</v>
      </c>
      <c r="J540" s="30">
        <v>2245</v>
      </c>
      <c r="K540" s="10">
        <f t="shared" si="17"/>
        <v>1920.4134627251176</v>
      </c>
      <c r="L540" s="10">
        <f t="shared" si="18"/>
        <v>6.9425294806819693E-3</v>
      </c>
    </row>
    <row r="541" spans="5:12">
      <c r="E541" s="29">
        <v>45083</v>
      </c>
      <c r="F541" s="30">
        <v>2515.8500979999999</v>
      </c>
      <c r="G541" s="30">
        <v>2288.4392090000001</v>
      </c>
      <c r="H541" s="30">
        <v>1607.650024</v>
      </c>
      <c r="I541" s="30">
        <v>1013.799988</v>
      </c>
      <c r="J541" s="30">
        <v>2269</v>
      </c>
      <c r="K541" s="10">
        <f t="shared" si="17"/>
        <v>1922.5090655302138</v>
      </c>
      <c r="L541" s="10">
        <f t="shared" si="18"/>
        <v>1.0912248043306594E-3</v>
      </c>
    </row>
    <row r="542" spans="5:12">
      <c r="E542" s="29">
        <v>45084</v>
      </c>
      <c r="F542" s="30">
        <v>2549.75</v>
      </c>
      <c r="G542" s="30">
        <v>2305.7917480000001</v>
      </c>
      <c r="H542" s="30">
        <v>1603.4499510000001</v>
      </c>
      <c r="I542" s="30">
        <v>1014.599976</v>
      </c>
      <c r="J542" s="30">
        <v>2278</v>
      </c>
      <c r="K542" s="10">
        <f t="shared" si="17"/>
        <v>1929.9706719065503</v>
      </c>
      <c r="L542" s="10">
        <f t="shared" si="18"/>
        <v>3.8811813739243473E-3</v>
      </c>
    </row>
    <row r="543" spans="5:12">
      <c r="E543" s="29">
        <v>45085</v>
      </c>
      <c r="F543" s="30">
        <v>2573.3999020000001</v>
      </c>
      <c r="G543" s="30">
        <v>2307.1760250000002</v>
      </c>
      <c r="H543" s="30">
        <v>1603.25</v>
      </c>
      <c r="I543" s="30">
        <v>987</v>
      </c>
      <c r="J543" s="30">
        <v>2316.9499510000001</v>
      </c>
      <c r="K543" s="10">
        <f t="shared" si="17"/>
        <v>1932.5171528205121</v>
      </c>
      <c r="L543" s="10">
        <f t="shared" si="18"/>
        <v>1.3194402127605365E-3</v>
      </c>
    </row>
    <row r="544" spans="5:12">
      <c r="E544" s="29">
        <v>45086</v>
      </c>
      <c r="F544" s="30">
        <v>2558.6000979999999</v>
      </c>
      <c r="G544" s="30">
        <v>2290.8391109999998</v>
      </c>
      <c r="H544" s="30">
        <v>1615.900024</v>
      </c>
      <c r="I544" s="30">
        <v>983.95001200000002</v>
      </c>
      <c r="J544" s="30">
        <v>2345</v>
      </c>
      <c r="K544" s="10">
        <f t="shared" si="17"/>
        <v>1932.8147976391651</v>
      </c>
      <c r="L544" s="10">
        <f t="shared" si="18"/>
        <v>1.5401923766544812E-4</v>
      </c>
    </row>
    <row r="545" spans="5:12">
      <c r="E545" s="29">
        <v>45089</v>
      </c>
      <c r="F545" s="30">
        <v>2582.8500979999999</v>
      </c>
      <c r="G545" s="30">
        <v>2292.8696289999998</v>
      </c>
      <c r="H545" s="30">
        <v>1612.5500489999999</v>
      </c>
      <c r="I545" s="30">
        <v>985.45001200000002</v>
      </c>
      <c r="J545" s="30">
        <v>2365</v>
      </c>
      <c r="K545" s="10">
        <f t="shared" si="17"/>
        <v>1935.4033289118147</v>
      </c>
      <c r="L545" s="10">
        <f t="shared" si="18"/>
        <v>1.3392546848314257E-3</v>
      </c>
    </row>
    <row r="546" spans="5:12">
      <c r="E546" s="29">
        <v>45090</v>
      </c>
      <c r="F546" s="30">
        <v>2584.0500489999999</v>
      </c>
      <c r="G546" s="30">
        <v>2326.7436520000001</v>
      </c>
      <c r="H546" s="30">
        <v>1590.099976</v>
      </c>
      <c r="I546" s="30">
        <v>988.09997599999997</v>
      </c>
      <c r="J546" s="30">
        <v>2345.8500979999999</v>
      </c>
      <c r="K546" s="10">
        <f t="shared" si="17"/>
        <v>1940.3340299397994</v>
      </c>
      <c r="L546" s="10">
        <f t="shared" si="18"/>
        <v>2.5476348801967141E-3</v>
      </c>
    </row>
    <row r="547" spans="5:12">
      <c r="E547" s="29">
        <v>45091</v>
      </c>
      <c r="F547" s="30">
        <v>2574.5</v>
      </c>
      <c r="G547" s="30">
        <v>2355.3566890000002</v>
      </c>
      <c r="H547" s="30">
        <v>1610.4499510000001</v>
      </c>
      <c r="I547" s="30">
        <v>986.70001200000002</v>
      </c>
      <c r="J547" s="30">
        <v>2352.8999020000001</v>
      </c>
      <c r="K547" s="10">
        <f t="shared" si="17"/>
        <v>1959.9723422744883</v>
      </c>
      <c r="L547" s="10">
        <f t="shared" si="18"/>
        <v>1.0121098754990232E-2</v>
      </c>
    </row>
    <row r="548" spans="5:12">
      <c r="E548" s="29">
        <v>45092</v>
      </c>
      <c r="F548" s="30">
        <v>2569.8999020000001</v>
      </c>
      <c r="G548" s="30">
        <v>2356.0029300000001</v>
      </c>
      <c r="H548" s="30">
        <v>1604</v>
      </c>
      <c r="I548" s="30">
        <v>988.40002400000003</v>
      </c>
      <c r="J548" s="30">
        <v>2355</v>
      </c>
      <c r="K548" s="10">
        <f t="shared" si="17"/>
        <v>1958.5298296917283</v>
      </c>
      <c r="L548" s="10">
        <f t="shared" si="18"/>
        <v>-7.3598619309389601E-4</v>
      </c>
    </row>
    <row r="549" spans="5:12">
      <c r="E549" s="29">
        <v>45093</v>
      </c>
      <c r="F549" s="30">
        <v>2577.3000489999999</v>
      </c>
      <c r="G549" s="30">
        <v>2378.939453</v>
      </c>
      <c r="H549" s="30">
        <v>1587.150024</v>
      </c>
      <c r="I549" s="30">
        <v>992</v>
      </c>
      <c r="J549" s="30">
        <v>2363.75</v>
      </c>
      <c r="K549" s="10">
        <f t="shared" si="17"/>
        <v>1964.2856124878977</v>
      </c>
      <c r="L549" s="10">
        <f t="shared" si="18"/>
        <v>2.9388282521463083E-3</v>
      </c>
    </row>
    <row r="550" spans="5:12">
      <c r="E550" s="29">
        <v>45096</v>
      </c>
      <c r="F550" s="30">
        <v>2562.3000489999999</v>
      </c>
      <c r="G550" s="30">
        <v>2355.310547</v>
      </c>
      <c r="H550" s="30">
        <v>1611</v>
      </c>
      <c r="I550" s="30">
        <v>1001.799988</v>
      </c>
      <c r="J550" s="30">
        <v>2379</v>
      </c>
      <c r="K550" s="10">
        <f t="shared" si="17"/>
        <v>1964.9780584664172</v>
      </c>
      <c r="L550" s="10">
        <f t="shared" si="18"/>
        <v>3.525179709698012E-4</v>
      </c>
    </row>
    <row r="551" spans="5:12">
      <c r="E551" s="29">
        <v>45097</v>
      </c>
      <c r="F551" s="30">
        <v>2599.6499020000001</v>
      </c>
      <c r="G551" s="30">
        <v>2360.202393</v>
      </c>
      <c r="H551" s="30">
        <v>1604.150024</v>
      </c>
      <c r="I551" s="30">
        <v>991.95001200000002</v>
      </c>
      <c r="J551" s="30">
        <v>2364.9499510000001</v>
      </c>
      <c r="K551" s="10">
        <f t="shared" si="17"/>
        <v>1962.2053494620984</v>
      </c>
      <c r="L551" s="10">
        <f t="shared" si="18"/>
        <v>-1.4110635955307815E-3</v>
      </c>
    </row>
    <row r="552" spans="5:12">
      <c r="E552" s="29">
        <v>45098</v>
      </c>
      <c r="F552" s="30">
        <v>2604.6499020000001</v>
      </c>
      <c r="G552" s="30">
        <v>2366.8481449999999</v>
      </c>
      <c r="H552" s="30">
        <v>1616</v>
      </c>
      <c r="I552" s="30">
        <v>991.90002400000003</v>
      </c>
      <c r="J552" s="30">
        <v>2382</v>
      </c>
      <c r="K552" s="10">
        <f t="shared" si="17"/>
        <v>1971.137345850377</v>
      </c>
      <c r="L552" s="10">
        <f t="shared" si="18"/>
        <v>4.5520191812375987E-3</v>
      </c>
    </row>
    <row r="553" spans="5:12">
      <c r="E553" s="29">
        <v>45099</v>
      </c>
      <c r="F553" s="30">
        <v>2581.6999510000001</v>
      </c>
      <c r="G553" s="30">
        <v>2340.265625</v>
      </c>
      <c r="H553" s="30">
        <v>1640</v>
      </c>
      <c r="I553" s="30">
        <v>990.29998799999998</v>
      </c>
      <c r="J553" s="30">
        <v>2394.6000979999999</v>
      </c>
      <c r="K553" s="10">
        <f t="shared" si="17"/>
        <v>1968.9864191586453</v>
      </c>
      <c r="L553" s="10">
        <f t="shared" si="18"/>
        <v>-1.0912109682563731E-3</v>
      </c>
    </row>
    <row r="554" spans="5:12">
      <c r="E554" s="29">
        <v>45100</v>
      </c>
      <c r="F554" s="30">
        <v>2570.25</v>
      </c>
      <c r="G554" s="30">
        <v>2321.1135250000002</v>
      </c>
      <c r="H554" s="30">
        <v>1637.5500489999999</v>
      </c>
      <c r="I554" s="30">
        <v>991.45001200000002</v>
      </c>
      <c r="J554" s="30">
        <v>2418.9499510000001</v>
      </c>
      <c r="K554" s="10">
        <f t="shared" si="17"/>
        <v>1963.094244559534</v>
      </c>
      <c r="L554" s="10">
        <f t="shared" si="18"/>
        <v>-2.9924912339562848E-3</v>
      </c>
    </row>
    <row r="555" spans="5:12">
      <c r="E555" s="29">
        <v>45103</v>
      </c>
      <c r="F555" s="30">
        <v>2571.8999020000001</v>
      </c>
      <c r="G555" s="30">
        <v>2303.391846</v>
      </c>
      <c r="H555" s="30">
        <v>1645</v>
      </c>
      <c r="I555" s="30">
        <v>994.95001200000002</v>
      </c>
      <c r="J555" s="30">
        <v>2398.1000979999999</v>
      </c>
      <c r="K555" s="10">
        <f t="shared" si="17"/>
        <v>1955.7702958362966</v>
      </c>
      <c r="L555" s="10">
        <f t="shared" si="18"/>
        <v>-3.7308187029404527E-3</v>
      </c>
    </row>
    <row r="556" spans="5:12">
      <c r="E556" s="29">
        <v>45104</v>
      </c>
      <c r="F556" s="30">
        <v>2595.6499020000001</v>
      </c>
      <c r="G556" s="30">
        <v>2304.2226559999999</v>
      </c>
      <c r="H556" s="30">
        <v>1642.9499510000001</v>
      </c>
      <c r="I556" s="30">
        <v>1001.799988</v>
      </c>
      <c r="J556" s="30">
        <v>2387.4499510000001</v>
      </c>
      <c r="K556" s="10">
        <f t="shared" si="17"/>
        <v>1955.0158434793643</v>
      </c>
      <c r="L556" s="10">
        <f t="shared" si="18"/>
        <v>-3.8575714056932053E-4</v>
      </c>
    </row>
    <row r="557" spans="5:12">
      <c r="E557" s="29">
        <v>45105</v>
      </c>
      <c r="F557" s="30">
        <v>2619.5</v>
      </c>
      <c r="G557" s="30">
        <v>2334.7277829999998</v>
      </c>
      <c r="H557" s="30">
        <v>1670</v>
      </c>
      <c r="I557" s="30">
        <v>1021.799988</v>
      </c>
      <c r="J557" s="30">
        <v>2400</v>
      </c>
      <c r="K557" s="10">
        <f t="shared" si="17"/>
        <v>1980.9323405741939</v>
      </c>
      <c r="L557" s="10">
        <f t="shared" si="18"/>
        <v>1.3256412822059582E-2</v>
      </c>
    </row>
    <row r="558" spans="5:12">
      <c r="E558" s="29">
        <v>45107</v>
      </c>
      <c r="F558" s="30">
        <v>2623.3999020000001</v>
      </c>
      <c r="G558" s="30">
        <v>2353.8798830000001</v>
      </c>
      <c r="H558" s="30">
        <v>1704</v>
      </c>
      <c r="I558" s="30">
        <v>1051.599976</v>
      </c>
      <c r="J558" s="30">
        <v>2420</v>
      </c>
      <c r="K558" s="10">
        <f t="shared" si="17"/>
        <v>2006.1753635894249</v>
      </c>
      <c r="L558" s="10">
        <f t="shared" si="18"/>
        <v>1.2743001110231855E-2</v>
      </c>
    </row>
    <row r="559" spans="5:12">
      <c r="E559" s="29">
        <v>45110</v>
      </c>
      <c r="F559" s="30">
        <v>2621.9499510000001</v>
      </c>
      <c r="G559" s="30">
        <v>2414.2902829999998</v>
      </c>
      <c r="H559" s="30">
        <v>1712.5</v>
      </c>
      <c r="I559" s="30">
        <v>1032.6999510000001</v>
      </c>
      <c r="J559" s="30">
        <v>2478.1999510000001</v>
      </c>
      <c r="K559" s="10">
        <f t="shared" si="17"/>
        <v>2040.0262267692535</v>
      </c>
      <c r="L559" s="10">
        <f t="shared" si="18"/>
        <v>1.687333210954356E-2</v>
      </c>
    </row>
    <row r="560" spans="5:12">
      <c r="E560" s="29">
        <v>45111</v>
      </c>
      <c r="F560" s="30">
        <v>2624.8999020000001</v>
      </c>
      <c r="G560" s="30">
        <v>2389.4155270000001</v>
      </c>
      <c r="H560" s="30">
        <v>1723.4499510000001</v>
      </c>
      <c r="I560" s="30">
        <v>1048.8000489999999</v>
      </c>
      <c r="J560" s="30">
        <v>2458.1999510000001</v>
      </c>
      <c r="K560" s="10">
        <f t="shared" si="17"/>
        <v>2032.2985494007883</v>
      </c>
      <c r="L560" s="10">
        <f t="shared" si="18"/>
        <v>-3.7880284415281462E-3</v>
      </c>
    </row>
    <row r="561" spans="5:12">
      <c r="E561" s="29">
        <v>45112</v>
      </c>
      <c r="F561" s="30">
        <v>2593.0500489999999</v>
      </c>
      <c r="G561" s="30">
        <v>2385.4926759999998</v>
      </c>
      <c r="H561" s="30">
        <v>1716.25</v>
      </c>
      <c r="I561" s="30">
        <v>1044.6999510000001</v>
      </c>
      <c r="J561" s="30">
        <v>2461</v>
      </c>
      <c r="K561" s="10">
        <f t="shared" si="17"/>
        <v>2027.9294191589954</v>
      </c>
      <c r="L561" s="10">
        <f t="shared" si="18"/>
        <v>-2.1498466566740593E-3</v>
      </c>
    </row>
    <row r="562" spans="5:12">
      <c r="E562" s="29">
        <v>45113</v>
      </c>
      <c r="F562" s="30">
        <v>2600.6999510000001</v>
      </c>
      <c r="G562" s="30">
        <v>2435.5654300000001</v>
      </c>
      <c r="H562" s="30">
        <v>1673</v>
      </c>
      <c r="I562" s="30">
        <v>1042.5</v>
      </c>
      <c r="J562" s="30">
        <v>2468.1000979999999</v>
      </c>
      <c r="K562" s="10">
        <f t="shared" si="17"/>
        <v>2035.6917777852584</v>
      </c>
      <c r="L562" s="10">
        <f t="shared" si="18"/>
        <v>3.827726228007533E-3</v>
      </c>
    </row>
    <row r="563" spans="5:12">
      <c r="E563" s="29">
        <v>45114</v>
      </c>
      <c r="F563" s="30">
        <v>2587.25</v>
      </c>
      <c r="G563" s="30">
        <v>2430.8120119999999</v>
      </c>
      <c r="H563" s="30">
        <v>1665</v>
      </c>
      <c r="I563" s="30">
        <v>1035.6999510000001</v>
      </c>
      <c r="J563" s="30">
        <v>2482.75</v>
      </c>
      <c r="K563" s="10">
        <f t="shared" si="17"/>
        <v>2032.0141597033296</v>
      </c>
      <c r="L563" s="10">
        <f t="shared" si="18"/>
        <v>-1.8065692076085771E-3</v>
      </c>
    </row>
    <row r="564" spans="5:12">
      <c r="E564" s="29">
        <v>45117</v>
      </c>
      <c r="F564" s="30">
        <v>2620.3000489999999</v>
      </c>
      <c r="G564" s="30">
        <v>2524.4501949999999</v>
      </c>
      <c r="H564" s="30">
        <v>1661</v>
      </c>
      <c r="I564" s="30">
        <v>1045</v>
      </c>
      <c r="J564" s="30">
        <v>2450</v>
      </c>
      <c r="K564" s="10">
        <f t="shared" si="17"/>
        <v>2067.8277672479708</v>
      </c>
      <c r="L564" s="10">
        <f t="shared" si="18"/>
        <v>1.7624684047413242E-2</v>
      </c>
    </row>
    <row r="565" spans="5:12">
      <c r="E565" s="29">
        <v>45118</v>
      </c>
      <c r="F565" s="30">
        <v>2592.1499020000001</v>
      </c>
      <c r="G565" s="30">
        <v>2551.8171390000002</v>
      </c>
      <c r="H565" s="30">
        <v>1663</v>
      </c>
      <c r="I565" s="30">
        <v>1072.25</v>
      </c>
      <c r="J565" s="30">
        <v>2447.1999510000001</v>
      </c>
      <c r="K565" s="10">
        <f t="shared" si="17"/>
        <v>2082.6275753992641</v>
      </c>
      <c r="L565" s="10">
        <f t="shared" si="18"/>
        <v>7.157176427217582E-3</v>
      </c>
    </row>
    <row r="566" spans="5:12">
      <c r="E566" s="29">
        <v>45119</v>
      </c>
      <c r="F566" s="30">
        <v>2573.9499510000001</v>
      </c>
      <c r="G566" s="30">
        <v>2554.6323240000002</v>
      </c>
      <c r="H566" s="30">
        <v>1655.349976</v>
      </c>
      <c r="I566" s="30">
        <v>1078.75</v>
      </c>
      <c r="J566" s="30">
        <v>2480.3000489999999</v>
      </c>
      <c r="K566" s="10">
        <f t="shared" si="17"/>
        <v>2086.0361869201829</v>
      </c>
      <c r="L566" s="10">
        <f t="shared" si="18"/>
        <v>1.6366879806943846E-3</v>
      </c>
    </row>
    <row r="567" spans="5:12">
      <c r="E567" s="29">
        <v>45120</v>
      </c>
      <c r="F567" s="30">
        <v>2584.6999510000001</v>
      </c>
      <c r="G567" s="30">
        <v>2531.788086</v>
      </c>
      <c r="H567" s="30">
        <v>1656.6999510000001</v>
      </c>
      <c r="I567" s="30">
        <v>1075.650024</v>
      </c>
      <c r="J567" s="30">
        <v>2466</v>
      </c>
      <c r="K567" s="10">
        <f t="shared" si="17"/>
        <v>2074.6612422540693</v>
      </c>
      <c r="L567" s="10">
        <f t="shared" si="18"/>
        <v>-5.4528990136587518E-3</v>
      </c>
    </row>
    <row r="568" spans="5:12">
      <c r="E568" s="29">
        <v>45121</v>
      </c>
      <c r="F568" s="30">
        <v>2565.0500489999999</v>
      </c>
      <c r="G568" s="30">
        <v>2529.6652829999998</v>
      </c>
      <c r="H568" s="30">
        <v>1653.599976</v>
      </c>
      <c r="I568" s="30">
        <v>1072.9499510000001</v>
      </c>
      <c r="J568" s="30">
        <v>2450.25</v>
      </c>
      <c r="K568" s="10">
        <f t="shared" si="17"/>
        <v>2070.3276147218494</v>
      </c>
      <c r="L568" s="10">
        <f t="shared" si="18"/>
        <v>-2.088836212851608E-3</v>
      </c>
    </row>
    <row r="569" spans="5:12">
      <c r="E569" s="29">
        <v>45124</v>
      </c>
      <c r="F569" s="30">
        <v>2601.1499020000001</v>
      </c>
      <c r="G569" s="30">
        <v>2581.3532709999999</v>
      </c>
      <c r="H569" s="30">
        <v>1650</v>
      </c>
      <c r="I569" s="30">
        <v>1077.599976</v>
      </c>
      <c r="J569" s="30">
        <v>2475</v>
      </c>
      <c r="K569" s="10">
        <f t="shared" si="17"/>
        <v>2095.0695676047462</v>
      </c>
      <c r="L569" s="10">
        <f t="shared" si="18"/>
        <v>1.1950742823000571E-2</v>
      </c>
    </row>
    <row r="570" spans="5:12">
      <c r="E570" s="29">
        <v>45125</v>
      </c>
      <c r="F570" s="30">
        <v>2601.1499020000001</v>
      </c>
      <c r="G570" s="30">
        <v>2603.274414</v>
      </c>
      <c r="H570" s="30">
        <v>1698</v>
      </c>
      <c r="I570" s="30">
        <v>1067.150024</v>
      </c>
      <c r="J570" s="30">
        <v>2469</v>
      </c>
      <c r="K570" s="10">
        <f t="shared" si="17"/>
        <v>2118.4490705772837</v>
      </c>
      <c r="L570" s="10">
        <f t="shared" si="18"/>
        <v>1.1159296728875168E-2</v>
      </c>
    </row>
    <row r="571" spans="5:12">
      <c r="E571" s="29">
        <v>45126</v>
      </c>
      <c r="F571" s="30">
        <v>2637.9499510000001</v>
      </c>
      <c r="G571" s="30">
        <v>2623.0266109999998</v>
      </c>
      <c r="H571" s="30">
        <v>1681.099976</v>
      </c>
      <c r="I571" s="30">
        <v>1081.849976</v>
      </c>
      <c r="J571" s="30">
        <v>2474.6000979999999</v>
      </c>
      <c r="K571" s="10">
        <f t="shared" si="17"/>
        <v>2123.8398078033274</v>
      </c>
      <c r="L571" s="10">
        <f t="shared" si="18"/>
        <v>2.5446621780595979E-3</v>
      </c>
    </row>
    <row r="572" spans="5:12">
      <c r="E572" s="29">
        <v>45127</v>
      </c>
      <c r="F572" s="30">
        <v>2645.6999510000001</v>
      </c>
      <c r="G572" s="30">
        <v>2619.8500979999999</v>
      </c>
      <c r="H572" s="30">
        <v>1681.150024</v>
      </c>
      <c r="I572" s="30">
        <v>1097.650024</v>
      </c>
      <c r="J572" s="30">
        <v>2494</v>
      </c>
      <c r="K572" s="10">
        <f t="shared" si="17"/>
        <v>2126.7099803860751</v>
      </c>
      <c r="L572" s="10">
        <f t="shared" si="18"/>
        <v>1.351407282320638E-3</v>
      </c>
    </row>
    <row r="573" spans="5:12">
      <c r="E573" s="29">
        <v>45128</v>
      </c>
      <c r="F573" s="30">
        <v>2610.9499510000001</v>
      </c>
      <c r="G573" s="30">
        <v>2538.75</v>
      </c>
      <c r="H573" s="30">
        <v>1680</v>
      </c>
      <c r="I573" s="30">
        <v>1097.150024</v>
      </c>
      <c r="J573" s="30">
        <v>2522</v>
      </c>
      <c r="K573" s="10">
        <f t="shared" si="17"/>
        <v>2094.9025357701398</v>
      </c>
      <c r="L573" s="10">
        <f t="shared" si="18"/>
        <v>-1.4956174047841331E-2</v>
      </c>
    </row>
    <row r="574" spans="5:12">
      <c r="E574" s="29">
        <v>45131</v>
      </c>
      <c r="F574" s="30">
        <v>2664.3000489999999</v>
      </c>
      <c r="G574" s="30">
        <v>2487.3999020000001</v>
      </c>
      <c r="H574" s="30">
        <v>1678.5</v>
      </c>
      <c r="I574" s="30">
        <v>1100.400024</v>
      </c>
      <c r="J574" s="30">
        <v>2637.6499020000001</v>
      </c>
      <c r="K574" s="10">
        <f t="shared" si="17"/>
        <v>2087.6701084140914</v>
      </c>
      <c r="L574" s="10">
        <f t="shared" si="18"/>
        <v>-3.4523932414782799E-3</v>
      </c>
    </row>
    <row r="575" spans="5:12">
      <c r="E575" s="29">
        <v>45132</v>
      </c>
      <c r="F575" s="30">
        <v>2652.1499020000001</v>
      </c>
      <c r="G575" s="30">
        <v>2485.8000489999999</v>
      </c>
      <c r="H575" s="30">
        <v>1684.650024</v>
      </c>
      <c r="I575" s="30">
        <v>1095.0500489999999</v>
      </c>
      <c r="J575" s="30">
        <v>2616</v>
      </c>
      <c r="K575" s="10">
        <f t="shared" si="17"/>
        <v>2085.6453469667704</v>
      </c>
      <c r="L575" s="10">
        <f t="shared" si="18"/>
        <v>-9.6986656999131782E-4</v>
      </c>
    </row>
    <row r="576" spans="5:12">
      <c r="E576" s="29">
        <v>45133</v>
      </c>
      <c r="F576" s="30">
        <v>2651.25</v>
      </c>
      <c r="G576" s="30">
        <v>2526.1999510000001</v>
      </c>
      <c r="H576" s="30">
        <v>1699.599976</v>
      </c>
      <c r="I576" s="30">
        <v>1112</v>
      </c>
      <c r="J576" s="30">
        <v>2591</v>
      </c>
      <c r="K576" s="10">
        <f t="shared" si="17"/>
        <v>2106.5754802832016</v>
      </c>
      <c r="L576" s="10">
        <f t="shared" si="18"/>
        <v>1.0035327121588944E-2</v>
      </c>
    </row>
    <row r="577" spans="5:12">
      <c r="E577" s="29">
        <v>45134</v>
      </c>
      <c r="F577" s="30">
        <v>2677.25</v>
      </c>
      <c r="G577" s="30">
        <v>2502.6999510000001</v>
      </c>
      <c r="H577" s="30">
        <v>1699.900024</v>
      </c>
      <c r="I577" s="30">
        <v>1134.9499510000001</v>
      </c>
      <c r="J577" s="30">
        <v>2668.9499510000001</v>
      </c>
      <c r="K577" s="10">
        <f t="shared" si="17"/>
        <v>2109.08711420284</v>
      </c>
      <c r="L577" s="10">
        <f t="shared" si="18"/>
        <v>1.1922828985462264E-3</v>
      </c>
    </row>
    <row r="578" spans="5:12">
      <c r="E578" s="29">
        <v>45135</v>
      </c>
      <c r="F578" s="30">
        <v>2740.0500489999999</v>
      </c>
      <c r="G578" s="30">
        <v>2527.8500979999999</v>
      </c>
      <c r="H578" s="30">
        <v>1661.5</v>
      </c>
      <c r="I578" s="30">
        <v>1138.5500489999999</v>
      </c>
      <c r="J578" s="30">
        <v>2660.1499020000001</v>
      </c>
      <c r="K578" s="10">
        <f t="shared" si="17"/>
        <v>2106.8110258543084</v>
      </c>
      <c r="L578" s="10">
        <f t="shared" si="18"/>
        <v>-1.0791817621966793E-3</v>
      </c>
    </row>
    <row r="579" spans="5:12">
      <c r="E579" s="29">
        <v>45138</v>
      </c>
      <c r="F579" s="30">
        <v>2740</v>
      </c>
      <c r="G579" s="30">
        <v>2549.25</v>
      </c>
      <c r="H579" s="30">
        <v>1650.0500489999999</v>
      </c>
      <c r="I579" s="30">
        <v>1143.400024</v>
      </c>
      <c r="J579" s="30">
        <v>2655</v>
      </c>
      <c r="K579" s="10">
        <f t="shared" ref="K579:K642" si="19">($B$22*$F579)+($B$23*$G579)+($B$24*$H579)+($B$25*$I579)+($B$26*$J579)</f>
        <v>2112.0447546880728</v>
      </c>
      <c r="L579" s="10">
        <f t="shared" si="18"/>
        <v>2.4841947234646167E-3</v>
      </c>
    </row>
    <row r="580" spans="5:12">
      <c r="E580" s="29">
        <v>45139</v>
      </c>
      <c r="F580" s="30">
        <v>2763.8999020000001</v>
      </c>
      <c r="G580" s="30">
        <v>2513.1999510000001</v>
      </c>
      <c r="H580" s="30">
        <v>1654.4499510000001</v>
      </c>
      <c r="I580" s="30">
        <v>1143.4499510000001</v>
      </c>
      <c r="J580" s="30">
        <v>2681.3500979999999</v>
      </c>
      <c r="K580" s="10">
        <f t="shared" si="19"/>
        <v>2101.5653658978335</v>
      </c>
      <c r="L580" s="10">
        <f t="shared" ref="L580:L643" si="20">(K580/K579)-1</f>
        <v>-4.961726671264044E-3</v>
      </c>
    </row>
    <row r="581" spans="5:12">
      <c r="E581" s="29">
        <v>45140</v>
      </c>
      <c r="F581" s="30">
        <v>2695</v>
      </c>
      <c r="G581" s="30">
        <v>2486.3500979999999</v>
      </c>
      <c r="H581" s="30">
        <v>1642</v>
      </c>
      <c r="I581" s="30">
        <v>1135.25</v>
      </c>
      <c r="J581" s="30">
        <v>2638</v>
      </c>
      <c r="K581" s="10">
        <f t="shared" si="19"/>
        <v>2079.1815295523729</v>
      </c>
      <c r="L581" s="10">
        <f t="shared" si="20"/>
        <v>-1.0651030278992946E-2</v>
      </c>
    </row>
    <row r="582" spans="5:12">
      <c r="E582" s="29">
        <v>45141</v>
      </c>
      <c r="F582" s="30">
        <v>2646.9499510000001</v>
      </c>
      <c r="G582" s="30">
        <v>2475.8999020000001</v>
      </c>
      <c r="H582" s="30">
        <v>1640</v>
      </c>
      <c r="I582" s="30">
        <v>1141</v>
      </c>
      <c r="J582" s="30">
        <v>2615</v>
      </c>
      <c r="K582" s="10">
        <f t="shared" si="19"/>
        <v>2071.4822918431814</v>
      </c>
      <c r="L582" s="10">
        <f t="shared" si="20"/>
        <v>-3.7030137098462701E-3</v>
      </c>
    </row>
    <row r="583" spans="5:12">
      <c r="E583" s="29">
        <v>45142</v>
      </c>
      <c r="F583" s="30">
        <v>2619.3999020000001</v>
      </c>
      <c r="G583" s="30">
        <v>2509.5500489999999</v>
      </c>
      <c r="H583" s="30">
        <v>1635.150024</v>
      </c>
      <c r="I583" s="30">
        <v>1138.9499510000001</v>
      </c>
      <c r="J583" s="30">
        <v>2605</v>
      </c>
      <c r="K583" s="10">
        <f t="shared" si="19"/>
        <v>2082.5942844742681</v>
      </c>
      <c r="L583" s="10">
        <f t="shared" si="20"/>
        <v>5.3642711187260605E-3</v>
      </c>
    </row>
    <row r="584" spans="5:12">
      <c r="E584" s="29">
        <v>45145</v>
      </c>
      <c r="F584" s="30">
        <v>2611</v>
      </c>
      <c r="G584" s="30">
        <v>2523.8500979999999</v>
      </c>
      <c r="H584" s="30">
        <v>1663.099976</v>
      </c>
      <c r="I584" s="30">
        <v>1160.8000489999999</v>
      </c>
      <c r="J584" s="30">
        <v>2628</v>
      </c>
      <c r="K584" s="10">
        <f t="shared" si="19"/>
        <v>2103.1849804339658</v>
      </c>
      <c r="L584" s="10">
        <f t="shared" si="20"/>
        <v>9.8870414238632076E-3</v>
      </c>
    </row>
    <row r="585" spans="5:12">
      <c r="E585" s="29">
        <v>45146</v>
      </c>
      <c r="F585" s="30">
        <v>2601.5500489999999</v>
      </c>
      <c r="G585" s="30">
        <v>2508.6499020000001</v>
      </c>
      <c r="H585" s="30">
        <v>1651.6999510000001</v>
      </c>
      <c r="I585" s="30">
        <v>1148.650024</v>
      </c>
      <c r="J585" s="30">
        <v>2639.0500489999999</v>
      </c>
      <c r="K585" s="10">
        <f t="shared" si="19"/>
        <v>2092.9067264436126</v>
      </c>
      <c r="L585" s="10">
        <f t="shared" si="20"/>
        <v>-4.8869947655447721E-3</v>
      </c>
    </row>
    <row r="586" spans="5:12">
      <c r="E586" s="29">
        <v>45147</v>
      </c>
      <c r="F586" s="30">
        <v>2588.6999510000001</v>
      </c>
      <c r="G586" s="30">
        <v>2525.1999510000001</v>
      </c>
      <c r="H586" s="30">
        <v>1653</v>
      </c>
      <c r="I586" s="30">
        <v>1152.8000489999999</v>
      </c>
      <c r="J586" s="30">
        <v>2635</v>
      </c>
      <c r="K586" s="10">
        <f t="shared" si="19"/>
        <v>2100.270746148678</v>
      </c>
      <c r="L586" s="10">
        <f t="shared" si="20"/>
        <v>3.5185608665795343E-3</v>
      </c>
    </row>
    <row r="587" spans="5:12">
      <c r="E587" s="29">
        <v>45148</v>
      </c>
      <c r="F587" s="30">
        <v>2551.3999020000001</v>
      </c>
      <c r="G587" s="30">
        <v>2536.4499510000001</v>
      </c>
      <c r="H587" s="30">
        <v>1647.0500489999999</v>
      </c>
      <c r="I587" s="30">
        <v>1150.3000489999999</v>
      </c>
      <c r="J587" s="30">
        <v>2640.1000979999999</v>
      </c>
      <c r="K587" s="10">
        <f t="shared" si="19"/>
        <v>2103.2266164847774</v>
      </c>
      <c r="L587" s="10">
        <f t="shared" si="20"/>
        <v>1.4073758545272153E-3</v>
      </c>
    </row>
    <row r="588" spans="5:12">
      <c r="E588" s="29">
        <v>45149</v>
      </c>
      <c r="F588" s="30">
        <v>2547.6999510000001</v>
      </c>
      <c r="G588" s="30">
        <v>2547.1499020000001</v>
      </c>
      <c r="H588" s="30">
        <v>1638.400024</v>
      </c>
      <c r="I588" s="30">
        <v>1132.349976</v>
      </c>
      <c r="J588" s="30">
        <v>2642.0500489999999</v>
      </c>
      <c r="K588" s="10">
        <f t="shared" si="19"/>
        <v>2103.1894150248086</v>
      </c>
      <c r="L588" s="10">
        <f t="shared" si="20"/>
        <v>-1.7687803909094413E-5</v>
      </c>
    </row>
    <row r="589" spans="5:12">
      <c r="E589" s="29">
        <v>45152</v>
      </c>
      <c r="F589" s="30">
        <v>2494.25</v>
      </c>
      <c r="G589" s="30">
        <v>2577.25</v>
      </c>
      <c r="H589" s="30">
        <v>1611</v>
      </c>
      <c r="I589" s="30">
        <v>1134.25</v>
      </c>
      <c r="J589" s="30">
        <v>2637</v>
      </c>
      <c r="K589" s="10">
        <f t="shared" si="19"/>
        <v>2106.193330958979</v>
      </c>
      <c r="L589" s="10">
        <f t="shared" si="20"/>
        <v>1.4282669514742441E-3</v>
      </c>
    </row>
    <row r="590" spans="5:12">
      <c r="E590" s="29">
        <v>45154</v>
      </c>
      <c r="F590" s="30">
        <v>2494.0500489999999</v>
      </c>
      <c r="G590" s="30">
        <v>2575.1499020000001</v>
      </c>
      <c r="H590" s="30">
        <v>1583.099976</v>
      </c>
      <c r="I590" s="30">
        <v>1143.650024</v>
      </c>
      <c r="J590" s="30">
        <v>2669</v>
      </c>
      <c r="K590" s="10">
        <f t="shared" si="19"/>
        <v>2101.0882440710498</v>
      </c>
      <c r="L590" s="10">
        <f t="shared" si="20"/>
        <v>-2.4238453388345516E-3</v>
      </c>
    </row>
    <row r="591" spans="5:12">
      <c r="E591" s="29">
        <v>45155</v>
      </c>
      <c r="F591" s="30">
        <v>2501.6499020000001</v>
      </c>
      <c r="G591" s="30">
        <v>2538</v>
      </c>
      <c r="H591" s="30">
        <v>1597.599976</v>
      </c>
      <c r="I591" s="30">
        <v>1144.8000489999999</v>
      </c>
      <c r="J591" s="30">
        <v>2691.0500489999999</v>
      </c>
      <c r="K591" s="10">
        <f t="shared" si="19"/>
        <v>2092.9600630150662</v>
      </c>
      <c r="L591" s="10">
        <f t="shared" si="20"/>
        <v>-3.868557676680151E-3</v>
      </c>
    </row>
    <row r="592" spans="5:12">
      <c r="E592" s="29">
        <v>45156</v>
      </c>
      <c r="F592" s="30">
        <v>2528</v>
      </c>
      <c r="G592" s="30">
        <v>2556.8000489999999</v>
      </c>
      <c r="H592" s="30">
        <v>1587.5500489999999</v>
      </c>
      <c r="I592" s="30">
        <v>1134.900024</v>
      </c>
      <c r="J592" s="30">
        <v>2650</v>
      </c>
      <c r="K592" s="10">
        <f t="shared" si="19"/>
        <v>2091.6067163563048</v>
      </c>
      <c r="L592" s="10">
        <f t="shared" si="20"/>
        <v>-6.4661848196556626E-4</v>
      </c>
    </row>
    <row r="593" spans="5:12">
      <c r="E593" s="29">
        <v>45159</v>
      </c>
      <c r="F593" s="30">
        <v>2494.5</v>
      </c>
      <c r="G593" s="30">
        <v>2520</v>
      </c>
      <c r="H593" s="30">
        <v>1600.5</v>
      </c>
      <c r="I593" s="30">
        <v>1137.400024</v>
      </c>
      <c r="J593" s="30">
        <v>2641.8500979999999</v>
      </c>
      <c r="K593" s="10">
        <f t="shared" si="19"/>
        <v>2079.2051249778938</v>
      </c>
      <c r="L593" s="10">
        <f t="shared" si="20"/>
        <v>-5.929217611241544E-3</v>
      </c>
    </row>
    <row r="594" spans="5:12">
      <c r="E594" s="29">
        <v>45160</v>
      </c>
      <c r="F594" s="30">
        <v>2491.5</v>
      </c>
      <c r="G594" s="30">
        <v>2519.3999020000001</v>
      </c>
      <c r="H594" s="30">
        <v>1596.349976</v>
      </c>
      <c r="I594" s="30">
        <v>1137.5500489999999</v>
      </c>
      <c r="J594" s="30">
        <v>2668</v>
      </c>
      <c r="K594" s="10">
        <f t="shared" si="19"/>
        <v>2080.8486321168339</v>
      </c>
      <c r="L594" s="10">
        <f t="shared" si="20"/>
        <v>7.9044973446640299E-4</v>
      </c>
    </row>
    <row r="595" spans="5:12">
      <c r="E595" s="29">
        <v>45161</v>
      </c>
      <c r="F595" s="30">
        <v>2496.0500489999999</v>
      </c>
      <c r="G595" s="30">
        <v>2522.1999510000001</v>
      </c>
      <c r="H595" s="30">
        <v>1580</v>
      </c>
      <c r="I595" s="30">
        <v>1123.6999510000001</v>
      </c>
      <c r="J595" s="30">
        <v>2689.5500489999999</v>
      </c>
      <c r="K595" s="10">
        <f t="shared" si="19"/>
        <v>2077.8440090170361</v>
      </c>
      <c r="L595" s="10">
        <f t="shared" si="20"/>
        <v>-1.4439412138984586E-3</v>
      </c>
    </row>
    <row r="596" spans="5:12">
      <c r="E596" s="29">
        <v>45162</v>
      </c>
      <c r="F596" s="30">
        <v>2507.5500489999999</v>
      </c>
      <c r="G596" s="30">
        <v>2479.8000489999999</v>
      </c>
      <c r="H596" s="30">
        <v>1593.3000489999999</v>
      </c>
      <c r="I596" s="30">
        <v>1118.3000489999999</v>
      </c>
      <c r="J596" s="30">
        <v>2747.5</v>
      </c>
      <c r="K596" s="10">
        <f t="shared" si="19"/>
        <v>2070.8853915470972</v>
      </c>
      <c r="L596" s="10">
        <f t="shared" si="20"/>
        <v>-3.3489604800654993E-3</v>
      </c>
    </row>
    <row r="597" spans="5:12">
      <c r="E597" s="29">
        <v>45163</v>
      </c>
      <c r="F597" s="30">
        <v>2495.1499020000001</v>
      </c>
      <c r="G597" s="30">
        <v>2468.3500979999999</v>
      </c>
      <c r="H597" s="30">
        <v>1574.5500489999999</v>
      </c>
      <c r="I597" s="30">
        <v>1106.3000489999999</v>
      </c>
      <c r="J597" s="30">
        <v>2677.4499510000001</v>
      </c>
      <c r="K597" s="10">
        <f t="shared" si="19"/>
        <v>2049.6026088175222</v>
      </c>
      <c r="L597" s="10">
        <f t="shared" si="20"/>
        <v>-1.027714175610428E-2</v>
      </c>
    </row>
    <row r="598" spans="5:12">
      <c r="E598" s="29">
        <v>45166</v>
      </c>
      <c r="F598" s="30">
        <v>2517.6499020000001</v>
      </c>
      <c r="G598" s="30">
        <v>2443.75</v>
      </c>
      <c r="H598" s="30">
        <v>1561.5</v>
      </c>
      <c r="I598" s="30">
        <v>1117</v>
      </c>
      <c r="J598" s="30">
        <v>2653.5500489999999</v>
      </c>
      <c r="K598" s="10">
        <f t="shared" si="19"/>
        <v>2033.0877018629626</v>
      </c>
      <c r="L598" s="10">
        <f t="shared" si="20"/>
        <v>-8.057614136277591E-3</v>
      </c>
    </row>
    <row r="599" spans="5:12">
      <c r="E599" s="29">
        <v>45167</v>
      </c>
      <c r="F599" s="30">
        <v>2570.3500979999999</v>
      </c>
      <c r="G599" s="30">
        <v>2420.3500979999999</v>
      </c>
      <c r="H599" s="30">
        <v>1589.6999510000001</v>
      </c>
      <c r="I599" s="30">
        <v>1111.599976</v>
      </c>
      <c r="J599" s="30">
        <v>2710</v>
      </c>
      <c r="K599" s="10">
        <f t="shared" si="19"/>
        <v>2039.268613706955</v>
      </c>
      <c r="L599" s="10">
        <f t="shared" si="20"/>
        <v>3.0401599686666891E-3</v>
      </c>
    </row>
    <row r="600" spans="5:12">
      <c r="E600" s="29">
        <v>45168</v>
      </c>
      <c r="F600" s="30">
        <v>2610.6499020000001</v>
      </c>
      <c r="G600" s="30">
        <v>2418.0500489999999</v>
      </c>
      <c r="H600" s="30">
        <v>1603.9499510000001</v>
      </c>
      <c r="I600" s="30">
        <v>1114.900024</v>
      </c>
      <c r="J600" s="30">
        <v>2722.9499510000001</v>
      </c>
      <c r="K600" s="10">
        <f t="shared" si="19"/>
        <v>2045.2579956068944</v>
      </c>
      <c r="L600" s="10">
        <f t="shared" si="20"/>
        <v>2.9370245095137193E-3</v>
      </c>
    </row>
    <row r="601" spans="5:12">
      <c r="E601" s="29">
        <v>45169</v>
      </c>
      <c r="F601" s="30">
        <v>2632.1499020000001</v>
      </c>
      <c r="G601" s="30">
        <v>2407</v>
      </c>
      <c r="H601" s="30">
        <v>1579</v>
      </c>
      <c r="I601" s="30">
        <v>1111.599976</v>
      </c>
      <c r="J601" s="30">
        <v>2720</v>
      </c>
      <c r="K601" s="10">
        <f t="shared" si="19"/>
        <v>2031.6785229969926</v>
      </c>
      <c r="L601" s="10">
        <f t="shared" si="20"/>
        <v>-6.6394912715509458E-3</v>
      </c>
    </row>
    <row r="602" spans="5:12">
      <c r="E602" s="29">
        <v>45170</v>
      </c>
      <c r="F602" s="30">
        <v>2628.5500489999999</v>
      </c>
      <c r="G602" s="30">
        <v>2412.6499020000001</v>
      </c>
      <c r="H602" s="30">
        <v>1571</v>
      </c>
      <c r="I602" s="30">
        <v>1109</v>
      </c>
      <c r="J602" s="30">
        <v>2710</v>
      </c>
      <c r="K602" s="10">
        <f t="shared" si="19"/>
        <v>2029.879681711102</v>
      </c>
      <c r="L602" s="10">
        <f t="shared" si="20"/>
        <v>-8.853966144393155E-4</v>
      </c>
    </row>
    <row r="603" spans="5:12">
      <c r="E603" s="29">
        <v>45173</v>
      </c>
      <c r="F603" s="30">
        <v>2663.5</v>
      </c>
      <c r="G603" s="30">
        <v>2410.6999510000001</v>
      </c>
      <c r="H603" s="30">
        <v>1590</v>
      </c>
      <c r="I603" s="30">
        <v>1108.900024</v>
      </c>
      <c r="J603" s="30">
        <v>2733</v>
      </c>
      <c r="K603" s="10">
        <f t="shared" si="19"/>
        <v>2038.445939583642</v>
      </c>
      <c r="L603" s="10">
        <f t="shared" si="20"/>
        <v>4.2200815889339438E-3</v>
      </c>
    </row>
    <row r="604" spans="5:12">
      <c r="E604" s="29">
        <v>45174</v>
      </c>
      <c r="F604" s="30">
        <v>2757.3999020000001</v>
      </c>
      <c r="G604" s="30">
        <v>2423.6000979999999</v>
      </c>
      <c r="H604" s="30">
        <v>1588.400024</v>
      </c>
      <c r="I604" s="30">
        <v>1131.900024</v>
      </c>
      <c r="J604" s="30">
        <v>2720.5</v>
      </c>
      <c r="K604" s="10">
        <f t="shared" si="19"/>
        <v>2044.9932665626463</v>
      </c>
      <c r="L604" s="10">
        <f t="shared" si="20"/>
        <v>3.211920832367765E-3</v>
      </c>
    </row>
    <row r="605" spans="5:12">
      <c r="E605" s="29">
        <v>45175</v>
      </c>
      <c r="F605" s="30">
        <v>2819.1000979999999</v>
      </c>
      <c r="G605" s="30">
        <v>2428.6999510000001</v>
      </c>
      <c r="H605" s="30">
        <v>1576.8000489999999</v>
      </c>
      <c r="I605" s="30">
        <v>1142.349976</v>
      </c>
      <c r="J605" s="30">
        <v>2740</v>
      </c>
      <c r="K605" s="10">
        <f t="shared" si="19"/>
        <v>2047.3214908845687</v>
      </c>
      <c r="L605" s="10">
        <f t="shared" si="20"/>
        <v>1.1384997496035609E-3</v>
      </c>
    </row>
    <row r="606" spans="5:12">
      <c r="E606" s="29">
        <v>45176</v>
      </c>
      <c r="F606" s="30">
        <v>2811.5500489999999</v>
      </c>
      <c r="G606" s="30">
        <v>2432</v>
      </c>
      <c r="H606" s="30">
        <v>1595.5</v>
      </c>
      <c r="I606" s="30">
        <v>1133.0500489999999</v>
      </c>
      <c r="J606" s="30">
        <v>2733</v>
      </c>
      <c r="K606" s="10">
        <f t="shared" si="19"/>
        <v>2052.9847236706096</v>
      </c>
      <c r="L606" s="10">
        <f t="shared" si="20"/>
        <v>2.7661668239480353E-3</v>
      </c>
    </row>
    <row r="607" spans="5:12">
      <c r="E607" s="29">
        <v>45177</v>
      </c>
      <c r="F607" s="30">
        <v>2819.6000979999999</v>
      </c>
      <c r="G607" s="30">
        <v>2448.1999510000001</v>
      </c>
      <c r="H607" s="30">
        <v>1608.3000489999999</v>
      </c>
      <c r="I607" s="30">
        <v>1130.4499510000001</v>
      </c>
      <c r="J607" s="30">
        <v>2888</v>
      </c>
      <c r="K607" s="10">
        <f t="shared" si="19"/>
        <v>2083.3511060817423</v>
      </c>
      <c r="L607" s="10">
        <f t="shared" si="20"/>
        <v>1.4791333837516074E-2</v>
      </c>
    </row>
    <row r="608" spans="5:12">
      <c r="E608" s="29">
        <v>45180</v>
      </c>
      <c r="F608" s="30">
        <v>2804.8999020000001</v>
      </c>
      <c r="G608" s="30">
        <v>2474.6000979999999</v>
      </c>
      <c r="H608" s="30">
        <v>1628.900024</v>
      </c>
      <c r="I608" s="30">
        <v>1136.900024</v>
      </c>
      <c r="J608" s="30">
        <v>2905</v>
      </c>
      <c r="K608" s="10">
        <f t="shared" si="19"/>
        <v>2104.1986912800571</v>
      </c>
      <c r="L608" s="10">
        <f t="shared" si="20"/>
        <v>1.0006755528367828E-2</v>
      </c>
    </row>
    <row r="609" spans="5:12">
      <c r="E609" s="29">
        <v>45181</v>
      </c>
      <c r="F609" s="30">
        <v>2772.3500979999999</v>
      </c>
      <c r="G609" s="30">
        <v>2438.8500979999999</v>
      </c>
      <c r="H609" s="30">
        <v>1640</v>
      </c>
      <c r="I609" s="30">
        <v>1145.25</v>
      </c>
      <c r="J609" s="30">
        <v>2951.6000979999999</v>
      </c>
      <c r="K609" s="10">
        <f t="shared" si="19"/>
        <v>2099.1429985745781</v>
      </c>
      <c r="L609" s="10">
        <f t="shared" si="20"/>
        <v>-2.4026688764849924E-3</v>
      </c>
    </row>
    <row r="610" spans="5:12">
      <c r="E610" s="29">
        <v>45182</v>
      </c>
      <c r="F610" s="30">
        <v>2753.1000979999999</v>
      </c>
      <c r="G610" s="30">
        <v>2451.0500489999999</v>
      </c>
      <c r="H610" s="30">
        <v>1631.3000489999999</v>
      </c>
      <c r="I610" s="30">
        <v>1148.75</v>
      </c>
      <c r="J610" s="30">
        <v>2943.5</v>
      </c>
      <c r="K610" s="10">
        <f t="shared" si="19"/>
        <v>2100.713197165464</v>
      </c>
      <c r="L610" s="10">
        <f t="shared" si="20"/>
        <v>7.480188781574526E-4</v>
      </c>
    </row>
    <row r="611" spans="5:12">
      <c r="E611" s="29">
        <v>45183</v>
      </c>
      <c r="F611" s="30">
        <v>2776.3999020000001</v>
      </c>
      <c r="G611" s="30">
        <v>2453.3000489999999</v>
      </c>
      <c r="H611" s="30">
        <v>1644.25</v>
      </c>
      <c r="I611" s="30">
        <v>1143.8000489999999</v>
      </c>
      <c r="J611" s="30">
        <v>2924.8999020000001</v>
      </c>
      <c r="K611" s="10">
        <f t="shared" si="19"/>
        <v>2103.2463614138328</v>
      </c>
      <c r="L611" s="10">
        <f t="shared" si="20"/>
        <v>1.2058591585881739E-3</v>
      </c>
    </row>
    <row r="612" spans="5:12">
      <c r="E612" s="29">
        <v>45184</v>
      </c>
      <c r="F612" s="30">
        <v>2698.5</v>
      </c>
      <c r="G612" s="30">
        <v>2457.8500979999999</v>
      </c>
      <c r="H612" s="30">
        <v>1650</v>
      </c>
      <c r="I612" s="30">
        <v>1149.8000489999999</v>
      </c>
      <c r="J612" s="30">
        <v>2933</v>
      </c>
      <c r="K612" s="10">
        <f t="shared" si="19"/>
        <v>2108.2552514935282</v>
      </c>
      <c r="L612" s="10">
        <f t="shared" si="20"/>
        <v>2.381504217284558E-3</v>
      </c>
    </row>
    <row r="613" spans="5:12">
      <c r="E613" s="29">
        <v>45187</v>
      </c>
      <c r="F613" s="30">
        <v>2698.6999510000001</v>
      </c>
      <c r="G613" s="30">
        <v>2436.4499510000001</v>
      </c>
      <c r="H613" s="30">
        <v>1653.75</v>
      </c>
      <c r="I613" s="30">
        <v>1147.650024</v>
      </c>
      <c r="J613" s="30">
        <v>2910</v>
      </c>
      <c r="K613" s="10">
        <f t="shared" si="19"/>
        <v>2097.2364232074051</v>
      </c>
      <c r="L613" s="10">
        <f t="shared" si="20"/>
        <v>-5.2265152800247128E-3</v>
      </c>
    </row>
    <row r="614" spans="5:12">
      <c r="E614" s="29">
        <v>45189</v>
      </c>
      <c r="F614" s="30">
        <v>2674.1000979999999</v>
      </c>
      <c r="G614" s="30">
        <v>2382.1499020000001</v>
      </c>
      <c r="H614" s="30">
        <v>1599</v>
      </c>
      <c r="I614" s="30">
        <v>1153.150024</v>
      </c>
      <c r="J614" s="30">
        <v>2926.9499510000001</v>
      </c>
      <c r="K614" s="10">
        <f t="shared" si="19"/>
        <v>2058.4543973108371</v>
      </c>
      <c r="L614" s="10">
        <f t="shared" si="20"/>
        <v>-1.8491966603010224E-2</v>
      </c>
    </row>
    <row r="615" spans="5:12">
      <c r="E615" s="29">
        <v>45190</v>
      </c>
      <c r="F615" s="30">
        <v>2622.5</v>
      </c>
      <c r="G615" s="30">
        <v>2364.8000489999999</v>
      </c>
      <c r="H615" s="30">
        <v>1553</v>
      </c>
      <c r="I615" s="30">
        <v>1146.150024</v>
      </c>
      <c r="J615" s="30">
        <v>2885.0500489999999</v>
      </c>
      <c r="K615" s="10">
        <f t="shared" si="19"/>
        <v>2029.4379355143371</v>
      </c>
      <c r="L615" s="10">
        <f t="shared" si="20"/>
        <v>-1.4096237368390052E-2</v>
      </c>
    </row>
    <row r="616" spans="5:12">
      <c r="E616" s="29">
        <v>45191</v>
      </c>
      <c r="F616" s="30">
        <v>2578.1000979999999</v>
      </c>
      <c r="G616" s="30">
        <v>2354.9499510000001</v>
      </c>
      <c r="H616" s="30">
        <v>1559</v>
      </c>
      <c r="I616" s="30">
        <v>1132.349976</v>
      </c>
      <c r="J616" s="30">
        <v>2908.6999510000001</v>
      </c>
      <c r="K616" s="10">
        <f t="shared" si="19"/>
        <v>2028.3816362233665</v>
      </c>
      <c r="L616" s="10">
        <f t="shared" si="20"/>
        <v>-5.2048859070086273E-4</v>
      </c>
    </row>
    <row r="617" spans="5:12">
      <c r="E617" s="29">
        <v>45194</v>
      </c>
      <c r="F617" s="30">
        <v>2564.3000489999999</v>
      </c>
      <c r="G617" s="30">
        <v>2340.4499510000001</v>
      </c>
      <c r="H617" s="30">
        <v>1525</v>
      </c>
      <c r="I617" s="30">
        <v>1124.0500489999999</v>
      </c>
      <c r="J617" s="30">
        <v>2917.9499510000001</v>
      </c>
      <c r="K617" s="10">
        <f t="shared" si="19"/>
        <v>2011.0794173216282</v>
      </c>
      <c r="L617" s="10">
        <f t="shared" si="20"/>
        <v>-8.5300609080415368E-3</v>
      </c>
    </row>
    <row r="618" spans="5:12">
      <c r="E618" s="29">
        <v>45195</v>
      </c>
      <c r="F618" s="30">
        <v>2565.6999510000001</v>
      </c>
      <c r="G618" s="30">
        <v>2342.5</v>
      </c>
      <c r="H618" s="30">
        <v>1525</v>
      </c>
      <c r="I618" s="30">
        <v>1125.849976</v>
      </c>
      <c r="J618" s="30">
        <v>2915</v>
      </c>
      <c r="K618" s="10">
        <f t="shared" si="19"/>
        <v>2011.7915488868803</v>
      </c>
      <c r="L618" s="10">
        <f t="shared" si="20"/>
        <v>3.5410414880598928E-4</v>
      </c>
    </row>
    <row r="619" spans="5:12">
      <c r="E619" s="29">
        <v>45196</v>
      </c>
      <c r="F619" s="30">
        <v>2537.6999510000001</v>
      </c>
      <c r="G619" s="30">
        <v>2368.8999020000001</v>
      </c>
      <c r="H619" s="30">
        <v>1523</v>
      </c>
      <c r="I619" s="30">
        <v>1139.9499510000001</v>
      </c>
      <c r="J619" s="30">
        <v>2922</v>
      </c>
      <c r="K619" s="10">
        <f t="shared" si="19"/>
        <v>2024.6443744457824</v>
      </c>
      <c r="L619" s="10">
        <f t="shared" si="20"/>
        <v>6.3887461730385287E-3</v>
      </c>
    </row>
    <row r="620" spans="5:12">
      <c r="E620" s="29">
        <v>45197</v>
      </c>
      <c r="F620" s="30">
        <v>2532.25</v>
      </c>
      <c r="G620" s="30">
        <v>2334.1000979999999</v>
      </c>
      <c r="H620" s="30">
        <v>1534</v>
      </c>
      <c r="I620" s="30">
        <v>1132.3000489999999</v>
      </c>
      <c r="J620" s="30">
        <v>2989</v>
      </c>
      <c r="K620" s="10">
        <f t="shared" si="19"/>
        <v>2020.9481151683726</v>
      </c>
      <c r="L620" s="10">
        <f t="shared" si="20"/>
        <v>-1.8256338367678149E-3</v>
      </c>
    </row>
    <row r="621" spans="5:12">
      <c r="E621" s="29">
        <v>45198</v>
      </c>
      <c r="F621" s="30">
        <v>2554.6999510000001</v>
      </c>
      <c r="G621" s="30">
        <v>2345</v>
      </c>
      <c r="H621" s="30">
        <v>1523.6999510000001</v>
      </c>
      <c r="I621" s="30">
        <v>1158.650024</v>
      </c>
      <c r="J621" s="30">
        <v>3040</v>
      </c>
      <c r="K621" s="10">
        <f t="shared" si="19"/>
        <v>2031.6151444803654</v>
      </c>
      <c r="L621" s="10">
        <f t="shared" si="20"/>
        <v>5.278230169260878E-3</v>
      </c>
    </row>
    <row r="622" spans="5:12">
      <c r="E622" s="29">
        <v>45202</v>
      </c>
      <c r="F622" s="30">
        <v>2585.1499020000001</v>
      </c>
      <c r="G622" s="30">
        <v>2318.1499020000001</v>
      </c>
      <c r="H622" s="30">
        <v>1527</v>
      </c>
      <c r="I622" s="30">
        <v>1141.4499510000001</v>
      </c>
      <c r="J622" s="30">
        <v>3040.5</v>
      </c>
      <c r="K622" s="10">
        <f t="shared" si="19"/>
        <v>2019.6182843214278</v>
      </c>
      <c r="L622" s="10">
        <f t="shared" si="20"/>
        <v>-5.9050850214084072E-3</v>
      </c>
    </row>
    <row r="623" spans="5:12">
      <c r="E623" s="29">
        <v>45203</v>
      </c>
      <c r="F623" s="30">
        <v>2542.25</v>
      </c>
      <c r="G623" s="30">
        <v>2314.1499020000001</v>
      </c>
      <c r="H623" s="30">
        <v>1495</v>
      </c>
      <c r="I623" s="30">
        <v>1123.8000489999999</v>
      </c>
      <c r="J623" s="30">
        <v>3064.1000979999999</v>
      </c>
      <c r="K623" s="10">
        <f t="shared" si="19"/>
        <v>2008.050859324713</v>
      </c>
      <c r="L623" s="10">
        <f t="shared" si="20"/>
        <v>-5.7275303390320609E-3</v>
      </c>
    </row>
    <row r="624" spans="5:12">
      <c r="E624" s="29">
        <v>45204</v>
      </c>
      <c r="F624" s="30">
        <v>2546.0500489999999</v>
      </c>
      <c r="G624" s="30">
        <v>2314.1000979999999</v>
      </c>
      <c r="H624" s="30">
        <v>1535.0500489999999</v>
      </c>
      <c r="I624" s="30">
        <v>1119.099976</v>
      </c>
      <c r="J624" s="30">
        <v>3032.5500489999999</v>
      </c>
      <c r="K624" s="10">
        <f t="shared" si="19"/>
        <v>2016.8579214203749</v>
      </c>
      <c r="L624" s="10">
        <f t="shared" si="20"/>
        <v>4.3858760124351193E-3</v>
      </c>
    </row>
    <row r="625" spans="5:12">
      <c r="E625" s="29">
        <v>45205</v>
      </c>
      <c r="F625" s="30">
        <v>2506.75</v>
      </c>
      <c r="G625" s="30">
        <v>2318</v>
      </c>
      <c r="H625" s="30">
        <v>1544</v>
      </c>
      <c r="I625" s="30">
        <v>1127.3000489999999</v>
      </c>
      <c r="J625" s="30">
        <v>3114.9499510000001</v>
      </c>
      <c r="K625" s="10">
        <f t="shared" si="19"/>
        <v>2032.4595496754091</v>
      </c>
      <c r="L625" s="10">
        <f t="shared" si="20"/>
        <v>7.7356109666102402E-3</v>
      </c>
    </row>
    <row r="626" spans="5:12">
      <c r="E626" s="29">
        <v>45208</v>
      </c>
      <c r="F626" s="30">
        <v>2520.0500489999999</v>
      </c>
      <c r="G626" s="30">
        <v>2298.25</v>
      </c>
      <c r="H626" s="30">
        <v>1528</v>
      </c>
      <c r="I626" s="30">
        <v>1123.0500489999999</v>
      </c>
      <c r="J626" s="30">
        <v>3075</v>
      </c>
      <c r="K626" s="10">
        <f t="shared" si="19"/>
        <v>2013.331937970547</v>
      </c>
      <c r="L626" s="10">
        <f t="shared" si="20"/>
        <v>-9.4110663643548476E-3</v>
      </c>
    </row>
    <row r="627" spans="5:12">
      <c r="E627" s="29">
        <v>45209</v>
      </c>
      <c r="F627" s="30">
        <v>2544.25</v>
      </c>
      <c r="G627" s="30">
        <v>2308.3999020000001</v>
      </c>
      <c r="H627" s="30">
        <v>1520.5500489999999</v>
      </c>
      <c r="I627" s="30">
        <v>1126.5</v>
      </c>
      <c r="J627" s="30">
        <v>3073.8500979999999</v>
      </c>
      <c r="K627" s="10">
        <f t="shared" si="19"/>
        <v>2015.5922227666308</v>
      </c>
      <c r="L627" s="10">
        <f t="shared" si="20"/>
        <v>1.1226587893709006E-3</v>
      </c>
    </row>
    <row r="628" spans="5:12">
      <c r="E628" s="29">
        <v>45210</v>
      </c>
      <c r="F628" s="30">
        <v>2558.9499510000001</v>
      </c>
      <c r="G628" s="30">
        <v>2345.0500489999999</v>
      </c>
      <c r="H628" s="30">
        <v>1530.099976</v>
      </c>
      <c r="I628" s="30">
        <v>1128.75</v>
      </c>
      <c r="J628" s="30">
        <v>3090</v>
      </c>
      <c r="K628" s="10">
        <f t="shared" si="19"/>
        <v>2036.7851057887212</v>
      </c>
      <c r="L628" s="10">
        <f t="shared" si="20"/>
        <v>1.0514469535410687E-2</v>
      </c>
    </row>
    <row r="629" spans="5:12">
      <c r="E629" s="29">
        <v>45211</v>
      </c>
      <c r="F629" s="30">
        <v>2586.8000489999999</v>
      </c>
      <c r="G629" s="30">
        <v>2349.3999020000001</v>
      </c>
      <c r="H629" s="30">
        <v>1536.099976</v>
      </c>
      <c r="I629" s="30">
        <v>1130.400024</v>
      </c>
      <c r="J629" s="30">
        <v>3094</v>
      </c>
      <c r="K629" s="10">
        <f t="shared" si="19"/>
        <v>2041.4973829916353</v>
      </c>
      <c r="L629" s="10">
        <f t="shared" si="20"/>
        <v>2.3135858513110286E-3</v>
      </c>
    </row>
    <row r="630" spans="5:12">
      <c r="E630" s="29">
        <v>45212</v>
      </c>
      <c r="F630" s="30">
        <v>2595.0500489999999</v>
      </c>
      <c r="G630" s="30">
        <v>2349.3000489999999</v>
      </c>
      <c r="H630" s="30">
        <v>1540</v>
      </c>
      <c r="I630" s="30">
        <v>1145.3000489999999</v>
      </c>
      <c r="J630" s="30">
        <v>3067.75</v>
      </c>
      <c r="K630" s="10">
        <f t="shared" si="19"/>
        <v>2041.1395130804899</v>
      </c>
      <c r="L630" s="10">
        <f t="shared" si="20"/>
        <v>-1.7529775650304558E-4</v>
      </c>
    </row>
    <row r="631" spans="5:12">
      <c r="E631" s="29">
        <v>45215</v>
      </c>
      <c r="F631" s="30">
        <v>2593.25</v>
      </c>
      <c r="G631" s="30">
        <v>2344.0500489999999</v>
      </c>
      <c r="H631" s="30">
        <v>1531.5</v>
      </c>
      <c r="I631" s="30">
        <v>1135.3000489999999</v>
      </c>
      <c r="J631" s="30">
        <v>3098.9499510000001</v>
      </c>
      <c r="K631" s="10">
        <f t="shared" si="19"/>
        <v>2038.8857740125086</v>
      </c>
      <c r="L631" s="10">
        <f t="shared" si="20"/>
        <v>-1.1041572874065375E-3</v>
      </c>
    </row>
    <row r="632" spans="5:12">
      <c r="E632" s="29">
        <v>45216</v>
      </c>
      <c r="F632" s="30">
        <v>2616.3000489999999</v>
      </c>
      <c r="G632" s="30">
        <v>2355.25</v>
      </c>
      <c r="H632" s="30">
        <v>1555.75</v>
      </c>
      <c r="I632" s="30">
        <v>1136.8000489999999</v>
      </c>
      <c r="J632" s="30">
        <v>3109.8999020000001</v>
      </c>
      <c r="K632" s="10">
        <f t="shared" si="19"/>
        <v>2053.3966425144422</v>
      </c>
      <c r="L632" s="10">
        <f t="shared" si="20"/>
        <v>7.1170580946162687E-3</v>
      </c>
    </row>
    <row r="633" spans="5:12">
      <c r="E633" s="29">
        <v>45217</v>
      </c>
      <c r="F633" s="30">
        <v>2595.3500979999999</v>
      </c>
      <c r="G633" s="30">
        <v>2324</v>
      </c>
      <c r="H633" s="30">
        <v>1541.1999510000001</v>
      </c>
      <c r="I633" s="30">
        <v>1153.400024</v>
      </c>
      <c r="J633" s="30">
        <v>3068.6499020000001</v>
      </c>
      <c r="K633" s="10">
        <f t="shared" si="19"/>
        <v>2031.7270855639176</v>
      </c>
      <c r="L633" s="10">
        <f t="shared" si="20"/>
        <v>-1.0553030282541842E-2</v>
      </c>
    </row>
    <row r="634" spans="5:12">
      <c r="E634" s="29">
        <v>45218</v>
      </c>
      <c r="F634" s="30">
        <v>2606</v>
      </c>
      <c r="G634" s="30">
        <v>2306.1499020000001</v>
      </c>
      <c r="H634" s="30">
        <v>1505.400024</v>
      </c>
      <c r="I634" s="30">
        <v>1141.5</v>
      </c>
      <c r="J634" s="30">
        <v>3025.6000979999999</v>
      </c>
      <c r="K634" s="10">
        <f t="shared" si="19"/>
        <v>2005.6068825876209</v>
      </c>
      <c r="L634" s="10">
        <f t="shared" si="20"/>
        <v>-1.2856157287014169E-2</v>
      </c>
    </row>
    <row r="635" spans="5:12">
      <c r="E635" s="29">
        <v>45219</v>
      </c>
      <c r="F635" s="30">
        <v>2561.8500979999999</v>
      </c>
      <c r="G635" s="30">
        <v>2299.1000979999999</v>
      </c>
      <c r="H635" s="30">
        <v>1505</v>
      </c>
      <c r="I635" s="30">
        <v>1142.1999510000001</v>
      </c>
      <c r="J635" s="30">
        <v>3039.9499510000001</v>
      </c>
      <c r="K635" s="10">
        <f t="shared" si="19"/>
        <v>2004.0471774572329</v>
      </c>
      <c r="L635" s="10">
        <f t="shared" si="20"/>
        <v>-7.7767240625725709E-4</v>
      </c>
    </row>
    <row r="636" spans="5:12">
      <c r="E636" s="29">
        <v>45222</v>
      </c>
      <c r="F636" s="30">
        <v>2483.6499020000001</v>
      </c>
      <c r="G636" s="30">
        <v>2263.1999510000001</v>
      </c>
      <c r="H636" s="30">
        <v>1523.5</v>
      </c>
      <c r="I636" s="30">
        <v>1122.4499510000001</v>
      </c>
      <c r="J636" s="30">
        <v>3003</v>
      </c>
      <c r="K636" s="10">
        <f t="shared" si="19"/>
        <v>1987.5316313249994</v>
      </c>
      <c r="L636" s="10">
        <f t="shared" si="20"/>
        <v>-8.2410964761761019E-3</v>
      </c>
    </row>
    <row r="637" spans="5:12">
      <c r="E637" s="29">
        <v>45224</v>
      </c>
      <c r="F637" s="30">
        <v>2508.8000489999999</v>
      </c>
      <c r="G637" s="30">
        <v>2257.9499510000001</v>
      </c>
      <c r="H637" s="30">
        <v>1521</v>
      </c>
      <c r="I637" s="30">
        <v>1120.3000489999999</v>
      </c>
      <c r="J637" s="30">
        <v>2959</v>
      </c>
      <c r="K637" s="10">
        <f t="shared" si="19"/>
        <v>1978.8736021856093</v>
      </c>
      <c r="L637" s="10">
        <f t="shared" si="20"/>
        <v>-4.3561717473739048E-3</v>
      </c>
    </row>
    <row r="638" spans="5:12">
      <c r="E638" s="29">
        <v>45225</v>
      </c>
      <c r="F638" s="30">
        <v>2499.4499510000001</v>
      </c>
      <c r="G638" s="30">
        <v>2226.5</v>
      </c>
      <c r="H638" s="30">
        <v>1491.25</v>
      </c>
      <c r="I638" s="30">
        <v>1103.6999510000001</v>
      </c>
      <c r="J638" s="30">
        <v>2906</v>
      </c>
      <c r="K638" s="10">
        <f t="shared" si="19"/>
        <v>1947.0542312964235</v>
      </c>
      <c r="L638" s="10">
        <f t="shared" si="20"/>
        <v>-1.6079536790041704E-2</v>
      </c>
    </row>
    <row r="639" spans="5:12">
      <c r="E639" s="29">
        <v>45226</v>
      </c>
      <c r="F639" s="30">
        <v>2507.4499510000001</v>
      </c>
      <c r="G639" s="30">
        <v>2265.8000489999999</v>
      </c>
      <c r="H639" s="30">
        <v>1469.5</v>
      </c>
      <c r="I639" s="30">
        <v>1111.3000489999999</v>
      </c>
      <c r="J639" s="30">
        <v>2864.6499020000001</v>
      </c>
      <c r="K639" s="10">
        <f t="shared" si="19"/>
        <v>1952.3380342624832</v>
      </c>
      <c r="L639" s="10">
        <f t="shared" si="20"/>
        <v>2.7137420628193798E-3</v>
      </c>
    </row>
    <row r="640" spans="5:12">
      <c r="E640" s="29">
        <v>45229</v>
      </c>
      <c r="F640" s="30">
        <v>2510.4499510000001</v>
      </c>
      <c r="G640" s="30">
        <v>2312.5</v>
      </c>
      <c r="H640" s="30">
        <v>1463.25</v>
      </c>
      <c r="I640" s="30">
        <v>1115.1999510000001</v>
      </c>
      <c r="J640" s="30">
        <v>2899.1999510000001</v>
      </c>
      <c r="K640" s="10">
        <f t="shared" si="19"/>
        <v>1974.9993006139043</v>
      </c>
      <c r="L640" s="10">
        <f t="shared" si="20"/>
        <v>1.1607245238133945E-2</v>
      </c>
    </row>
    <row r="641" spans="5:12">
      <c r="E641" s="29">
        <v>45230</v>
      </c>
      <c r="F641" s="30">
        <v>2524</v>
      </c>
      <c r="G641" s="30">
        <v>2287.8999020000001</v>
      </c>
      <c r="H641" s="30">
        <v>1504</v>
      </c>
      <c r="I641" s="30">
        <v>1088.599976</v>
      </c>
      <c r="J641" s="30">
        <v>2929.9499510000001</v>
      </c>
      <c r="K641" s="10">
        <f t="shared" si="19"/>
        <v>1979.0287684421285</v>
      </c>
      <c r="L641" s="10">
        <f t="shared" si="20"/>
        <v>2.0402375975381304E-3</v>
      </c>
    </row>
    <row r="642" spans="5:12">
      <c r="E642" s="29">
        <v>45231</v>
      </c>
      <c r="F642" s="30">
        <v>2517.8000489999999</v>
      </c>
      <c r="G642" s="30">
        <v>2297.3999020000001</v>
      </c>
      <c r="H642" s="30">
        <v>1462.25</v>
      </c>
      <c r="I642" s="30">
        <v>1116.1999510000001</v>
      </c>
      <c r="J642" s="30">
        <v>2947.4499510000001</v>
      </c>
      <c r="K642" s="10">
        <f t="shared" si="19"/>
        <v>1974.4228799801754</v>
      </c>
      <c r="L642" s="10">
        <f t="shared" si="20"/>
        <v>-2.3273479069123582E-3</v>
      </c>
    </row>
    <row r="643" spans="5:12">
      <c r="E643" s="29">
        <v>45232</v>
      </c>
      <c r="F643" s="30">
        <v>2537.5500489999999</v>
      </c>
      <c r="G643" s="30">
        <v>2320.1999510000001</v>
      </c>
      <c r="H643" s="30">
        <v>1485</v>
      </c>
      <c r="I643" s="30">
        <v>1132.849976</v>
      </c>
      <c r="J643" s="30">
        <v>2935</v>
      </c>
      <c r="K643" s="10">
        <f t="shared" ref="K643:K706" si="21">($B$22*$F643)+($B$23*$G643)+($B$24*$H643)+($B$25*$I643)+($B$26*$J643)</f>
        <v>1992.0942664342458</v>
      </c>
      <c r="L643" s="10">
        <f t="shared" si="20"/>
        <v>8.9501527931279412E-3</v>
      </c>
    </row>
    <row r="644" spans="5:12">
      <c r="E644" s="29">
        <v>45233</v>
      </c>
      <c r="F644" s="30">
        <v>2549.6999510000001</v>
      </c>
      <c r="G644" s="30">
        <v>2319.6999510000001</v>
      </c>
      <c r="H644" s="30">
        <v>1488</v>
      </c>
      <c r="I644" s="30">
        <v>1141.099976</v>
      </c>
      <c r="J644" s="30">
        <v>2934</v>
      </c>
      <c r="K644" s="10">
        <f t="shared" si="21"/>
        <v>1993.731465955173</v>
      </c>
      <c r="L644" s="10">
        <f t="shared" ref="L644:L707" si="22">(K644/K643)-1</f>
        <v>8.2184841777488415E-4</v>
      </c>
    </row>
    <row r="645" spans="5:12">
      <c r="E645" s="29">
        <v>45236</v>
      </c>
      <c r="F645" s="30">
        <v>2582.8999020000001</v>
      </c>
      <c r="G645" s="30">
        <v>2339</v>
      </c>
      <c r="H645" s="30">
        <v>1498</v>
      </c>
      <c r="I645" s="30">
        <v>1150</v>
      </c>
      <c r="J645" s="30">
        <v>2933</v>
      </c>
      <c r="K645" s="10">
        <f t="shared" si="21"/>
        <v>2006.358536312121</v>
      </c>
      <c r="L645" s="10">
        <f t="shared" si="22"/>
        <v>6.333385700415084E-3</v>
      </c>
    </row>
    <row r="646" spans="5:12">
      <c r="E646" s="29">
        <v>45237</v>
      </c>
      <c r="F646" s="30">
        <v>2630.8500979999999</v>
      </c>
      <c r="G646" s="30">
        <v>2323.8000489999999</v>
      </c>
      <c r="H646" s="30">
        <v>1494</v>
      </c>
      <c r="I646" s="30">
        <v>1170.9499510000001</v>
      </c>
      <c r="J646" s="30">
        <v>2970</v>
      </c>
      <c r="K646" s="10">
        <f t="shared" si="21"/>
        <v>2005.7831897233395</v>
      </c>
      <c r="L646" s="10">
        <f t="shared" si="22"/>
        <v>-2.8676160235996395E-4</v>
      </c>
    </row>
    <row r="647" spans="5:12">
      <c r="E647" s="29">
        <v>45238</v>
      </c>
      <c r="F647" s="30">
        <v>2663.3999020000001</v>
      </c>
      <c r="G647" s="30">
        <v>2335.8999020000001</v>
      </c>
      <c r="H647" s="30">
        <v>1483.9499510000001</v>
      </c>
      <c r="I647" s="30">
        <v>1176.6999510000001</v>
      </c>
      <c r="J647" s="30">
        <v>2974.6999510000001</v>
      </c>
      <c r="K647" s="10">
        <f t="shared" si="21"/>
        <v>2009.0548489642611</v>
      </c>
      <c r="L647" s="10">
        <f t="shared" si="22"/>
        <v>1.6311131021955472E-3</v>
      </c>
    </row>
    <row r="648" spans="5:12">
      <c r="E648" s="29">
        <v>45239</v>
      </c>
      <c r="F648" s="30">
        <v>2846</v>
      </c>
      <c r="G648" s="30">
        <v>2310.5500489999999</v>
      </c>
      <c r="H648" s="30">
        <v>1486</v>
      </c>
      <c r="I648" s="30">
        <v>1176.1999510000001</v>
      </c>
      <c r="J648" s="30">
        <v>3003</v>
      </c>
      <c r="K648" s="10">
        <f t="shared" si="21"/>
        <v>2003.5973257142234</v>
      </c>
      <c r="L648" s="10">
        <f t="shared" si="22"/>
        <v>-2.7164630437298554E-3</v>
      </c>
    </row>
    <row r="649" spans="5:12">
      <c r="E649" s="29">
        <v>45240</v>
      </c>
      <c r="F649" s="30">
        <v>2845.0500489999999</v>
      </c>
      <c r="G649" s="30">
        <v>2314.8999020000001</v>
      </c>
      <c r="H649" s="30">
        <v>1480.099976</v>
      </c>
      <c r="I649" s="30">
        <v>1179.349976</v>
      </c>
      <c r="J649" s="30">
        <v>3021.0500489999999</v>
      </c>
      <c r="K649" s="10">
        <f t="shared" si="21"/>
        <v>2006.1019225571865</v>
      </c>
      <c r="L649" s="10">
        <f t="shared" si="22"/>
        <v>1.2500500029717365E-3</v>
      </c>
    </row>
    <row r="650" spans="5:12">
      <c r="E650" s="29">
        <v>45243</v>
      </c>
      <c r="F650" s="30">
        <v>2862.1000979999999</v>
      </c>
      <c r="G650" s="30">
        <v>2314.6000979999999</v>
      </c>
      <c r="H650" s="30">
        <v>1492.099976</v>
      </c>
      <c r="I650" s="30">
        <v>1177.8000489999999</v>
      </c>
      <c r="J650" s="30">
        <v>3050</v>
      </c>
      <c r="K650" s="10">
        <f t="shared" si="21"/>
        <v>2013.5231021438608</v>
      </c>
      <c r="L650" s="10">
        <f t="shared" si="22"/>
        <v>3.6993033620218441E-3</v>
      </c>
    </row>
    <row r="651" spans="5:12">
      <c r="E651" s="29">
        <v>45245</v>
      </c>
      <c r="F651" s="30">
        <v>2931.8000489999999</v>
      </c>
      <c r="G651" s="30">
        <v>2356.4499510000001</v>
      </c>
      <c r="H651" s="30">
        <v>1504.099976</v>
      </c>
      <c r="I651" s="30">
        <v>1180.900024</v>
      </c>
      <c r="J651" s="30">
        <v>3062.3500979999999</v>
      </c>
      <c r="K651" s="10">
        <f t="shared" si="21"/>
        <v>2037.7281543952852</v>
      </c>
      <c r="L651" s="10">
        <f t="shared" si="22"/>
        <v>1.202124387132808E-2</v>
      </c>
    </row>
    <row r="652" spans="5:12">
      <c r="E652" s="29">
        <v>45246</v>
      </c>
      <c r="F652" s="30">
        <v>2934.6000979999999</v>
      </c>
      <c r="G652" s="30">
        <v>2360.6999510000001</v>
      </c>
      <c r="H652" s="30">
        <v>1509.6999510000001</v>
      </c>
      <c r="I652" s="30">
        <v>1189.5500489999999</v>
      </c>
      <c r="J652" s="30">
        <v>3057.9499510000001</v>
      </c>
      <c r="K652" s="10">
        <f t="shared" si="21"/>
        <v>2041.8125745478308</v>
      </c>
      <c r="L652" s="10">
        <f t="shared" si="22"/>
        <v>2.0043989399349815E-3</v>
      </c>
    </row>
    <row r="653" spans="5:12">
      <c r="E653" s="29">
        <v>45247</v>
      </c>
      <c r="F653" s="30">
        <v>2934.1999510000001</v>
      </c>
      <c r="G653" s="30">
        <v>2355.5500489999999</v>
      </c>
      <c r="H653" s="30">
        <v>1490</v>
      </c>
      <c r="I653" s="30">
        <v>1194.599976</v>
      </c>
      <c r="J653" s="30">
        <v>3050</v>
      </c>
      <c r="K653" s="10">
        <f t="shared" si="21"/>
        <v>2032.6361081056023</v>
      </c>
      <c r="L653" s="10">
        <f t="shared" si="22"/>
        <v>-4.4942746247219612E-3</v>
      </c>
    </row>
    <row r="654" spans="5:12">
      <c r="E654" s="29">
        <v>45250</v>
      </c>
      <c r="F654" s="30">
        <v>2941.5500489999999</v>
      </c>
      <c r="G654" s="30">
        <v>2349.3500979999999</v>
      </c>
      <c r="H654" s="30">
        <v>1513</v>
      </c>
      <c r="I654" s="30">
        <v>1188</v>
      </c>
      <c r="J654" s="30">
        <v>3095.1000979999999</v>
      </c>
      <c r="K654" s="10">
        <f t="shared" si="21"/>
        <v>2042.5905534343133</v>
      </c>
      <c r="L654" s="10">
        <f t="shared" si="22"/>
        <v>4.8973081256480366E-3</v>
      </c>
    </row>
    <row r="655" spans="5:12">
      <c r="E655" s="29">
        <v>45251</v>
      </c>
      <c r="F655" s="30">
        <v>3052.3999020000001</v>
      </c>
      <c r="G655" s="30">
        <v>2378.8999020000001</v>
      </c>
      <c r="H655" s="30">
        <v>1519</v>
      </c>
      <c r="I655" s="30">
        <v>1201.400024</v>
      </c>
      <c r="J655" s="30">
        <v>3088.5</v>
      </c>
      <c r="K655" s="10">
        <f t="shared" si="21"/>
        <v>2058.5724423204501</v>
      </c>
      <c r="L655" s="10">
        <f t="shared" si="22"/>
        <v>7.8243233129937639E-3</v>
      </c>
    </row>
    <row r="656" spans="5:12">
      <c r="E656" s="29">
        <v>45252</v>
      </c>
      <c r="F656" s="30">
        <v>2964.1499020000001</v>
      </c>
      <c r="G656" s="30">
        <v>2388.1999510000001</v>
      </c>
      <c r="H656" s="30">
        <v>1520</v>
      </c>
      <c r="I656" s="30">
        <v>1204.099976</v>
      </c>
      <c r="J656" s="30">
        <v>3074.8500979999999</v>
      </c>
      <c r="K656" s="10">
        <f t="shared" si="21"/>
        <v>2060.8808998988525</v>
      </c>
      <c r="L656" s="10">
        <f t="shared" si="22"/>
        <v>1.1213875843980592E-3</v>
      </c>
    </row>
    <row r="657" spans="5:12">
      <c r="E657" s="29">
        <v>45253</v>
      </c>
      <c r="F657" s="30">
        <v>2981.1999510000001</v>
      </c>
      <c r="G657" s="30">
        <v>2395.5</v>
      </c>
      <c r="H657" s="30">
        <v>1508.5</v>
      </c>
      <c r="I657" s="30">
        <v>1198.8000489999999</v>
      </c>
      <c r="J657" s="30">
        <v>3080</v>
      </c>
      <c r="K657" s="10">
        <f t="shared" si="21"/>
        <v>2060.367334588489</v>
      </c>
      <c r="L657" s="10">
        <f t="shared" si="22"/>
        <v>-2.4919698677816626E-4</v>
      </c>
    </row>
    <row r="658" spans="5:12">
      <c r="E658" s="29">
        <v>45254</v>
      </c>
      <c r="F658" s="30">
        <v>2988.6000979999999</v>
      </c>
      <c r="G658" s="30">
        <v>2393.8999020000001</v>
      </c>
      <c r="H658" s="30">
        <v>1521.1999510000001</v>
      </c>
      <c r="I658" s="30">
        <v>1195.4499510000001</v>
      </c>
      <c r="J658" s="30">
        <v>3050</v>
      </c>
      <c r="K658" s="10">
        <f t="shared" si="21"/>
        <v>2059.8135498530773</v>
      </c>
      <c r="L658" s="10">
        <f t="shared" si="22"/>
        <v>-2.6877961328297673E-4</v>
      </c>
    </row>
    <row r="659" spans="5:12">
      <c r="E659" s="29">
        <v>45258</v>
      </c>
      <c r="F659" s="30">
        <v>2945.1000979999999</v>
      </c>
      <c r="G659" s="30">
        <v>2394.3999020000001</v>
      </c>
      <c r="H659" s="30">
        <v>1535.1999510000001</v>
      </c>
      <c r="I659" s="30">
        <v>1191.349976</v>
      </c>
      <c r="J659" s="30">
        <v>3054</v>
      </c>
      <c r="K659" s="10">
        <f t="shared" si="21"/>
        <v>2064.4339277769727</v>
      </c>
      <c r="L659" s="10">
        <f t="shared" si="22"/>
        <v>2.2431049277371606E-3</v>
      </c>
    </row>
    <row r="660" spans="5:12">
      <c r="E660" s="29">
        <v>45259</v>
      </c>
      <c r="F660" s="30">
        <v>2949.1000979999999</v>
      </c>
      <c r="G660" s="30">
        <v>2400.6999510000001</v>
      </c>
      <c r="H660" s="30">
        <v>1533.900024</v>
      </c>
      <c r="I660" s="30">
        <v>1202.1999510000001</v>
      </c>
      <c r="J660" s="30">
        <v>3050</v>
      </c>
      <c r="K660" s="10">
        <f t="shared" si="21"/>
        <v>2067.4062449789571</v>
      </c>
      <c r="L660" s="10">
        <f t="shared" si="22"/>
        <v>1.4397734710671628E-3</v>
      </c>
    </row>
    <row r="661" spans="5:12">
      <c r="E661" s="29">
        <v>45260</v>
      </c>
      <c r="F661" s="30">
        <v>2935.6000979999999</v>
      </c>
      <c r="G661" s="30">
        <v>2377.4499510000001</v>
      </c>
      <c r="H661" s="30">
        <v>1569.150024</v>
      </c>
      <c r="I661" s="30">
        <v>1225.849976</v>
      </c>
      <c r="J661" s="30">
        <v>3076.3000489999999</v>
      </c>
      <c r="K661" s="10">
        <f t="shared" si="21"/>
        <v>2074.9483283356003</v>
      </c>
      <c r="L661" s="10">
        <f t="shared" si="22"/>
        <v>3.6480896654735862E-3</v>
      </c>
    </row>
    <row r="662" spans="5:12">
      <c r="E662" s="29">
        <v>45261</v>
      </c>
      <c r="F662" s="30">
        <v>2952.6499020000001</v>
      </c>
      <c r="G662" s="30">
        <v>2394.3000489999999</v>
      </c>
      <c r="H662" s="30">
        <v>1557.900024</v>
      </c>
      <c r="I662" s="30">
        <v>1231.25</v>
      </c>
      <c r="J662" s="30">
        <v>3129.9499510000001</v>
      </c>
      <c r="K662" s="10">
        <f t="shared" si="21"/>
        <v>2085.8490462737868</v>
      </c>
      <c r="L662" s="10">
        <f t="shared" si="22"/>
        <v>5.253488864915612E-3</v>
      </c>
    </row>
    <row r="663" spans="5:12">
      <c r="E663" s="29">
        <v>45264</v>
      </c>
      <c r="F663" s="30">
        <v>2965.5500489999999</v>
      </c>
      <c r="G663" s="30">
        <v>2420.1999510000001</v>
      </c>
      <c r="H663" s="30">
        <v>1588</v>
      </c>
      <c r="I663" s="30">
        <v>1231.150024</v>
      </c>
      <c r="J663" s="30">
        <v>3285</v>
      </c>
      <c r="K663" s="10">
        <f t="shared" si="21"/>
        <v>2126.4050503445351</v>
      </c>
      <c r="L663" s="10">
        <f t="shared" si="22"/>
        <v>1.9443403223832867E-2</v>
      </c>
    </row>
    <row r="664" spans="5:12">
      <c r="E664" s="29">
        <v>45265</v>
      </c>
      <c r="F664" s="30">
        <v>3002.6499020000001</v>
      </c>
      <c r="G664" s="30">
        <v>2437.75</v>
      </c>
      <c r="H664" s="30">
        <v>1636.5</v>
      </c>
      <c r="I664" s="30">
        <v>1239.5500489999999</v>
      </c>
      <c r="J664" s="30">
        <v>3319.0500489999999</v>
      </c>
      <c r="K664" s="10">
        <f t="shared" si="21"/>
        <v>2155.4090570576591</v>
      </c>
      <c r="L664" s="10">
        <f t="shared" si="22"/>
        <v>1.3639925614559845E-2</v>
      </c>
    </row>
    <row r="665" spans="5:12">
      <c r="E665" s="29">
        <v>45266</v>
      </c>
      <c r="F665" s="30">
        <v>3006.0500489999999</v>
      </c>
      <c r="G665" s="30">
        <v>2461.1000979999999</v>
      </c>
      <c r="H665" s="30">
        <v>1638.4499510000001</v>
      </c>
      <c r="I665" s="30">
        <v>1240.349976</v>
      </c>
      <c r="J665" s="30">
        <v>3330</v>
      </c>
      <c r="K665" s="10">
        <f t="shared" si="21"/>
        <v>2167.5153583913652</v>
      </c>
      <c r="L665" s="10">
        <f t="shared" si="22"/>
        <v>5.6167070905011052E-3</v>
      </c>
    </row>
    <row r="666" spans="5:12">
      <c r="E666" s="29">
        <v>45267</v>
      </c>
      <c r="F666" s="30">
        <v>3010.3500979999999</v>
      </c>
      <c r="G666" s="30">
        <v>2457.0500489999999</v>
      </c>
      <c r="H666" s="30">
        <v>1625</v>
      </c>
      <c r="I666" s="30">
        <v>1239.3000489999999</v>
      </c>
      <c r="J666" s="30">
        <v>3392.3000489999999</v>
      </c>
      <c r="K666" s="10">
        <f t="shared" si="21"/>
        <v>2169.0518939041676</v>
      </c>
      <c r="L666" s="10">
        <f t="shared" si="22"/>
        <v>7.0889256071660078E-4</v>
      </c>
    </row>
    <row r="667" spans="5:12">
      <c r="E667" s="29">
        <v>45268</v>
      </c>
      <c r="F667" s="30">
        <v>3014.4499510000001</v>
      </c>
      <c r="G667" s="30">
        <v>2455.75</v>
      </c>
      <c r="H667" s="30">
        <v>1630.4499510000001</v>
      </c>
      <c r="I667" s="30">
        <v>1235.8000489999999</v>
      </c>
      <c r="J667" s="30">
        <v>3377</v>
      </c>
      <c r="K667" s="10">
        <f t="shared" si="21"/>
        <v>2168.0285484015344</v>
      </c>
      <c r="L667" s="10">
        <f t="shared" si="22"/>
        <v>-4.7179392319252056E-4</v>
      </c>
    </row>
    <row r="668" spans="5:12">
      <c r="E668" s="29">
        <v>45271</v>
      </c>
      <c r="F668" s="30">
        <v>2997.8000489999999</v>
      </c>
      <c r="G668" s="30">
        <v>2459.3500979999999</v>
      </c>
      <c r="H668" s="30">
        <v>1650.0500489999999</v>
      </c>
      <c r="I668" s="30">
        <v>1241.400024</v>
      </c>
      <c r="J668" s="30">
        <v>3377.9499510000001</v>
      </c>
      <c r="K668" s="10">
        <f t="shared" si="21"/>
        <v>2176.6843465026927</v>
      </c>
      <c r="L668" s="10">
        <f t="shared" si="22"/>
        <v>3.9924742261996382E-3</v>
      </c>
    </row>
    <row r="669" spans="5:12">
      <c r="E669" s="29">
        <v>45272</v>
      </c>
      <c r="F669" s="30">
        <v>2940.0500489999999</v>
      </c>
      <c r="G669" s="30">
        <v>2424.0500489999999</v>
      </c>
      <c r="H669" s="30">
        <v>1654.1999510000001</v>
      </c>
      <c r="I669" s="30">
        <v>1218</v>
      </c>
      <c r="J669" s="30">
        <v>3375</v>
      </c>
      <c r="K669" s="10">
        <f t="shared" si="21"/>
        <v>2159.6677684552378</v>
      </c>
      <c r="L669" s="10">
        <f t="shared" si="22"/>
        <v>-7.8176599536794456E-3</v>
      </c>
    </row>
    <row r="670" spans="5:12">
      <c r="E670" s="29">
        <v>45273</v>
      </c>
      <c r="F670" s="30">
        <v>2933.6999510000001</v>
      </c>
      <c r="G670" s="30">
        <v>2433.9499510000001</v>
      </c>
      <c r="H670" s="30">
        <v>1632.4499510000001</v>
      </c>
      <c r="I670" s="30">
        <v>1233.099976</v>
      </c>
      <c r="J670" s="30">
        <v>3352.9499510000001</v>
      </c>
      <c r="K670" s="10">
        <f t="shared" si="21"/>
        <v>2155.534485624165</v>
      </c>
      <c r="L670" s="10">
        <f t="shared" si="22"/>
        <v>-1.9138512374193839E-3</v>
      </c>
    </row>
    <row r="671" spans="5:12">
      <c r="E671" s="29">
        <v>45274</v>
      </c>
      <c r="F671" s="30">
        <v>2956.6999510000001</v>
      </c>
      <c r="G671" s="30">
        <v>2464.1499020000001</v>
      </c>
      <c r="H671" s="30">
        <v>1646</v>
      </c>
      <c r="I671" s="30">
        <v>1231.3000489999999</v>
      </c>
      <c r="J671" s="30">
        <v>3425.9499510000001</v>
      </c>
      <c r="K671" s="10">
        <f t="shared" si="21"/>
        <v>2182.0364289187792</v>
      </c>
      <c r="L671" s="10">
        <f t="shared" si="22"/>
        <v>1.2294836139882026E-2</v>
      </c>
    </row>
    <row r="672" spans="5:12">
      <c r="E672" s="29">
        <v>45275</v>
      </c>
      <c r="F672" s="30">
        <v>3082.5</v>
      </c>
      <c r="G672" s="30">
        <v>2495.6000979999999</v>
      </c>
      <c r="H672" s="30">
        <v>1650</v>
      </c>
      <c r="I672" s="30">
        <v>1235.75</v>
      </c>
      <c r="J672" s="30">
        <v>3435.1499020000001</v>
      </c>
      <c r="K672" s="10">
        <f t="shared" si="21"/>
        <v>2199.2682553856057</v>
      </c>
      <c r="L672" s="10">
        <f t="shared" si="22"/>
        <v>7.8971305146198212E-3</v>
      </c>
    </row>
    <row r="673" spans="5:12">
      <c r="E673" s="29">
        <v>45278</v>
      </c>
      <c r="F673" s="30">
        <v>3053.5500489999999</v>
      </c>
      <c r="G673" s="30">
        <v>2521</v>
      </c>
      <c r="H673" s="30">
        <v>1660.6999510000001</v>
      </c>
      <c r="I673" s="30">
        <v>1252.75</v>
      </c>
      <c r="J673" s="30">
        <v>3496</v>
      </c>
      <c r="K673" s="10">
        <f t="shared" si="21"/>
        <v>2222.9650937381193</v>
      </c>
      <c r="L673" s="10">
        <f t="shared" si="22"/>
        <v>1.0774874003880441E-2</v>
      </c>
    </row>
    <row r="674" spans="5:12">
      <c r="E674" s="29">
        <v>45279</v>
      </c>
      <c r="F674" s="30">
        <v>3059.6499020000001</v>
      </c>
      <c r="G674" s="30">
        <v>2558.1000979999999</v>
      </c>
      <c r="H674" s="30">
        <v>1650</v>
      </c>
      <c r="I674" s="30">
        <v>1244.9499510000001</v>
      </c>
      <c r="J674" s="30">
        <v>3488.9499510000001</v>
      </c>
      <c r="K674" s="10">
        <f t="shared" si="21"/>
        <v>2233.5750431116048</v>
      </c>
      <c r="L674" s="10">
        <f t="shared" si="22"/>
        <v>4.7728816810361785E-3</v>
      </c>
    </row>
    <row r="675" spans="5:12">
      <c r="E675" s="29">
        <v>45280</v>
      </c>
      <c r="F675" s="30">
        <v>2988.1999510000001</v>
      </c>
      <c r="G675" s="30">
        <v>2527.1499020000001</v>
      </c>
      <c r="H675" s="30">
        <v>1658</v>
      </c>
      <c r="I675" s="30">
        <v>1232.150024</v>
      </c>
      <c r="J675" s="30">
        <v>3505</v>
      </c>
      <c r="K675" s="10">
        <f t="shared" si="21"/>
        <v>2223.1441452253239</v>
      </c>
      <c r="L675" s="10">
        <f t="shared" si="22"/>
        <v>-4.6700458614319373E-3</v>
      </c>
    </row>
    <row r="676" spans="5:12">
      <c r="E676" s="29">
        <v>45281</v>
      </c>
      <c r="F676" s="30">
        <v>3035.3000489999999</v>
      </c>
      <c r="G676" s="30">
        <v>2562.5500489999999</v>
      </c>
      <c r="H676" s="30">
        <v>1657</v>
      </c>
      <c r="I676" s="30">
        <v>1233.5</v>
      </c>
      <c r="J676" s="30">
        <v>3390.0500489999999</v>
      </c>
      <c r="K676" s="10">
        <f t="shared" si="21"/>
        <v>2223.9843537525039</v>
      </c>
      <c r="L676" s="10">
        <f t="shared" si="22"/>
        <v>3.7793704424626817E-4</v>
      </c>
    </row>
    <row r="677" spans="5:12">
      <c r="E677" s="29">
        <v>45282</v>
      </c>
      <c r="F677" s="30">
        <v>3027.5</v>
      </c>
      <c r="G677" s="30">
        <v>2565.0500489999999</v>
      </c>
      <c r="H677" s="30">
        <v>1683.599976</v>
      </c>
      <c r="I677" s="30">
        <v>1243.650024</v>
      </c>
      <c r="J677" s="30">
        <v>3424</v>
      </c>
      <c r="K677" s="10">
        <f t="shared" si="21"/>
        <v>2239.183097391789</v>
      </c>
      <c r="L677" s="10">
        <f t="shared" si="22"/>
        <v>6.83401554225882E-3</v>
      </c>
    </row>
    <row r="678" spans="5:12">
      <c r="E678" s="29">
        <v>45286</v>
      </c>
      <c r="F678" s="30">
        <v>3084.9499510000001</v>
      </c>
      <c r="G678" s="30">
        <v>2578.0500489999999</v>
      </c>
      <c r="H678" s="30">
        <v>1673.25</v>
      </c>
      <c r="I678" s="30">
        <v>1247.5</v>
      </c>
      <c r="J678" s="30">
        <v>3477.9499510000001</v>
      </c>
      <c r="K678" s="10">
        <f t="shared" si="21"/>
        <v>2248.8709101973468</v>
      </c>
      <c r="L678" s="10">
        <f t="shared" si="22"/>
        <v>4.3264942544636309E-3</v>
      </c>
    </row>
    <row r="679" spans="5:12">
      <c r="E679" s="29">
        <v>45287</v>
      </c>
      <c r="F679" s="30">
        <v>3071.1999510000001</v>
      </c>
      <c r="G679" s="30">
        <v>2586.8500979999999</v>
      </c>
      <c r="H679" s="30">
        <v>1681.5</v>
      </c>
      <c r="I679" s="30">
        <v>1252.4499510000001</v>
      </c>
      <c r="J679" s="30">
        <v>3510</v>
      </c>
      <c r="K679" s="10">
        <f t="shared" si="21"/>
        <v>2259.8343605985096</v>
      </c>
      <c r="L679" s="10">
        <f t="shared" si="22"/>
        <v>4.8750910296584404E-3</v>
      </c>
    </row>
    <row r="680" spans="5:12">
      <c r="E680" s="29">
        <v>45288</v>
      </c>
      <c r="F680" s="30">
        <v>3073.5</v>
      </c>
      <c r="G680" s="30">
        <v>2605.5500489999999</v>
      </c>
      <c r="H680" s="30">
        <v>1709.3000489999999</v>
      </c>
      <c r="I680" s="30">
        <v>1262.150024</v>
      </c>
      <c r="J680" s="30">
        <v>3545</v>
      </c>
      <c r="K680" s="10">
        <f t="shared" si="21"/>
        <v>2282.5018675236761</v>
      </c>
      <c r="L680" s="10">
        <f t="shared" si="22"/>
        <v>1.0030605481705868E-2</v>
      </c>
    </row>
    <row r="681" spans="5:12">
      <c r="E681" s="29">
        <v>45289</v>
      </c>
      <c r="F681" s="30">
        <v>3066.3500979999999</v>
      </c>
      <c r="G681" s="30">
        <v>2584.9499510000001</v>
      </c>
      <c r="H681" s="30">
        <v>1697</v>
      </c>
      <c r="I681" s="30">
        <v>1259.4499510000001</v>
      </c>
      <c r="J681" s="30">
        <v>3531</v>
      </c>
      <c r="K681" s="10">
        <f t="shared" si="21"/>
        <v>2267.5256739217089</v>
      </c>
      <c r="L681" s="10">
        <f t="shared" si="22"/>
        <v>-6.5613061768116099E-3</v>
      </c>
    </row>
    <row r="682" spans="5:12">
      <c r="E682" s="29">
        <v>45292</v>
      </c>
      <c r="F682" s="30">
        <v>3073.6000979999999</v>
      </c>
      <c r="G682" s="30">
        <v>2590.25</v>
      </c>
      <c r="H682" s="30">
        <v>1706</v>
      </c>
      <c r="I682" s="30">
        <v>1260.25</v>
      </c>
      <c r="J682" s="30">
        <v>3538</v>
      </c>
      <c r="K682" s="10">
        <f t="shared" si="21"/>
        <v>2273.7858497172151</v>
      </c>
      <c r="L682" s="10">
        <f t="shared" si="22"/>
        <v>2.760795993405063E-3</v>
      </c>
    </row>
    <row r="683" spans="5:12">
      <c r="E683" s="29">
        <v>45293</v>
      </c>
      <c r="F683" s="30">
        <v>3065.4499510000001</v>
      </c>
      <c r="G683" s="30">
        <v>2611.6999510000001</v>
      </c>
      <c r="H683" s="30">
        <v>1698.8000489999999</v>
      </c>
      <c r="I683" s="30">
        <v>1296.1999510000001</v>
      </c>
      <c r="J683" s="30">
        <v>3525.0500489999999</v>
      </c>
      <c r="K683" s="10">
        <f t="shared" si="21"/>
        <v>2282.818696946546</v>
      </c>
      <c r="L683" s="10">
        <f t="shared" si="22"/>
        <v>3.9726024464679099E-3</v>
      </c>
    </row>
    <row r="684" spans="5:12">
      <c r="E684" s="29">
        <v>45294</v>
      </c>
      <c r="F684" s="30">
        <v>3044.3999020000001</v>
      </c>
      <c r="G684" s="30">
        <v>2583.3000489999999</v>
      </c>
      <c r="H684" s="30">
        <v>1702</v>
      </c>
      <c r="I684" s="30">
        <v>1298.599976</v>
      </c>
      <c r="J684" s="30">
        <v>3433</v>
      </c>
      <c r="K684" s="10">
        <f t="shared" si="21"/>
        <v>2260.3269883677676</v>
      </c>
      <c r="L684" s="10">
        <f t="shared" si="22"/>
        <v>-9.8526039798354503E-3</v>
      </c>
    </row>
    <row r="685" spans="5:12">
      <c r="E685" s="29">
        <v>45295</v>
      </c>
      <c r="F685" s="30">
        <v>3064.6000979999999</v>
      </c>
      <c r="G685" s="30">
        <v>2596.6499020000001</v>
      </c>
      <c r="H685" s="30">
        <v>1678</v>
      </c>
      <c r="I685" s="30">
        <v>1312.9499510000001</v>
      </c>
      <c r="J685" s="30">
        <v>3441.0500489999999</v>
      </c>
      <c r="K685" s="10">
        <f t="shared" si="21"/>
        <v>2260.7887369166897</v>
      </c>
      <c r="L685" s="10">
        <f t="shared" si="22"/>
        <v>2.0428396037308616E-4</v>
      </c>
    </row>
    <row r="686" spans="5:12">
      <c r="E686" s="29">
        <v>45296</v>
      </c>
      <c r="F686" s="30">
        <v>3048.1499020000001</v>
      </c>
      <c r="G686" s="30">
        <v>2607.6999510000001</v>
      </c>
      <c r="H686" s="30">
        <v>1687.150024</v>
      </c>
      <c r="I686" s="30">
        <v>1300.1999510000001</v>
      </c>
      <c r="J686" s="30">
        <v>3464.9499510000001</v>
      </c>
      <c r="K686" s="10">
        <f t="shared" si="21"/>
        <v>2270.0369382533995</v>
      </c>
      <c r="L686" s="10">
        <f t="shared" si="22"/>
        <v>4.0906968376543951E-3</v>
      </c>
    </row>
    <row r="687" spans="5:12">
      <c r="E687" s="29">
        <v>45299</v>
      </c>
      <c r="F687" s="30">
        <v>3051.25</v>
      </c>
      <c r="G687" s="30">
        <v>2587.3500979999999</v>
      </c>
      <c r="H687" s="30">
        <v>1678.5</v>
      </c>
      <c r="I687" s="30">
        <v>1305.3000489999999</v>
      </c>
      <c r="J687" s="30">
        <v>3540</v>
      </c>
      <c r="K687" s="10">
        <f t="shared" si="21"/>
        <v>2268.4625182640693</v>
      </c>
      <c r="L687" s="10">
        <f t="shared" si="22"/>
        <v>-6.935658018594193E-4</v>
      </c>
    </row>
    <row r="688" spans="5:12">
      <c r="E688" s="29">
        <v>45300</v>
      </c>
      <c r="F688" s="30">
        <v>3056.6000979999999</v>
      </c>
      <c r="G688" s="30">
        <v>2580.5</v>
      </c>
      <c r="H688" s="30">
        <v>1667.150024</v>
      </c>
      <c r="I688" s="30">
        <v>1324</v>
      </c>
      <c r="J688" s="30">
        <v>3527.4499510000001</v>
      </c>
      <c r="K688" s="10">
        <f t="shared" si="21"/>
        <v>2262.2804059952955</v>
      </c>
      <c r="L688" s="10">
        <f t="shared" si="22"/>
        <v>-2.7252432954036898E-3</v>
      </c>
    </row>
    <row r="689" spans="5:12">
      <c r="E689" s="29">
        <v>45301</v>
      </c>
      <c r="F689" s="30">
        <v>3053.9499510000001</v>
      </c>
      <c r="G689" s="30">
        <v>2650.1000979999999</v>
      </c>
      <c r="H689" s="30">
        <v>1643</v>
      </c>
      <c r="I689" s="30">
        <v>1324.849976</v>
      </c>
      <c r="J689" s="30">
        <v>3549.9499510000001</v>
      </c>
      <c r="K689" s="10">
        <f t="shared" si="21"/>
        <v>2286.9130894536602</v>
      </c>
      <c r="L689" s="10">
        <f t="shared" si="22"/>
        <v>1.0888430714903974E-2</v>
      </c>
    </row>
    <row r="690" spans="5:12">
      <c r="E690" s="29">
        <v>45302</v>
      </c>
      <c r="F690" s="30">
        <v>3043.3000489999999</v>
      </c>
      <c r="G690" s="30">
        <v>2719.8000489999999</v>
      </c>
      <c r="H690" s="30">
        <v>1660</v>
      </c>
      <c r="I690" s="30">
        <v>1316.25</v>
      </c>
      <c r="J690" s="30">
        <v>3545.5</v>
      </c>
      <c r="K690" s="10">
        <f t="shared" si="21"/>
        <v>2320.7610825936672</v>
      </c>
      <c r="L690" s="10">
        <f t="shared" si="22"/>
        <v>1.4800734359386336E-2</v>
      </c>
    </row>
    <row r="691" spans="5:12">
      <c r="E691" s="29">
        <v>45303</v>
      </c>
      <c r="F691" s="30">
        <v>2988.6999510000001</v>
      </c>
      <c r="G691" s="30">
        <v>2741.4499510000001</v>
      </c>
      <c r="H691" s="30">
        <v>1652</v>
      </c>
      <c r="I691" s="30">
        <v>1325.9499510000001</v>
      </c>
      <c r="J691" s="30">
        <v>3505.0500489999999</v>
      </c>
      <c r="K691" s="10">
        <f t="shared" si="21"/>
        <v>2322.990536864384</v>
      </c>
      <c r="L691" s="10">
        <f t="shared" si="22"/>
        <v>9.6065652230992171E-4</v>
      </c>
    </row>
    <row r="692" spans="5:12">
      <c r="E692" s="29">
        <v>45306</v>
      </c>
      <c r="F692" s="30">
        <v>3000.8999020000001</v>
      </c>
      <c r="G692" s="30">
        <v>2788.25</v>
      </c>
      <c r="H692" s="30">
        <v>1647.6999510000001</v>
      </c>
      <c r="I692" s="30">
        <v>1329.349976</v>
      </c>
      <c r="J692" s="30">
        <v>3576.1000979999999</v>
      </c>
      <c r="K692" s="10">
        <f t="shared" si="21"/>
        <v>2350.9229601820657</v>
      </c>
      <c r="L692" s="10">
        <f t="shared" si="22"/>
        <v>1.2024337970565124E-2</v>
      </c>
    </row>
    <row r="693" spans="5:12">
      <c r="E693" s="29">
        <v>45307</v>
      </c>
      <c r="F693" s="30">
        <v>2962.6999510000001</v>
      </c>
      <c r="G693" s="30">
        <v>2749.25</v>
      </c>
      <c r="H693" s="30">
        <v>1673</v>
      </c>
      <c r="I693" s="30">
        <v>1313.4499510000001</v>
      </c>
      <c r="J693" s="30">
        <v>3548</v>
      </c>
      <c r="K693" s="10">
        <f t="shared" si="21"/>
        <v>2337.1301666212476</v>
      </c>
      <c r="L693" s="10">
        <f t="shared" si="22"/>
        <v>-5.8669696091402379E-3</v>
      </c>
    </row>
    <row r="694" spans="5:12">
      <c r="E694" s="29">
        <v>45308</v>
      </c>
      <c r="F694" s="30">
        <v>2950</v>
      </c>
      <c r="G694" s="30">
        <v>2723.1499020000001</v>
      </c>
      <c r="H694" s="30">
        <v>1570</v>
      </c>
      <c r="I694" s="30">
        <v>1299</v>
      </c>
      <c r="J694" s="30">
        <v>3555</v>
      </c>
      <c r="K694" s="10">
        <f t="shared" si="21"/>
        <v>2291.0568106594683</v>
      </c>
      <c r="L694" s="10">
        <f t="shared" si="22"/>
        <v>-1.9713645658164913E-2</v>
      </c>
    </row>
    <row r="695" spans="5:12">
      <c r="E695" s="29">
        <v>45309</v>
      </c>
      <c r="F695" s="30">
        <v>2952.1999510000001</v>
      </c>
      <c r="G695" s="30">
        <v>2735.8999020000001</v>
      </c>
      <c r="H695" s="30">
        <v>1494</v>
      </c>
      <c r="I695" s="30">
        <v>1335.75</v>
      </c>
      <c r="J695" s="30">
        <v>3570.8000489999999</v>
      </c>
      <c r="K695" s="10">
        <f t="shared" si="21"/>
        <v>2277.3314923888365</v>
      </c>
      <c r="L695" s="10">
        <f t="shared" si="22"/>
        <v>-5.9908240628397946E-3</v>
      </c>
    </row>
    <row r="696" spans="5:12">
      <c r="E696" s="29">
        <v>45310</v>
      </c>
      <c r="F696" s="30">
        <v>3014.6000979999999</v>
      </c>
      <c r="G696" s="30">
        <v>2734.8999020000001</v>
      </c>
      <c r="H696" s="30">
        <v>1505.9499510000001</v>
      </c>
      <c r="I696" s="30">
        <v>1335.599976</v>
      </c>
      <c r="J696" s="30">
        <v>3603</v>
      </c>
      <c r="K696" s="10">
        <f t="shared" si="21"/>
        <v>2285.2958139722423</v>
      </c>
      <c r="L696" s="10">
        <f t="shared" si="22"/>
        <v>3.4972166371138869E-3</v>
      </c>
    </row>
    <row r="697" spans="5:12">
      <c r="E697" s="29">
        <v>45314</v>
      </c>
      <c r="F697" s="30">
        <v>2961.6000979999999</v>
      </c>
      <c r="G697" s="30">
        <v>2657.1499020000001</v>
      </c>
      <c r="H697" s="30">
        <v>1465</v>
      </c>
      <c r="I697" s="30">
        <v>1378.3000489999999</v>
      </c>
      <c r="J697" s="30">
        <v>3637.6000979999999</v>
      </c>
      <c r="K697" s="10">
        <f t="shared" si="21"/>
        <v>2247.1607749123341</v>
      </c>
      <c r="L697" s="10">
        <f t="shared" si="22"/>
        <v>-1.6687134692476846E-2</v>
      </c>
    </row>
    <row r="698" spans="5:12">
      <c r="E698" s="29">
        <v>45315</v>
      </c>
      <c r="F698" s="30">
        <v>2968</v>
      </c>
      <c r="G698" s="30">
        <v>2687.75</v>
      </c>
      <c r="H698" s="30">
        <v>1380.25</v>
      </c>
      <c r="I698" s="30">
        <v>1382.099976</v>
      </c>
      <c r="J698" s="30">
        <v>3570</v>
      </c>
      <c r="K698" s="10">
        <f t="shared" si="21"/>
        <v>2224.1312126044804</v>
      </c>
      <c r="L698" s="10">
        <f t="shared" si="22"/>
        <v>-1.0248293119459628E-2</v>
      </c>
    </row>
    <row r="699" spans="5:12">
      <c r="E699" s="29">
        <v>45316</v>
      </c>
      <c r="F699" s="30">
        <v>2968.8000489999999</v>
      </c>
      <c r="G699" s="30">
        <v>2706.1499020000001</v>
      </c>
      <c r="H699" s="30">
        <v>1452.5</v>
      </c>
      <c r="I699" s="30">
        <v>1368.3000489999999</v>
      </c>
      <c r="J699" s="30">
        <v>3599.8999020000001</v>
      </c>
      <c r="K699" s="10">
        <f t="shared" si="21"/>
        <v>2258.1827816681716</v>
      </c>
      <c r="L699" s="10">
        <f t="shared" si="22"/>
        <v>1.5310054042997123E-2</v>
      </c>
    </row>
    <row r="700" spans="5:12">
      <c r="E700" s="29">
        <v>45320</v>
      </c>
      <c r="F700" s="30">
        <v>2975.1499020000001</v>
      </c>
      <c r="G700" s="30">
        <v>2896.1000979999999</v>
      </c>
      <c r="H700" s="30">
        <v>1448.0500489999999</v>
      </c>
      <c r="I700" s="30">
        <v>1400.849976</v>
      </c>
      <c r="J700" s="30">
        <v>3604</v>
      </c>
      <c r="K700" s="10">
        <f t="shared" si="21"/>
        <v>2341.9874833885419</v>
      </c>
      <c r="L700" s="10">
        <f t="shared" si="22"/>
        <v>3.7111567053248917E-2</v>
      </c>
    </row>
    <row r="701" spans="5:12">
      <c r="E701" s="29">
        <v>45321</v>
      </c>
      <c r="F701" s="30">
        <v>2960.8500979999999</v>
      </c>
      <c r="G701" s="30">
        <v>2815.25</v>
      </c>
      <c r="H701" s="30">
        <v>1454.5500489999999</v>
      </c>
      <c r="I701" s="30">
        <v>1371.75</v>
      </c>
      <c r="J701" s="30">
        <v>3715.9499510000001</v>
      </c>
      <c r="K701" s="10">
        <f t="shared" si="21"/>
        <v>2320.3549968082225</v>
      </c>
      <c r="L701" s="10">
        <f t="shared" si="22"/>
        <v>-9.2368070853308115E-3</v>
      </c>
    </row>
    <row r="702" spans="5:12">
      <c r="E702" s="29">
        <v>45322</v>
      </c>
      <c r="F702" s="30">
        <v>3037.6999510000001</v>
      </c>
      <c r="G702" s="30">
        <v>2853.25</v>
      </c>
      <c r="H702" s="30">
        <v>1439.5</v>
      </c>
      <c r="I702" s="30">
        <v>1418.4499510000001</v>
      </c>
      <c r="J702" s="30">
        <v>3520</v>
      </c>
      <c r="K702" s="10">
        <f t="shared" si="21"/>
        <v>2312.6485483711508</v>
      </c>
      <c r="L702" s="10">
        <f t="shared" si="22"/>
        <v>-3.3212368140531634E-3</v>
      </c>
    </row>
    <row r="703" spans="5:12">
      <c r="E703" s="29">
        <v>45323</v>
      </c>
      <c r="F703" s="30">
        <v>3045.6999510000001</v>
      </c>
      <c r="G703" s="30">
        <v>2853.3000489999999</v>
      </c>
      <c r="H703" s="30">
        <v>1465.0500489999999</v>
      </c>
      <c r="I703" s="30">
        <v>1407.9499510000001</v>
      </c>
      <c r="J703" s="30">
        <v>3480</v>
      </c>
      <c r="K703" s="10">
        <f t="shared" si="21"/>
        <v>2315.0268866143479</v>
      </c>
      <c r="L703" s="10">
        <f t="shared" si="22"/>
        <v>1.0284045298938338E-3</v>
      </c>
    </row>
    <row r="704" spans="5:12">
      <c r="E704" s="29">
        <v>45324</v>
      </c>
      <c r="F704" s="30">
        <v>3054.5500489999999</v>
      </c>
      <c r="G704" s="30">
        <v>2915.3999020000001</v>
      </c>
      <c r="H704" s="30">
        <v>1475</v>
      </c>
      <c r="I704" s="30">
        <v>1416.650024</v>
      </c>
      <c r="J704" s="30">
        <v>3402.6999510000001</v>
      </c>
      <c r="K704" s="10">
        <f t="shared" si="21"/>
        <v>2336.1770836649634</v>
      </c>
      <c r="L704" s="10">
        <f t="shared" si="22"/>
        <v>9.1360481266578031E-3</v>
      </c>
    </row>
    <row r="705" spans="5:12">
      <c r="E705" s="29">
        <v>45327</v>
      </c>
      <c r="F705" s="30">
        <v>3144.8500979999999</v>
      </c>
      <c r="G705" s="30">
        <v>2878.0500489999999</v>
      </c>
      <c r="H705" s="30">
        <v>1446</v>
      </c>
      <c r="I705" s="30">
        <v>1463.8000489999999</v>
      </c>
      <c r="J705" s="30">
        <v>3375.5</v>
      </c>
      <c r="K705" s="10">
        <f t="shared" si="21"/>
        <v>2312.9461402548181</v>
      </c>
      <c r="L705" s="10">
        <f t="shared" si="22"/>
        <v>-9.9439993537223659E-3</v>
      </c>
    </row>
    <row r="706" spans="5:12">
      <c r="E706" s="29">
        <v>45328</v>
      </c>
      <c r="F706" s="30">
        <v>3174.75</v>
      </c>
      <c r="G706" s="30">
        <v>2855.6000979999999</v>
      </c>
      <c r="H706" s="30">
        <v>1445.5500489999999</v>
      </c>
      <c r="I706" s="30">
        <v>1475.099976</v>
      </c>
      <c r="J706" s="30">
        <v>3346</v>
      </c>
      <c r="K706" s="10">
        <f t="shared" si="21"/>
        <v>2300.9379172533941</v>
      </c>
      <c r="L706" s="10">
        <f t="shared" si="22"/>
        <v>-5.1917434619126457E-3</v>
      </c>
    </row>
    <row r="707" spans="5:12">
      <c r="E707" s="29">
        <v>45329</v>
      </c>
      <c r="F707" s="30">
        <v>3174.25</v>
      </c>
      <c r="G707" s="30">
        <v>2884.3000489999999</v>
      </c>
      <c r="H707" s="30">
        <v>1453</v>
      </c>
      <c r="I707" s="30">
        <v>1496.1999510000001</v>
      </c>
      <c r="J707" s="30">
        <v>3445</v>
      </c>
      <c r="K707" s="10">
        <f t="shared" ref="K707:K741" si="23">($B$22*$F707)+($B$23*$G707)+($B$24*$H707)+($B$25*$I707)+($B$26*$J707)</f>
        <v>2330.3863897777974</v>
      </c>
      <c r="L707" s="10">
        <f t="shared" si="22"/>
        <v>1.2798464618965388E-2</v>
      </c>
    </row>
    <row r="708" spans="5:12">
      <c r="E708" s="29">
        <v>45330</v>
      </c>
      <c r="F708" s="30">
        <v>3173.75</v>
      </c>
      <c r="G708" s="30">
        <v>2900.25</v>
      </c>
      <c r="H708" s="30">
        <v>1429.849976</v>
      </c>
      <c r="I708" s="30">
        <v>1499.599976</v>
      </c>
      <c r="J708" s="30">
        <v>3413</v>
      </c>
      <c r="K708" s="10">
        <f t="shared" si="23"/>
        <v>2325.8859854060502</v>
      </c>
      <c r="L708" s="10">
        <f t="shared" ref="L708:L741" si="24">(K708/K707)-1</f>
        <v>-1.931183769132927E-3</v>
      </c>
    </row>
    <row r="709" spans="5:12">
      <c r="E709" s="29">
        <v>45331</v>
      </c>
      <c r="F709" s="30">
        <v>3213.1000979999999</v>
      </c>
      <c r="G709" s="30">
        <v>2921.5</v>
      </c>
      <c r="H709" s="30">
        <v>1392.150024</v>
      </c>
      <c r="I709" s="30">
        <v>1534.8000489999999</v>
      </c>
      <c r="J709" s="30">
        <v>3336.25</v>
      </c>
      <c r="K709" s="10">
        <f t="shared" si="23"/>
        <v>2316.9568716402141</v>
      </c>
      <c r="L709" s="10">
        <f t="shared" si="24"/>
        <v>-3.8390161090708919E-3</v>
      </c>
    </row>
    <row r="710" spans="5:12">
      <c r="E710" s="29">
        <v>45334</v>
      </c>
      <c r="F710" s="30">
        <v>3392.8500979999999</v>
      </c>
      <c r="G710" s="30">
        <v>2904.6999510000001</v>
      </c>
      <c r="H710" s="30">
        <v>1399.650024</v>
      </c>
      <c r="I710" s="30">
        <v>1534.4499510000001</v>
      </c>
      <c r="J710" s="30">
        <v>3330</v>
      </c>
      <c r="K710" s="10">
        <f t="shared" si="23"/>
        <v>2312.6246237026389</v>
      </c>
      <c r="L710" s="10">
        <f t="shared" si="24"/>
        <v>-1.8698008541300215E-3</v>
      </c>
    </row>
    <row r="711" spans="5:12">
      <c r="E711" s="29">
        <v>45335</v>
      </c>
      <c r="F711" s="30">
        <v>3288.6999510000001</v>
      </c>
      <c r="G711" s="30">
        <v>2930.1999510000001</v>
      </c>
      <c r="H711" s="30">
        <v>1391.9499510000001</v>
      </c>
      <c r="I711" s="30">
        <v>1542.1999510000001</v>
      </c>
      <c r="J711" s="30">
        <v>3312</v>
      </c>
      <c r="K711" s="10">
        <f t="shared" si="23"/>
        <v>2318.8741047473081</v>
      </c>
      <c r="L711" s="10">
        <f t="shared" si="24"/>
        <v>2.7023326572832573E-3</v>
      </c>
    </row>
    <row r="712" spans="5:12">
      <c r="E712" s="29">
        <v>45336</v>
      </c>
      <c r="F712" s="30">
        <v>3343.6999510000001</v>
      </c>
      <c r="G712" s="30">
        <v>2962.75</v>
      </c>
      <c r="H712" s="30">
        <v>1376</v>
      </c>
      <c r="I712" s="30">
        <v>1520.400024</v>
      </c>
      <c r="J712" s="30">
        <v>3290.0500489999999</v>
      </c>
      <c r="K712" s="10">
        <f t="shared" si="23"/>
        <v>2322.7228131444272</v>
      </c>
      <c r="L712" s="10">
        <f t="shared" si="24"/>
        <v>1.6597315004034385E-3</v>
      </c>
    </row>
    <row r="713" spans="5:12">
      <c r="E713" s="29">
        <v>45337</v>
      </c>
      <c r="F713" s="30">
        <v>3369.8000489999999</v>
      </c>
      <c r="G713" s="30">
        <v>2941.1999510000001</v>
      </c>
      <c r="H713" s="30">
        <v>1385</v>
      </c>
      <c r="I713" s="30">
        <v>1509.900024</v>
      </c>
      <c r="J713" s="30">
        <v>3309</v>
      </c>
      <c r="K713" s="10">
        <f t="shared" si="23"/>
        <v>2317.8968255080085</v>
      </c>
      <c r="L713" s="10">
        <f t="shared" si="24"/>
        <v>-2.0777286076100188E-3</v>
      </c>
    </row>
    <row r="714" spans="5:12">
      <c r="E714" s="29">
        <v>45338</v>
      </c>
      <c r="F714" s="30">
        <v>3367.0500489999999</v>
      </c>
      <c r="G714" s="30">
        <v>2921.1499020000001</v>
      </c>
      <c r="H714" s="30">
        <v>1423.900024</v>
      </c>
      <c r="I714" s="30">
        <v>1509.9499510000001</v>
      </c>
      <c r="J714" s="30">
        <v>3304.9499510000001</v>
      </c>
      <c r="K714" s="10">
        <f t="shared" si="23"/>
        <v>2321.7009319499793</v>
      </c>
      <c r="L714" s="10">
        <f t="shared" si="24"/>
        <v>1.6411888571170596E-3</v>
      </c>
    </row>
    <row r="715" spans="5:12">
      <c r="E715" s="29">
        <v>45341</v>
      </c>
      <c r="F715" s="30">
        <v>3318.8500979999999</v>
      </c>
      <c r="G715" s="30">
        <v>2948</v>
      </c>
      <c r="H715" s="30">
        <v>1429</v>
      </c>
      <c r="I715" s="30">
        <v>1530.099976</v>
      </c>
      <c r="J715" s="30">
        <v>3400.5500489999999</v>
      </c>
      <c r="K715" s="10">
        <f t="shared" si="23"/>
        <v>2348.736197106804</v>
      </c>
      <c r="L715" s="10">
        <f t="shared" si="24"/>
        <v>1.16445941786818E-2</v>
      </c>
    </row>
    <row r="716" spans="5:12">
      <c r="E716" s="29">
        <v>45342</v>
      </c>
      <c r="F716" s="30">
        <v>3324.3000489999999</v>
      </c>
      <c r="G716" s="30">
        <v>2942.0500489999999</v>
      </c>
      <c r="H716" s="30">
        <v>1415</v>
      </c>
      <c r="I716" s="30">
        <v>1538.6999510000001</v>
      </c>
      <c r="J716" s="30">
        <v>3339.8500979999999</v>
      </c>
      <c r="K716" s="10">
        <f t="shared" si="23"/>
        <v>2334.9198713876258</v>
      </c>
      <c r="L716" s="10">
        <f t="shared" si="24"/>
        <v>-5.8824510543998842E-3</v>
      </c>
    </row>
    <row r="717" spans="5:12">
      <c r="E717" s="29">
        <v>45343</v>
      </c>
      <c r="F717" s="30">
        <v>3260.3999020000001</v>
      </c>
      <c r="G717" s="30">
        <v>2935.3999020000001</v>
      </c>
      <c r="H717" s="30">
        <v>1464</v>
      </c>
      <c r="I717" s="30">
        <v>1543.400024</v>
      </c>
      <c r="J717" s="30">
        <v>3356.8999020000001</v>
      </c>
      <c r="K717" s="10">
        <f t="shared" si="23"/>
        <v>2350.5484624389314</v>
      </c>
      <c r="L717" s="10">
        <f t="shared" si="24"/>
        <v>6.6934164391765361E-3</v>
      </c>
    </row>
    <row r="718" spans="5:12">
      <c r="E718" s="29">
        <v>45344</v>
      </c>
      <c r="F718" s="30">
        <v>3294.4499510000001</v>
      </c>
      <c r="G718" s="30">
        <v>2963.5</v>
      </c>
      <c r="H718" s="30">
        <v>1417.75</v>
      </c>
      <c r="I718" s="30">
        <v>1558.0500489999999</v>
      </c>
      <c r="J718" s="30">
        <v>3310</v>
      </c>
      <c r="K718" s="10">
        <f t="shared" si="23"/>
        <v>2343.1735043666113</v>
      </c>
      <c r="L718" s="10">
        <f t="shared" si="24"/>
        <v>-3.1375477639239424E-3</v>
      </c>
    </row>
    <row r="719" spans="5:12">
      <c r="E719" s="29">
        <v>45345</v>
      </c>
      <c r="F719" s="30">
        <v>3262.0500489999999</v>
      </c>
      <c r="G719" s="30">
        <v>2987.25</v>
      </c>
      <c r="H719" s="30">
        <v>1422.5500489999999</v>
      </c>
      <c r="I719" s="30">
        <v>1561.25</v>
      </c>
      <c r="J719" s="30">
        <v>3363.75</v>
      </c>
      <c r="K719" s="10">
        <f t="shared" si="23"/>
        <v>2361.7882743277869</v>
      </c>
      <c r="L719" s="10">
        <f t="shared" si="24"/>
        <v>7.9442559104079269E-3</v>
      </c>
    </row>
    <row r="720" spans="5:12">
      <c r="E720" s="29">
        <v>45348</v>
      </c>
      <c r="F720" s="30">
        <v>3319.5</v>
      </c>
      <c r="G720" s="30">
        <v>2974.6499020000001</v>
      </c>
      <c r="H720" s="30">
        <v>1413.5500489999999</v>
      </c>
      <c r="I720" s="30">
        <v>1556.9499510000001</v>
      </c>
      <c r="J720" s="30">
        <v>3400</v>
      </c>
      <c r="K720" s="10">
        <f t="shared" si="23"/>
        <v>2357.8744048260742</v>
      </c>
      <c r="L720" s="10">
        <f t="shared" si="24"/>
        <v>-1.6571635756921221E-3</v>
      </c>
    </row>
    <row r="721" spans="5:12">
      <c r="E721" s="29">
        <v>45349</v>
      </c>
      <c r="F721" s="30">
        <v>3318</v>
      </c>
      <c r="G721" s="30">
        <v>2971.3000489999999</v>
      </c>
      <c r="H721" s="30">
        <v>1413.5500489999999</v>
      </c>
      <c r="I721" s="30">
        <v>1582.75</v>
      </c>
      <c r="J721" s="30">
        <v>3475</v>
      </c>
      <c r="K721" s="10">
        <f t="shared" si="23"/>
        <v>2368.6574790990376</v>
      </c>
      <c r="L721" s="10">
        <f t="shared" si="24"/>
        <v>4.5732182557700618E-3</v>
      </c>
    </row>
    <row r="722" spans="5:12">
      <c r="E722" s="29">
        <v>45350</v>
      </c>
      <c r="F722" s="30">
        <v>3305.5</v>
      </c>
      <c r="G722" s="30">
        <v>2911.25</v>
      </c>
      <c r="H722" s="30">
        <v>1420.150024</v>
      </c>
      <c r="I722" s="30">
        <v>1573.849976</v>
      </c>
      <c r="J722" s="30">
        <v>3505</v>
      </c>
      <c r="K722" s="10">
        <f t="shared" si="23"/>
        <v>2347.8916905583847</v>
      </c>
      <c r="L722" s="10">
        <f t="shared" si="24"/>
        <v>-8.7669022321249512E-3</v>
      </c>
    </row>
    <row r="723" spans="5:12">
      <c r="E723" s="29">
        <v>45351</v>
      </c>
      <c r="F723" s="30">
        <v>3299.3999020000001</v>
      </c>
      <c r="G723" s="30">
        <v>2921.6000979999999</v>
      </c>
      <c r="H723" s="30">
        <v>1402.099976</v>
      </c>
      <c r="I723" s="30">
        <v>1577.9499510000001</v>
      </c>
      <c r="J723" s="30">
        <v>3485</v>
      </c>
      <c r="K723" s="10">
        <f t="shared" si="23"/>
        <v>2344.2328962903885</v>
      </c>
      <c r="L723" s="10">
        <f t="shared" si="24"/>
        <v>-1.5583317930334406E-3</v>
      </c>
    </row>
    <row r="724" spans="5:12">
      <c r="E724" s="29">
        <v>45352</v>
      </c>
      <c r="F724" s="30">
        <v>3315.4499510000001</v>
      </c>
      <c r="G724" s="30">
        <v>2984.25</v>
      </c>
      <c r="H724" s="30">
        <v>1400</v>
      </c>
      <c r="I724" s="30">
        <v>1559.25</v>
      </c>
      <c r="J724" s="30">
        <v>3501.6499020000001</v>
      </c>
      <c r="K724" s="10">
        <f t="shared" si="23"/>
        <v>2370.45533408746</v>
      </c>
      <c r="L724" s="10">
        <f t="shared" si="24"/>
        <v>1.1185935424149696E-2</v>
      </c>
    </row>
    <row r="725" spans="5:12">
      <c r="E725" s="29">
        <v>45355</v>
      </c>
      <c r="F725" s="30">
        <v>3263.1499020000001</v>
      </c>
      <c r="G725" s="30">
        <v>3014.8000489999999</v>
      </c>
      <c r="H725" s="30">
        <v>1430.9499510000001</v>
      </c>
      <c r="I725" s="30">
        <v>1552.099976</v>
      </c>
      <c r="J725" s="30">
        <v>3670</v>
      </c>
      <c r="K725" s="10">
        <f t="shared" si="23"/>
        <v>2413.7477027348145</v>
      </c>
      <c r="L725" s="10">
        <f t="shared" si="24"/>
        <v>1.8263313391652991E-2</v>
      </c>
    </row>
    <row r="726" spans="5:12">
      <c r="E726" s="29">
        <v>45356</v>
      </c>
      <c r="F726" s="30">
        <v>3222.1999510000001</v>
      </c>
      <c r="G726" s="30">
        <v>3000.3999020000001</v>
      </c>
      <c r="H726" s="30">
        <v>1422</v>
      </c>
      <c r="I726" s="30">
        <v>1574.1999510000001</v>
      </c>
      <c r="J726" s="30">
        <v>3631.1999510000001</v>
      </c>
      <c r="K726" s="10">
        <f t="shared" si="23"/>
        <v>2401.9108618809692</v>
      </c>
      <c r="L726" s="10">
        <f t="shared" si="24"/>
        <v>-4.9039263053193283E-3</v>
      </c>
    </row>
    <row r="727" spans="5:12">
      <c r="E727" s="29">
        <v>45357</v>
      </c>
      <c r="F727" s="30">
        <v>3192.5500489999999</v>
      </c>
      <c r="G727" s="30">
        <v>3006</v>
      </c>
      <c r="H727" s="30">
        <v>1433.5500489999999</v>
      </c>
      <c r="I727" s="30">
        <v>1604</v>
      </c>
      <c r="J727" s="30">
        <v>3618</v>
      </c>
      <c r="K727" s="10">
        <f t="shared" si="23"/>
        <v>2409.5398344846108</v>
      </c>
      <c r="L727" s="10">
        <f t="shared" si="24"/>
        <v>3.1762097106582399E-3</v>
      </c>
    </row>
    <row r="728" spans="5:12">
      <c r="E728" s="29">
        <v>45358</v>
      </c>
      <c r="F728" s="30">
        <v>3222.9499510000001</v>
      </c>
      <c r="G728" s="30">
        <v>2957.8500979999999</v>
      </c>
      <c r="H728" s="30">
        <v>1445.5</v>
      </c>
      <c r="I728" s="30">
        <v>1605.6999510000001</v>
      </c>
      <c r="J728" s="30">
        <v>3660.75</v>
      </c>
      <c r="K728" s="10">
        <f t="shared" si="23"/>
        <v>2398.6717611051349</v>
      </c>
      <c r="L728" s="10">
        <f t="shared" si="24"/>
        <v>-4.510435239100552E-3</v>
      </c>
    </row>
    <row r="729" spans="5:12">
      <c r="E729" s="29">
        <v>45362</v>
      </c>
      <c r="F729" s="30">
        <v>3225.75</v>
      </c>
      <c r="G729" s="30">
        <v>2933.1999510000001</v>
      </c>
      <c r="H729" s="30">
        <v>1430</v>
      </c>
      <c r="I729" s="30">
        <v>1593.599976</v>
      </c>
      <c r="J729" s="30">
        <v>3700</v>
      </c>
      <c r="K729" s="10">
        <f t="shared" si="23"/>
        <v>2386.6185457885954</v>
      </c>
      <c r="L729" s="10">
        <f t="shared" si="24"/>
        <v>-5.0249540232992773E-3</v>
      </c>
    </row>
    <row r="730" spans="5:12">
      <c r="E730" s="29">
        <v>45363</v>
      </c>
      <c r="F730" s="30">
        <v>3262.3500979999999</v>
      </c>
      <c r="G730" s="30">
        <v>2950.8500979999999</v>
      </c>
      <c r="H730" s="30">
        <v>1434</v>
      </c>
      <c r="I730" s="30">
        <v>1584.3000489999999</v>
      </c>
      <c r="J730" s="30">
        <v>3639.0500489999999</v>
      </c>
      <c r="K730" s="10">
        <f t="shared" si="23"/>
        <v>2387.0681671999291</v>
      </c>
      <c r="L730" s="10">
        <f t="shared" si="24"/>
        <v>1.8839265794157178E-4</v>
      </c>
    </row>
    <row r="731" spans="5:12">
      <c r="E731" s="29">
        <v>45364</v>
      </c>
      <c r="F731" s="30">
        <v>3163.5500489999999</v>
      </c>
      <c r="G731" s="30">
        <v>2864.3500979999999</v>
      </c>
      <c r="H731" s="30">
        <v>1465.5</v>
      </c>
      <c r="I731" s="30">
        <v>1558.599976</v>
      </c>
      <c r="J731" s="30">
        <v>3634.8999020000001</v>
      </c>
      <c r="K731" s="10">
        <f t="shared" si="23"/>
        <v>2356.5661569171243</v>
      </c>
      <c r="L731" s="10">
        <f t="shared" si="24"/>
        <v>-1.2778022304484105E-2</v>
      </c>
    </row>
    <row r="732" spans="5:12">
      <c r="E732" s="29">
        <v>45365</v>
      </c>
      <c r="F732" s="30">
        <v>3215.75</v>
      </c>
      <c r="G732" s="30">
        <v>2862.9499510000001</v>
      </c>
      <c r="H732" s="30">
        <v>1462.099976</v>
      </c>
      <c r="I732" s="30">
        <v>1570.1999510000001</v>
      </c>
      <c r="J732" s="30">
        <v>3527.0500489999999</v>
      </c>
      <c r="K732" s="10">
        <f t="shared" si="23"/>
        <v>2342.9309207395145</v>
      </c>
      <c r="L732" s="10">
        <f t="shared" si="24"/>
        <v>-5.7860612729190297E-3</v>
      </c>
    </row>
    <row r="733" spans="5:12">
      <c r="E733" s="29">
        <v>45366</v>
      </c>
      <c r="F733" s="30">
        <v>3221.6999510000001</v>
      </c>
      <c r="G733" s="30">
        <v>2836.4499510000001</v>
      </c>
      <c r="H733" s="30">
        <v>1450</v>
      </c>
      <c r="I733" s="30">
        <v>1548.1999510000001</v>
      </c>
      <c r="J733" s="30">
        <v>3598</v>
      </c>
      <c r="K733" s="10">
        <f t="shared" si="23"/>
        <v>2334.1267836285328</v>
      </c>
      <c r="L733" s="10">
        <f t="shared" si="24"/>
        <v>-3.7577450675339019E-3</v>
      </c>
    </row>
    <row r="734" spans="5:12">
      <c r="E734" s="29">
        <v>45369</v>
      </c>
      <c r="F734" s="30">
        <v>3305.6000979999999</v>
      </c>
      <c r="G734" s="30">
        <v>2878.9499510000001</v>
      </c>
      <c r="H734" s="30">
        <v>1447</v>
      </c>
      <c r="I734" s="30">
        <v>1571.25</v>
      </c>
      <c r="J734" s="30">
        <v>3537.1499020000001</v>
      </c>
      <c r="K734" s="10">
        <f t="shared" si="23"/>
        <v>2346.7356318806023</v>
      </c>
      <c r="L734" s="10">
        <f t="shared" si="24"/>
        <v>5.4019551724899806E-3</v>
      </c>
    </row>
    <row r="735" spans="5:12">
      <c r="E735" s="29">
        <v>45370</v>
      </c>
      <c r="F735" s="30">
        <v>3265.0500489999999</v>
      </c>
      <c r="G735" s="30">
        <v>2850.5</v>
      </c>
      <c r="H735" s="30">
        <v>1435.5</v>
      </c>
      <c r="I735" s="30">
        <v>1548.4499510000001</v>
      </c>
      <c r="J735" s="30">
        <v>3541</v>
      </c>
      <c r="K735" s="10">
        <f t="shared" si="23"/>
        <v>2328.490892040883</v>
      </c>
      <c r="L735" s="10">
        <f t="shared" si="24"/>
        <v>-7.7745186086848328E-3</v>
      </c>
    </row>
    <row r="736" spans="5:12">
      <c r="E736" s="29">
        <v>45371</v>
      </c>
      <c r="F736" s="30">
        <v>3162.6999510000001</v>
      </c>
      <c r="G736" s="30">
        <v>2887.5</v>
      </c>
      <c r="H736" s="30">
        <v>1449.0500489999999</v>
      </c>
      <c r="I736" s="30">
        <v>1549.349976</v>
      </c>
      <c r="J736" s="30">
        <v>3502.75</v>
      </c>
      <c r="K736" s="10">
        <f t="shared" si="23"/>
        <v>2343.4206875700984</v>
      </c>
      <c r="L736" s="10">
        <f t="shared" si="24"/>
        <v>6.4117903919005403E-3</v>
      </c>
    </row>
    <row r="737" spans="5:12">
      <c r="E737" s="29">
        <v>45372</v>
      </c>
      <c r="F737" s="30">
        <v>3203.1000979999999</v>
      </c>
      <c r="G737" s="30">
        <v>2901.9499510000001</v>
      </c>
      <c r="H737" s="30">
        <v>1442.599976</v>
      </c>
      <c r="I737" s="30">
        <v>1565.1999510000001</v>
      </c>
      <c r="J737" s="30">
        <v>3525.1499020000001</v>
      </c>
      <c r="K737" s="10">
        <f t="shared" si="23"/>
        <v>2352.2647575430983</v>
      </c>
      <c r="L737" s="10">
        <f t="shared" si="24"/>
        <v>3.7740001272117407E-3</v>
      </c>
    </row>
    <row r="738" spans="5:12">
      <c r="E738" s="29">
        <v>45373</v>
      </c>
      <c r="F738" s="30">
        <v>3228.75</v>
      </c>
      <c r="G738" s="30">
        <v>2910.0500489999999</v>
      </c>
      <c r="H738" s="30">
        <v>1441</v>
      </c>
      <c r="I738" s="30">
        <v>1608.900024</v>
      </c>
      <c r="J738" s="30">
        <v>3546.1999510000001</v>
      </c>
      <c r="K738" s="10">
        <f t="shared" si="23"/>
        <v>2362.7817957908737</v>
      </c>
      <c r="L738" s="10">
        <f t="shared" si="24"/>
        <v>4.4710265772804902E-3</v>
      </c>
    </row>
    <row r="739" spans="5:12">
      <c r="E739" s="29">
        <v>45377</v>
      </c>
      <c r="F739" s="30">
        <v>3200.75</v>
      </c>
      <c r="G739" s="30">
        <v>2883.1499020000001</v>
      </c>
      <c r="H739" s="30">
        <v>1427.1999510000001</v>
      </c>
      <c r="I739" s="30">
        <v>1598.099976</v>
      </c>
      <c r="J739" s="30">
        <v>3605</v>
      </c>
      <c r="K739" s="10">
        <f t="shared" si="23"/>
        <v>2352.7211755394237</v>
      </c>
      <c r="L739" s="10">
        <f t="shared" si="24"/>
        <v>-4.2579557153235026E-3</v>
      </c>
    </row>
    <row r="740" spans="5:12">
      <c r="E740" s="29">
        <v>45378</v>
      </c>
      <c r="F740" s="30">
        <v>3248.8000489999999</v>
      </c>
      <c r="G740" s="30">
        <v>2985.6999510000001</v>
      </c>
      <c r="H740" s="30">
        <v>1423.5500489999999</v>
      </c>
      <c r="I740" s="30">
        <v>1604.150024</v>
      </c>
      <c r="J740" s="30">
        <v>3683</v>
      </c>
      <c r="K740" s="10">
        <f t="shared" si="23"/>
        <v>2406.0876989737217</v>
      </c>
      <c r="L740" s="10">
        <f t="shared" si="24"/>
        <v>2.2682893319078579E-2</v>
      </c>
    </row>
    <row r="741" spans="5:12">
      <c r="E741" s="29">
        <v>45379</v>
      </c>
      <c r="F741" s="30">
        <v>3337.0500489999999</v>
      </c>
      <c r="G741" s="30">
        <v>2971.6999510000001</v>
      </c>
      <c r="H741" s="30">
        <v>1440.6999510000001</v>
      </c>
      <c r="I741" s="30">
        <v>1620.5500489999999</v>
      </c>
      <c r="J741" s="30">
        <v>3706.5500489999999</v>
      </c>
      <c r="K741" s="10">
        <f t="shared" si="23"/>
        <v>2411.1156703334309</v>
      </c>
      <c r="L741" s="10">
        <f t="shared" si="24"/>
        <v>2.0896874880553806E-3</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7A983-56AB-5249-AB3D-91FF78C9156C}">
  <dimension ref="A2:I48"/>
  <sheetViews>
    <sheetView zoomScale="42" workbookViewId="0">
      <selection activeCell="J12" sqref="J12"/>
    </sheetView>
  </sheetViews>
  <sheetFormatPr baseColWidth="10" defaultColWidth="8.6328125" defaultRowHeight="29"/>
  <cols>
    <col min="1" max="1" width="13.6328125" style="140" bestFit="1" customWidth="1"/>
    <col min="2" max="2" width="10.26953125" style="140" customWidth="1"/>
    <col min="3" max="3" width="10" style="140" customWidth="1"/>
    <col min="4" max="4" width="21.6328125" style="140" bestFit="1" customWidth="1"/>
    <col min="5" max="16384" width="8.6328125" style="140"/>
  </cols>
  <sheetData>
    <row r="2" spans="1:9" ht="57" customHeight="1">
      <c r="A2" s="147" t="s">
        <v>79</v>
      </c>
      <c r="B2" s="146" t="s">
        <v>113</v>
      </c>
      <c r="C2" s="146" t="s">
        <v>112</v>
      </c>
      <c r="D2" s="146" t="s">
        <v>11</v>
      </c>
    </row>
    <row r="3" spans="1:9">
      <c r="A3" s="144" t="s">
        <v>111</v>
      </c>
      <c r="B3" s="143">
        <f>((((1+0.00085)^740)-1))</f>
        <v>0.87523282751438214</v>
      </c>
      <c r="C3" s="145">
        <f>(0.012692917*(740)^1/2)/10</f>
        <v>0.46963792900000001</v>
      </c>
      <c r="D3" s="142">
        <f>(87.52-5)/46.96</f>
        <v>1.7572402044293014</v>
      </c>
    </row>
    <row r="4" spans="1:9">
      <c r="A4" s="144" t="s">
        <v>110</v>
      </c>
      <c r="B4" s="143">
        <f>((1+0.000643809)^740)-1</f>
        <v>0.61005020941371146</v>
      </c>
      <c r="C4" s="145">
        <f>(0.009989265*(740)^1/2)/100</f>
        <v>3.6960280500000005E-2</v>
      </c>
      <c r="D4" s="142">
        <f>(61.01-5)/3.7</f>
        <v>15.137837837837836</v>
      </c>
    </row>
    <row r="5" spans="1:9">
      <c r="A5" s="144" t="s">
        <v>109</v>
      </c>
      <c r="B5" s="143">
        <f>((1+0.000790938)^740)-1</f>
        <v>0.79510367206464672</v>
      </c>
      <c r="C5" s="145">
        <f>(0.009660065*(740)^1/2)/100</f>
        <v>3.5742240500000001E-2</v>
      </c>
      <c r="D5" s="142">
        <f>(79.51-5)/3.57</f>
        <v>20.871148459383758</v>
      </c>
    </row>
    <row r="6" spans="1:9">
      <c r="A6" s="144" t="s">
        <v>108</v>
      </c>
      <c r="B6" s="143">
        <f>(((1+0.000733951)^740)-1)</f>
        <v>0.7210327115900601</v>
      </c>
      <c r="C6" s="145">
        <f>(0.010304253*(740)^1/2)/10</f>
        <v>0.38125736099999996</v>
      </c>
      <c r="D6" s="142">
        <f>(72.1-5)/38.13</f>
        <v>1.7597692105953315</v>
      </c>
    </row>
    <row r="7" spans="1:9">
      <c r="A7" s="144" t="s">
        <v>107</v>
      </c>
      <c r="B7" s="143">
        <v>0.112</v>
      </c>
      <c r="C7" s="143">
        <v>0.1419</v>
      </c>
      <c r="D7" s="142">
        <v>0.3</v>
      </c>
    </row>
    <row r="8" spans="1:9" ht="30" thickBot="1">
      <c r="A8" s="141"/>
    </row>
    <row r="9" spans="1:9" ht="33.5" customHeight="1">
      <c r="A9" s="155" t="s">
        <v>106</v>
      </c>
      <c r="B9" s="156"/>
      <c r="C9" s="156"/>
      <c r="D9" s="156"/>
      <c r="E9" s="156"/>
      <c r="F9" s="156"/>
      <c r="G9" s="156"/>
      <c r="H9" s="156"/>
      <c r="I9" s="157"/>
    </row>
    <row r="10" spans="1:9">
      <c r="A10" s="158"/>
      <c r="B10" s="159"/>
      <c r="C10" s="159"/>
      <c r="D10" s="159"/>
      <c r="E10" s="159"/>
      <c r="F10" s="159"/>
      <c r="G10" s="159"/>
      <c r="H10" s="159"/>
      <c r="I10" s="160"/>
    </row>
    <row r="11" spans="1:9">
      <c r="A11" s="158"/>
      <c r="B11" s="159"/>
      <c r="C11" s="159"/>
      <c r="D11" s="159"/>
      <c r="E11" s="159"/>
      <c r="F11" s="159"/>
      <c r="G11" s="159"/>
      <c r="H11" s="159"/>
      <c r="I11" s="160"/>
    </row>
    <row r="12" spans="1:9">
      <c r="A12" s="158"/>
      <c r="B12" s="159"/>
      <c r="C12" s="159"/>
      <c r="D12" s="159"/>
      <c r="E12" s="159"/>
      <c r="F12" s="159"/>
      <c r="G12" s="159"/>
      <c r="H12" s="159"/>
      <c r="I12" s="160"/>
    </row>
    <row r="13" spans="1:9">
      <c r="A13" s="158"/>
      <c r="B13" s="159"/>
      <c r="C13" s="159"/>
      <c r="D13" s="159"/>
      <c r="E13" s="159"/>
      <c r="F13" s="159"/>
      <c r="G13" s="159"/>
      <c r="H13" s="159"/>
      <c r="I13" s="160"/>
    </row>
    <row r="14" spans="1:9">
      <c r="A14" s="158"/>
      <c r="B14" s="159"/>
      <c r="C14" s="159"/>
      <c r="D14" s="159"/>
      <c r="E14" s="159"/>
      <c r="F14" s="159"/>
      <c r="G14" s="159"/>
      <c r="H14" s="159"/>
      <c r="I14" s="160"/>
    </row>
    <row r="15" spans="1:9">
      <c r="A15" s="158"/>
      <c r="B15" s="159"/>
      <c r="C15" s="159"/>
      <c r="D15" s="159"/>
      <c r="E15" s="159"/>
      <c r="F15" s="159"/>
      <c r="G15" s="159"/>
      <c r="H15" s="159"/>
      <c r="I15" s="160"/>
    </row>
    <row r="16" spans="1:9">
      <c r="A16" s="158"/>
      <c r="B16" s="159"/>
      <c r="C16" s="159"/>
      <c r="D16" s="159"/>
      <c r="E16" s="159"/>
      <c r="F16" s="159"/>
      <c r="G16" s="159"/>
      <c r="H16" s="159"/>
      <c r="I16" s="160"/>
    </row>
    <row r="17" spans="1:9">
      <c r="A17" s="158"/>
      <c r="B17" s="159"/>
      <c r="C17" s="159"/>
      <c r="D17" s="159"/>
      <c r="E17" s="159"/>
      <c r="F17" s="159"/>
      <c r="G17" s="159"/>
      <c r="H17" s="159"/>
      <c r="I17" s="160"/>
    </row>
    <row r="18" spans="1:9">
      <c r="A18" s="158"/>
      <c r="B18" s="159"/>
      <c r="C18" s="159"/>
      <c r="D18" s="159"/>
      <c r="E18" s="159"/>
      <c r="F18" s="159"/>
      <c r="G18" s="159"/>
      <c r="H18" s="159"/>
      <c r="I18" s="160"/>
    </row>
    <row r="19" spans="1:9">
      <c r="A19" s="158"/>
      <c r="B19" s="159"/>
      <c r="C19" s="159"/>
      <c r="D19" s="159"/>
      <c r="E19" s="159"/>
      <c r="F19" s="159"/>
      <c r="G19" s="159"/>
      <c r="H19" s="159"/>
      <c r="I19" s="160"/>
    </row>
    <row r="20" spans="1:9">
      <c r="A20" s="158"/>
      <c r="B20" s="159"/>
      <c r="C20" s="159"/>
      <c r="D20" s="159"/>
      <c r="E20" s="159"/>
      <c r="F20" s="159"/>
      <c r="G20" s="159"/>
      <c r="H20" s="159"/>
      <c r="I20" s="160"/>
    </row>
    <row r="21" spans="1:9">
      <c r="A21" s="158"/>
      <c r="B21" s="159"/>
      <c r="C21" s="159"/>
      <c r="D21" s="159"/>
      <c r="E21" s="159"/>
      <c r="F21" s="159"/>
      <c r="G21" s="159"/>
      <c r="H21" s="159"/>
      <c r="I21" s="160"/>
    </row>
    <row r="22" spans="1:9">
      <c r="A22" s="158"/>
      <c r="B22" s="159"/>
      <c r="C22" s="159"/>
      <c r="D22" s="159"/>
      <c r="E22" s="159"/>
      <c r="F22" s="159"/>
      <c r="G22" s="159"/>
      <c r="H22" s="159"/>
      <c r="I22" s="160"/>
    </row>
    <row r="23" spans="1:9">
      <c r="A23" s="158"/>
      <c r="B23" s="159"/>
      <c r="C23" s="159"/>
      <c r="D23" s="159"/>
      <c r="E23" s="159"/>
      <c r="F23" s="159"/>
      <c r="G23" s="159"/>
      <c r="H23" s="159"/>
      <c r="I23" s="160"/>
    </row>
    <row r="24" spans="1:9">
      <c r="A24" s="158"/>
      <c r="B24" s="159"/>
      <c r="C24" s="159"/>
      <c r="D24" s="159"/>
      <c r="E24" s="159"/>
      <c r="F24" s="159"/>
      <c r="G24" s="159"/>
      <c r="H24" s="159"/>
      <c r="I24" s="160"/>
    </row>
    <row r="25" spans="1:9">
      <c r="A25" s="158"/>
      <c r="B25" s="159"/>
      <c r="C25" s="159"/>
      <c r="D25" s="159"/>
      <c r="E25" s="159"/>
      <c r="F25" s="159"/>
      <c r="G25" s="159"/>
      <c r="H25" s="159"/>
      <c r="I25" s="160"/>
    </row>
    <row r="26" spans="1:9">
      <c r="A26" s="158"/>
      <c r="B26" s="159"/>
      <c r="C26" s="159"/>
      <c r="D26" s="159"/>
      <c r="E26" s="159"/>
      <c r="F26" s="159"/>
      <c r="G26" s="159"/>
      <c r="H26" s="159"/>
      <c r="I26" s="160"/>
    </row>
    <row r="27" spans="1:9">
      <c r="A27" s="158"/>
      <c r="B27" s="159"/>
      <c r="C27" s="159"/>
      <c r="D27" s="159"/>
      <c r="E27" s="159"/>
      <c r="F27" s="159"/>
      <c r="G27" s="159"/>
      <c r="H27" s="159"/>
      <c r="I27" s="160"/>
    </row>
    <row r="28" spans="1:9">
      <c r="A28" s="158"/>
      <c r="B28" s="159"/>
      <c r="C28" s="159"/>
      <c r="D28" s="159"/>
      <c r="E28" s="159"/>
      <c r="F28" s="159"/>
      <c r="G28" s="159"/>
      <c r="H28" s="159"/>
      <c r="I28" s="160"/>
    </row>
    <row r="29" spans="1:9">
      <c r="A29" s="158"/>
      <c r="B29" s="159"/>
      <c r="C29" s="159"/>
      <c r="D29" s="159"/>
      <c r="E29" s="159"/>
      <c r="F29" s="159"/>
      <c r="G29" s="159"/>
      <c r="H29" s="159"/>
      <c r="I29" s="160"/>
    </row>
    <row r="30" spans="1:9">
      <c r="A30" s="158"/>
      <c r="B30" s="159"/>
      <c r="C30" s="159"/>
      <c r="D30" s="159"/>
      <c r="E30" s="159"/>
      <c r="F30" s="159"/>
      <c r="G30" s="159"/>
      <c r="H30" s="159"/>
      <c r="I30" s="160"/>
    </row>
    <row r="31" spans="1:9">
      <c r="A31" s="158"/>
      <c r="B31" s="159"/>
      <c r="C31" s="159"/>
      <c r="D31" s="159"/>
      <c r="E31" s="159"/>
      <c r="F31" s="159"/>
      <c r="G31" s="159"/>
      <c r="H31" s="159"/>
      <c r="I31" s="160"/>
    </row>
    <row r="32" spans="1:9">
      <c r="A32" s="158"/>
      <c r="B32" s="159"/>
      <c r="C32" s="159"/>
      <c r="D32" s="159"/>
      <c r="E32" s="159"/>
      <c r="F32" s="159"/>
      <c r="G32" s="159"/>
      <c r="H32" s="159"/>
      <c r="I32" s="160"/>
    </row>
    <row r="33" spans="1:9">
      <c r="A33" s="158"/>
      <c r="B33" s="159"/>
      <c r="C33" s="159"/>
      <c r="D33" s="159"/>
      <c r="E33" s="159"/>
      <c r="F33" s="159"/>
      <c r="G33" s="159"/>
      <c r="H33" s="159"/>
      <c r="I33" s="160"/>
    </row>
    <row r="34" spans="1:9">
      <c r="A34" s="158"/>
      <c r="B34" s="159"/>
      <c r="C34" s="159"/>
      <c r="D34" s="159"/>
      <c r="E34" s="159"/>
      <c r="F34" s="159"/>
      <c r="G34" s="159"/>
      <c r="H34" s="159"/>
      <c r="I34" s="160"/>
    </row>
    <row r="35" spans="1:9">
      <c r="A35" s="158"/>
      <c r="B35" s="159"/>
      <c r="C35" s="159"/>
      <c r="D35" s="159"/>
      <c r="E35" s="159"/>
      <c r="F35" s="159"/>
      <c r="G35" s="159"/>
      <c r="H35" s="159"/>
      <c r="I35" s="160"/>
    </row>
    <row r="36" spans="1:9">
      <c r="A36" s="158"/>
      <c r="B36" s="159"/>
      <c r="C36" s="159"/>
      <c r="D36" s="159"/>
      <c r="E36" s="159"/>
      <c r="F36" s="159"/>
      <c r="G36" s="159"/>
      <c r="H36" s="159"/>
      <c r="I36" s="160"/>
    </row>
    <row r="37" spans="1:9">
      <c r="A37" s="158"/>
      <c r="B37" s="159"/>
      <c r="C37" s="159"/>
      <c r="D37" s="159"/>
      <c r="E37" s="159"/>
      <c r="F37" s="159"/>
      <c r="G37" s="159"/>
      <c r="H37" s="159"/>
      <c r="I37" s="160"/>
    </row>
    <row r="38" spans="1:9">
      <c r="A38" s="158"/>
      <c r="B38" s="159"/>
      <c r="C38" s="159"/>
      <c r="D38" s="159"/>
      <c r="E38" s="159"/>
      <c r="F38" s="159"/>
      <c r="G38" s="159"/>
      <c r="H38" s="159"/>
      <c r="I38" s="160"/>
    </row>
    <row r="39" spans="1:9">
      <c r="A39" s="158"/>
      <c r="B39" s="159"/>
      <c r="C39" s="159"/>
      <c r="D39" s="159"/>
      <c r="E39" s="159"/>
      <c r="F39" s="159"/>
      <c r="G39" s="159"/>
      <c r="H39" s="159"/>
      <c r="I39" s="160"/>
    </row>
    <row r="40" spans="1:9">
      <c r="A40" s="158"/>
      <c r="B40" s="159"/>
      <c r="C40" s="159"/>
      <c r="D40" s="159"/>
      <c r="E40" s="159"/>
      <c r="F40" s="159"/>
      <c r="G40" s="159"/>
      <c r="H40" s="159"/>
      <c r="I40" s="160"/>
    </row>
    <row r="41" spans="1:9">
      <c r="A41" s="158"/>
      <c r="B41" s="159"/>
      <c r="C41" s="159"/>
      <c r="D41" s="159"/>
      <c r="E41" s="159"/>
      <c r="F41" s="159"/>
      <c r="G41" s="159"/>
      <c r="H41" s="159"/>
      <c r="I41" s="160"/>
    </row>
    <row r="42" spans="1:9">
      <c r="A42" s="158"/>
      <c r="B42" s="159"/>
      <c r="C42" s="159"/>
      <c r="D42" s="159"/>
      <c r="E42" s="159"/>
      <c r="F42" s="159"/>
      <c r="G42" s="159"/>
      <c r="H42" s="159"/>
      <c r="I42" s="160"/>
    </row>
    <row r="43" spans="1:9">
      <c r="A43" s="158"/>
      <c r="B43" s="159"/>
      <c r="C43" s="159"/>
      <c r="D43" s="159"/>
      <c r="E43" s="159"/>
      <c r="F43" s="159"/>
      <c r="G43" s="159"/>
      <c r="H43" s="159"/>
      <c r="I43" s="160"/>
    </row>
    <row r="44" spans="1:9">
      <c r="A44" s="158"/>
      <c r="B44" s="159"/>
      <c r="C44" s="159"/>
      <c r="D44" s="159"/>
      <c r="E44" s="159"/>
      <c r="F44" s="159"/>
      <c r="G44" s="159"/>
      <c r="H44" s="159"/>
      <c r="I44" s="160"/>
    </row>
    <row r="45" spans="1:9">
      <c r="A45" s="158"/>
      <c r="B45" s="159"/>
      <c r="C45" s="159"/>
      <c r="D45" s="159"/>
      <c r="E45" s="159"/>
      <c r="F45" s="159"/>
      <c r="G45" s="159"/>
      <c r="H45" s="159"/>
      <c r="I45" s="160"/>
    </row>
    <row r="46" spans="1:9">
      <c r="A46" s="158"/>
      <c r="B46" s="159"/>
      <c r="C46" s="159"/>
      <c r="D46" s="159"/>
      <c r="E46" s="159"/>
      <c r="F46" s="159"/>
      <c r="G46" s="159"/>
      <c r="H46" s="159"/>
      <c r="I46" s="160"/>
    </row>
    <row r="47" spans="1:9">
      <c r="A47" s="158"/>
      <c r="B47" s="159"/>
      <c r="C47" s="159"/>
      <c r="D47" s="159"/>
      <c r="E47" s="159"/>
      <c r="F47" s="159"/>
      <c r="G47" s="159"/>
      <c r="H47" s="159"/>
      <c r="I47" s="160"/>
    </row>
    <row r="48" spans="1:9" ht="30" thickBot="1">
      <c r="A48" s="161"/>
      <c r="B48" s="162"/>
      <c r="C48" s="162"/>
      <c r="D48" s="162"/>
      <c r="E48" s="162"/>
      <c r="F48" s="162"/>
      <c r="G48" s="162"/>
      <c r="H48" s="162"/>
      <c r="I48" s="163"/>
    </row>
  </sheetData>
  <mergeCells count="1">
    <mergeCell ref="A9:I4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5C4E-EA36-8646-982F-F1D7962D572E}">
  <dimension ref="A1"/>
  <sheetViews>
    <sheetView zoomScale="62" zoomScaleNormal="130" workbookViewId="0">
      <selection activeCell="Z43" sqref="Z43"/>
    </sheetView>
  </sheetViews>
  <sheetFormatPr baseColWidth="10" defaultColWidth="4.81640625" defaultRowHeight="15"/>
  <cols>
    <col min="1" max="16384" width="4.81640625" style="148"/>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2123E-69BA-4A1D-BCC0-1B209C377244}">
  <dimension ref="A1:F6"/>
  <sheetViews>
    <sheetView zoomScale="91" workbookViewId="0">
      <selection activeCell="E14" sqref="E14"/>
    </sheetView>
  </sheetViews>
  <sheetFormatPr baseColWidth="10" defaultColWidth="8.6328125" defaultRowHeight="29"/>
  <cols>
    <col min="1" max="1" width="11.6328125" bestFit="1" customWidth="1"/>
  </cols>
  <sheetData>
    <row r="1" spans="1:6">
      <c r="A1" s="39"/>
      <c r="B1" s="10" t="s">
        <v>77</v>
      </c>
      <c r="C1" s="10" t="s">
        <v>76</v>
      </c>
      <c r="D1" s="10" t="s">
        <v>75</v>
      </c>
      <c r="E1" s="10" t="s">
        <v>16</v>
      </c>
      <c r="F1" s="10" t="s">
        <v>74</v>
      </c>
    </row>
    <row r="2" spans="1:6">
      <c r="A2" s="10" t="s">
        <v>77</v>
      </c>
      <c r="B2" s="37">
        <v>1</v>
      </c>
      <c r="C2" s="37"/>
      <c r="D2" s="37"/>
      <c r="E2" s="37"/>
      <c r="F2" s="37"/>
    </row>
    <row r="3" spans="1:6">
      <c r="A3" s="10" t="s">
        <v>76</v>
      </c>
      <c r="B3" s="37">
        <v>0.1773994982934978</v>
      </c>
      <c r="C3" s="37">
        <v>1</v>
      </c>
      <c r="D3" s="37"/>
      <c r="E3" s="37"/>
      <c r="F3" s="37"/>
    </row>
    <row r="4" spans="1:6">
      <c r="A4" s="10" t="s">
        <v>75</v>
      </c>
      <c r="B4" s="37">
        <v>7.1295156188496661E-2</v>
      </c>
      <c r="C4" s="37">
        <v>0.11432476839318331</v>
      </c>
      <c r="D4" s="37">
        <v>1</v>
      </c>
      <c r="E4" s="37"/>
      <c r="F4" s="37"/>
    </row>
    <row r="5" spans="1:6">
      <c r="A5" s="10" t="s">
        <v>16</v>
      </c>
      <c r="B5" s="37">
        <v>0.16479296750549319</v>
      </c>
      <c r="C5" s="37">
        <v>0.18936929707668232</v>
      </c>
      <c r="D5" s="37">
        <v>4.3412041403994121E-2</v>
      </c>
      <c r="E5" s="37">
        <v>1</v>
      </c>
      <c r="F5" s="37"/>
    </row>
    <row r="6" spans="1:6" ht="30" thickBot="1">
      <c r="A6" s="10" t="s">
        <v>74</v>
      </c>
      <c r="B6" s="38">
        <v>9.0896324074909066E-2</v>
      </c>
      <c r="C6" s="38">
        <v>0.10943759577365408</v>
      </c>
      <c r="D6" s="38">
        <v>0.34826411528338935</v>
      </c>
      <c r="E6" s="38">
        <v>4.0090439076620283E-3</v>
      </c>
      <c r="F6" s="3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NAME</vt:lpstr>
      <vt:lpstr>Raw Data and Daily Price Change</vt:lpstr>
      <vt:lpstr>2.b Portfolios Daily Value</vt:lpstr>
      <vt:lpstr>Price weighted Portfolio</vt:lpstr>
      <vt:lpstr>Equally weighted Portfolio </vt:lpstr>
      <vt:lpstr>Sheet 3</vt:lpstr>
      <vt:lpstr>Sheet4</vt:lpstr>
      <vt:lpstr>Beta weighted Portfolio</vt:lpstr>
      <vt:lpstr>Value weighted Portfolio </vt:lpstr>
      <vt:lpstr>Comparison</vt:lpstr>
      <vt:lpstr>EMH Hypothysis</vt:lpstr>
      <vt:lpstr>Correlation Matrix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ANSHUMAN GUPTA</cp:lastModifiedBy>
  <dcterms:created xsi:type="dcterms:W3CDTF">2022-04-27T18:49:47Z</dcterms:created>
  <dcterms:modified xsi:type="dcterms:W3CDTF">2024-11-29T16:36:48Z</dcterms:modified>
</cp:coreProperties>
</file>