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Questions" sheetId="1" r:id="rId4"/>
    <sheet state="visible" name="Raw Data" sheetId="2" r:id="rId5"/>
    <sheet state="visible" name="Q1." sheetId="3" r:id="rId6"/>
    <sheet state="visible" name="Q2." sheetId="4" r:id="rId7"/>
    <sheet state="visible" name="Q3." sheetId="5" r:id="rId8"/>
    <sheet state="visible" name="Q4" sheetId="6" r:id="rId9"/>
  </sheets>
  <definedNames>
    <definedName hidden="1" localSheetId="1" name="Z_B8F74DD0_BC81_4ABE_AFF0_7F87ED3C7129_.wvu.FilterData">'Raw Data'!$A$1:$M$114</definedName>
  </definedNames>
  <calcPr/>
  <customWorkbookViews>
    <customWorkbookView activeSheetId="0" maximized="1" windowHeight="0" windowWidth="0" guid="{B8F74DD0-BC81-4ABE-AFF0-7F87ED3C7129}" name="Filter 1"/>
  </customWorkbookViews>
</workbook>
</file>

<file path=xl/sharedStrings.xml><?xml version="1.0" encoding="utf-8"?>
<sst xmlns="http://schemas.openxmlformats.org/spreadsheetml/2006/main" count="1342" uniqueCount="624">
  <si>
    <t>Questions:</t>
  </si>
  <si>
    <t>1. Using SUMIFS formula provide summary of total premium done by each agent</t>
  </si>
  <si>
    <t xml:space="preserve">2. Using Vlookup obtaing the details of leads shared - Required Details LeadId,Agent Code,Product,Insurer Name,Status,Premium Amount </t>
  </si>
  <si>
    <t>3. Using Countifs formulat provide summary of the details requested in sheet no 3.</t>
  </si>
  <si>
    <t>4. Summarise the raw data at RM level and share a view of the summary (Summary required against the RM code total bookings and premium)</t>
  </si>
  <si>
    <t>*Please provide solutions in the sheets named with the respective question number.</t>
  </si>
  <si>
    <t>daTE</t>
  </si>
  <si>
    <t>LeadId</t>
  </si>
  <si>
    <t>Region Code</t>
  </si>
  <si>
    <t>Reference Number</t>
  </si>
  <si>
    <t>Policy Number</t>
  </si>
  <si>
    <t>Agent Code</t>
  </si>
  <si>
    <t>RM Code</t>
  </si>
  <si>
    <t>Product</t>
  </si>
  <si>
    <t>Insurer Name</t>
  </si>
  <si>
    <t>Booking Mode</t>
  </si>
  <si>
    <t>Status</t>
  </si>
  <si>
    <t>Premium Amount</t>
  </si>
  <si>
    <t>Sum Insured</t>
  </si>
  <si>
    <t>2021-05-11 14:40:10</t>
  </si>
  <si>
    <t>PB466649</t>
  </si>
  <si>
    <t>DL6</t>
  </si>
  <si>
    <t>ICUB3239389</t>
  </si>
  <si>
    <t>NEMI3717541TPK312749</t>
  </si>
  <si>
    <t>CD100001</t>
  </si>
  <si>
    <t>RM100001</t>
  </si>
  <si>
    <t>CV</t>
  </si>
  <si>
    <t>New India Assurance</t>
  </si>
  <si>
    <t>Online</t>
  </si>
  <si>
    <t>Soft Copy Received</t>
  </si>
  <si>
    <t>)</t>
  </si>
  <si>
    <t>2021-05-11 14:25:05</t>
  </si>
  <si>
    <t>PB298193</t>
  </si>
  <si>
    <t>DL7</t>
  </si>
  <si>
    <t>MGHD1821386</t>
  </si>
  <si>
    <t>PECC4717827CPI764782</t>
  </si>
  <si>
    <t>CD100008</t>
  </si>
  <si>
    <t>RM100008</t>
  </si>
  <si>
    <t>Two Wheeler</t>
  </si>
  <si>
    <t>Policy Issued</t>
  </si>
  <si>
    <t>2021-05-11 14:16:02</t>
  </si>
  <si>
    <t>PB268693</t>
  </si>
  <si>
    <t>DL13</t>
  </si>
  <si>
    <t>HBRJ9671677</t>
  </si>
  <si>
    <t>AVEX6413879ONH595784</t>
  </si>
  <si>
    <t>CD100002</t>
  </si>
  <si>
    <t>RM100002</t>
  </si>
  <si>
    <t>2021-05-08 17:24:25</t>
  </si>
  <si>
    <t>PB547425</t>
  </si>
  <si>
    <t>DL5</t>
  </si>
  <si>
    <t>WVPZ3963994</t>
  </si>
  <si>
    <t>AVEX6413879ONH59573</t>
  </si>
  <si>
    <t>Health</t>
  </si>
  <si>
    <t>Offline</t>
  </si>
  <si>
    <t>Lead</t>
  </si>
  <si>
    <t>2021-05-08 17:23:46</t>
  </si>
  <si>
    <t>PB876345</t>
  </si>
  <si>
    <t>DL1</t>
  </si>
  <si>
    <t>XYKL2836284</t>
  </si>
  <si>
    <t>AVEX6413879ONH594784</t>
  </si>
  <si>
    <t>2021-05-08 17:23:34</t>
  </si>
  <si>
    <t>PB276751</t>
  </si>
  <si>
    <t>DL10</t>
  </si>
  <si>
    <t>UOVW2473564</t>
  </si>
  <si>
    <t>AVEX6413879ONH595754</t>
  </si>
  <si>
    <t>2021-05-07 17:03:15</t>
  </si>
  <si>
    <t>PB186691</t>
  </si>
  <si>
    <t>DL11</t>
  </si>
  <si>
    <t>FSKU1147319</t>
  </si>
  <si>
    <t>OHCT1827999MNC781238</t>
  </si>
  <si>
    <t>CD100003</t>
  </si>
  <si>
    <t>RM100003</t>
  </si>
  <si>
    <t>United India</t>
  </si>
  <si>
    <t>2021-05-07 13:28:53</t>
  </si>
  <si>
    <t>PB214554</t>
  </si>
  <si>
    <t>DL3</t>
  </si>
  <si>
    <t>WCPA4469357</t>
  </si>
  <si>
    <t>OYQC3967399SVW855355</t>
  </si>
  <si>
    <t>CD100004</t>
  </si>
  <si>
    <t>RM100004</t>
  </si>
  <si>
    <t>Car</t>
  </si>
  <si>
    <t>Royal Sundaram</t>
  </si>
  <si>
    <t>2021-05-07 12:01:59</t>
  </si>
  <si>
    <t>PB614894</t>
  </si>
  <si>
    <t>DL12</t>
  </si>
  <si>
    <t>PFUB3845151</t>
  </si>
  <si>
    <t>XIPN3572731MFE258328</t>
  </si>
  <si>
    <t>2021-05-07 11:56:02</t>
  </si>
  <si>
    <t>PB957443</t>
  </si>
  <si>
    <t>MQYU5287511</t>
  </si>
  <si>
    <t>XIPN3572731MFE258323</t>
  </si>
  <si>
    <t>PB938666</t>
  </si>
  <si>
    <t>DL2</t>
  </si>
  <si>
    <t>MIQL5536165</t>
  </si>
  <si>
    <t>XIPN3572731MFE258327</t>
  </si>
  <si>
    <t>2021-05-07 11:54:36</t>
  </si>
  <si>
    <t>PB626673</t>
  </si>
  <si>
    <t>DL8</t>
  </si>
  <si>
    <t>QWNF6244236</t>
  </si>
  <si>
    <t>XKKD6743339XIS334189</t>
  </si>
  <si>
    <t>2021-05-07 11:21:35</t>
  </si>
  <si>
    <t>PB227157</t>
  </si>
  <si>
    <t>DL9</t>
  </si>
  <si>
    <t>AUKA7546192</t>
  </si>
  <si>
    <t>XKKD6743339XIS334180</t>
  </si>
  <si>
    <t>CD100009</t>
  </si>
  <si>
    <t>RM100009</t>
  </si>
  <si>
    <t>2021-05-07 11:19:48</t>
  </si>
  <si>
    <t>PB525991</t>
  </si>
  <si>
    <t>DL4</t>
  </si>
  <si>
    <t>AIGH6614121</t>
  </si>
  <si>
    <t>XVOP8813119GCZ859775</t>
  </si>
  <si>
    <t>CD100005</t>
  </si>
  <si>
    <t>RM100005</t>
  </si>
  <si>
    <t>2021-05-06 14:47:58</t>
  </si>
  <si>
    <t>PB784248</t>
  </si>
  <si>
    <t>MH01</t>
  </si>
  <si>
    <t>FWDL6876459</t>
  </si>
  <si>
    <t>ZBOS9665834RAR678871</t>
  </si>
  <si>
    <t>Universal Sompo</t>
  </si>
  <si>
    <t>2021-05-06 14:40:01</t>
  </si>
  <si>
    <t>PB961995</t>
  </si>
  <si>
    <t>MH03</t>
  </si>
  <si>
    <t>GWDS7519429</t>
  </si>
  <si>
    <t>FHGK8168371TNJ285849</t>
  </si>
  <si>
    <t>Docs And Inspection Pending</t>
  </si>
  <si>
    <t>2021-05-06 13:34:36</t>
  </si>
  <si>
    <t>PB789449</t>
  </si>
  <si>
    <t>MH02</t>
  </si>
  <si>
    <t>ALYR6445244</t>
  </si>
  <si>
    <t>KEZC6752966AVQ637248</t>
  </si>
  <si>
    <t>Bajaj Allianz</t>
  </si>
  <si>
    <t>2021-05-06 12:27:57</t>
  </si>
  <si>
    <t>PB316516</t>
  </si>
  <si>
    <t>TN03</t>
  </si>
  <si>
    <t>MNSM1197468</t>
  </si>
  <si>
    <t>QXGZ6975963OFI756494</t>
  </si>
  <si>
    <t>CD100006</t>
  </si>
  <si>
    <t>RM100006</t>
  </si>
  <si>
    <t>2021-05-06 11:11:49</t>
  </si>
  <si>
    <t>PB339439</t>
  </si>
  <si>
    <t>TN18</t>
  </si>
  <si>
    <t>OUSW6614418</t>
  </si>
  <si>
    <t>ISDB7391184BWH354884</t>
  </si>
  <si>
    <t>Bharti AXA</t>
  </si>
  <si>
    <t>2021-05-06 10:42:27</t>
  </si>
  <si>
    <t>PB693266</t>
  </si>
  <si>
    <t>TN06</t>
  </si>
  <si>
    <t>TXPH1174915</t>
  </si>
  <si>
    <t>ZWLP7211378MRC349893</t>
  </si>
  <si>
    <t>2021-05-06 10:38:47</t>
  </si>
  <si>
    <t>PB868277</t>
  </si>
  <si>
    <t>TN01</t>
  </si>
  <si>
    <t>ZKYG9567669</t>
  </si>
  <si>
    <t>JXBZ2451226TNG194454</t>
  </si>
  <si>
    <t>Caselogin</t>
  </si>
  <si>
    <t>2021-05-05 11:53:50</t>
  </si>
  <si>
    <t>PB382771</t>
  </si>
  <si>
    <t>TN04</t>
  </si>
  <si>
    <t>PXWW8711632</t>
  </si>
  <si>
    <t>ZNGM3178189TME232977</t>
  </si>
  <si>
    <t>CD100007</t>
  </si>
  <si>
    <t>RM100007</t>
  </si>
  <si>
    <t>2021-05-05 11:28:02</t>
  </si>
  <si>
    <t>PB591432</t>
  </si>
  <si>
    <t>TN05</t>
  </si>
  <si>
    <t>KJXO5749249</t>
  </si>
  <si>
    <t>VCVI3961422ECR781837</t>
  </si>
  <si>
    <t>Kotak Mahindra</t>
  </si>
  <si>
    <t>2021-05-04 17:52:39</t>
  </si>
  <si>
    <t>PB285994</t>
  </si>
  <si>
    <t>TN02</t>
  </si>
  <si>
    <t>ZOWL4792576</t>
  </si>
  <si>
    <t>BUEH5526225XDR642278</t>
  </si>
  <si>
    <t>2021-05-04 16:19:38</t>
  </si>
  <si>
    <t>PB795571</t>
  </si>
  <si>
    <t>TN07</t>
  </si>
  <si>
    <t>QIHB5746296</t>
  </si>
  <si>
    <t>YUZE3492672NPJ152751</t>
  </si>
  <si>
    <t>2021-05-04 15:54:18</t>
  </si>
  <si>
    <t>PB791426</t>
  </si>
  <si>
    <t>TN10</t>
  </si>
  <si>
    <t>ALOV3269921</t>
  </si>
  <si>
    <t>WQQH2825692MBU126173</t>
  </si>
  <si>
    <t>2021-05-04 15:15:57</t>
  </si>
  <si>
    <t>PB255323</t>
  </si>
  <si>
    <t>TN09</t>
  </si>
  <si>
    <t>XRKH5112161</t>
  </si>
  <si>
    <t>PKEC5118923PAS634651</t>
  </si>
  <si>
    <t>National Insurance</t>
  </si>
  <si>
    <t>2021-05-04 13:42:37</t>
  </si>
  <si>
    <t>PB821245</t>
  </si>
  <si>
    <t>TN22</t>
  </si>
  <si>
    <t>BHBP6396625</t>
  </si>
  <si>
    <t>JRBR1873953WZT735265</t>
  </si>
  <si>
    <t>2021-05-04 13:42:29</t>
  </si>
  <si>
    <t>PB818733</t>
  </si>
  <si>
    <t>WB01</t>
  </si>
  <si>
    <t>UCGX1348269</t>
  </si>
  <si>
    <t>MIYT6384653JOX449376</t>
  </si>
  <si>
    <t>2021-05-04 13:30:21</t>
  </si>
  <si>
    <t>PB327283</t>
  </si>
  <si>
    <t>WB02</t>
  </si>
  <si>
    <t>OIOE4671487</t>
  </si>
  <si>
    <t>MGQN3267934OIF397548</t>
  </si>
  <si>
    <t>2021-05-04 12:12:14</t>
  </si>
  <si>
    <t>PB437631</t>
  </si>
  <si>
    <t>WB03</t>
  </si>
  <si>
    <t>ENKX7589899</t>
  </si>
  <si>
    <t>XAPH9574481NTG617523</t>
  </si>
  <si>
    <t>2021-05-03 22:15:57</t>
  </si>
  <si>
    <t>PB556249</t>
  </si>
  <si>
    <t>WB04</t>
  </si>
  <si>
    <t>TFNY4786234</t>
  </si>
  <si>
    <t>OXLL6492352WAF896731</t>
  </si>
  <si>
    <t>CD100010</t>
  </si>
  <si>
    <t>RM100010</t>
  </si>
  <si>
    <t>2021-05-03 20:05:26</t>
  </si>
  <si>
    <t>PB973138</t>
  </si>
  <si>
    <t>WB05</t>
  </si>
  <si>
    <t>LGZF7545835</t>
  </si>
  <si>
    <t>WUCV8492351HBK138912</t>
  </si>
  <si>
    <t>2021-05-03 20:02:53</t>
  </si>
  <si>
    <t>PB597549</t>
  </si>
  <si>
    <t>WB07</t>
  </si>
  <si>
    <t>QPRU7341125</t>
  </si>
  <si>
    <t>JJHO5319912WNI323124</t>
  </si>
  <si>
    <t>2021-05-03 20:02:00</t>
  </si>
  <si>
    <t>PB955739</t>
  </si>
  <si>
    <t>WB08</t>
  </si>
  <si>
    <t>BUXC8943143</t>
  </si>
  <si>
    <t>DRCY1187798SYC748988</t>
  </si>
  <si>
    <t>2021-05-03 19:57:37</t>
  </si>
  <si>
    <t>PB256326</t>
  </si>
  <si>
    <t>WB09</t>
  </si>
  <si>
    <t>HRAC4128282</t>
  </si>
  <si>
    <t>IWUP2232327PVJ516796</t>
  </si>
  <si>
    <t>2021-05-03 19:56:15</t>
  </si>
  <si>
    <t>PB914255</t>
  </si>
  <si>
    <t>WB10</t>
  </si>
  <si>
    <t>YXVF6114585</t>
  </si>
  <si>
    <t>EWLP4465535XVQ276618</t>
  </si>
  <si>
    <t>2021-05-03 19:56:14</t>
  </si>
  <si>
    <t>PB845828</t>
  </si>
  <si>
    <t>WB06</t>
  </si>
  <si>
    <t>WBBV5832263</t>
  </si>
  <si>
    <t>VOTF1494155YMA932841</t>
  </si>
  <si>
    <t>2021-05-03 19:56:10</t>
  </si>
  <si>
    <t>PB635433</t>
  </si>
  <si>
    <t>DL14</t>
  </si>
  <si>
    <t>BZXC4254737</t>
  </si>
  <si>
    <t>HNCD1766336YHO818217</t>
  </si>
  <si>
    <t>2021-05-03 19:54:07</t>
  </si>
  <si>
    <t>PB546186</t>
  </si>
  <si>
    <t>TN11</t>
  </si>
  <si>
    <t>MXXI4853738</t>
  </si>
  <si>
    <t>DWIR3297815LKD837588</t>
  </si>
  <si>
    <t>2021-05-03 19:53:24</t>
  </si>
  <si>
    <t>PB814163</t>
  </si>
  <si>
    <t>TS09</t>
  </si>
  <si>
    <t>NNAP1435585</t>
  </si>
  <si>
    <t>IKDI4942582DKR173268</t>
  </si>
  <si>
    <t>2021-05-03 19:53:25</t>
  </si>
  <si>
    <t>PB664132</t>
  </si>
  <si>
    <t>KOJR1244585</t>
  </si>
  <si>
    <t>GKTA5745437ARF162535</t>
  </si>
  <si>
    <t>2021-05-03 19:51:43</t>
  </si>
  <si>
    <t>PB157798</t>
  </si>
  <si>
    <t>TS10</t>
  </si>
  <si>
    <t>TGAX2516435</t>
  </si>
  <si>
    <t>KJDF3193144TOM447448</t>
  </si>
  <si>
    <t>2021-05-03 19:51:37</t>
  </si>
  <si>
    <t>PB623625</t>
  </si>
  <si>
    <t>TOOJ9129535</t>
  </si>
  <si>
    <t>TBSO8872217TKJ497282</t>
  </si>
  <si>
    <t>2021-05-03 19:49:34</t>
  </si>
  <si>
    <t>PB966634</t>
  </si>
  <si>
    <t>ETTE6711351</t>
  </si>
  <si>
    <t>CEYT8924944WHS514741</t>
  </si>
  <si>
    <t>2021-05-03 19:31:43</t>
  </si>
  <si>
    <t>PB938576</t>
  </si>
  <si>
    <t>TS11</t>
  </si>
  <si>
    <t>QDWO9342361</t>
  </si>
  <si>
    <t>TZAN8235738VRS956671</t>
  </si>
  <si>
    <t>2021-05-03 19:31:29</t>
  </si>
  <si>
    <t>PB128174</t>
  </si>
  <si>
    <t>BTAQ5453152</t>
  </si>
  <si>
    <t>VWBT7791877YIV599216</t>
  </si>
  <si>
    <t>2021-05-03 19:30:50</t>
  </si>
  <si>
    <t>PB355152</t>
  </si>
  <si>
    <t>HQLQ2626213</t>
  </si>
  <si>
    <t>UIIB4594759SNR941765</t>
  </si>
  <si>
    <t>2021-05-03 18:23:55</t>
  </si>
  <si>
    <t>PB859341</t>
  </si>
  <si>
    <t>ATLY3739681</t>
  </si>
  <si>
    <t>LOBW7885457YDQ572262</t>
  </si>
  <si>
    <t>2021-05-03 18:19:16</t>
  </si>
  <si>
    <t>PB744827</t>
  </si>
  <si>
    <t>TS12</t>
  </si>
  <si>
    <t>HZGX5689856</t>
  </si>
  <si>
    <t>FQEV4335343HXH627757</t>
  </si>
  <si>
    <t>2021-05-03 18:19:15</t>
  </si>
  <si>
    <t>PB286614</t>
  </si>
  <si>
    <t>TS13</t>
  </si>
  <si>
    <t>KCRX8166368</t>
  </si>
  <si>
    <t>LMMN3922999PFN256932</t>
  </si>
  <si>
    <t>2021-05-03 17:32:06</t>
  </si>
  <si>
    <t>PB932425</t>
  </si>
  <si>
    <t>TS14</t>
  </si>
  <si>
    <t>IAQX2164681</t>
  </si>
  <si>
    <t>MNAW7659466QVE575616</t>
  </si>
  <si>
    <t>Oriental Insurance</t>
  </si>
  <si>
    <t>2021-05-03 17:19:32</t>
  </si>
  <si>
    <t>PB228741</t>
  </si>
  <si>
    <t>CMMY7522953</t>
  </si>
  <si>
    <t>VHAN9638291HEZ775875</t>
  </si>
  <si>
    <t>2021-05-03 16:22:57</t>
  </si>
  <si>
    <t>PB661933</t>
  </si>
  <si>
    <t>TN14</t>
  </si>
  <si>
    <t>GKDL4356654</t>
  </si>
  <si>
    <t>RZVY9685646HSF482996</t>
  </si>
  <si>
    <t>Magma HDI General Insurance Company Ltd</t>
  </si>
  <si>
    <t>2021-05-03 16:00:31</t>
  </si>
  <si>
    <t>PB477543</t>
  </si>
  <si>
    <t>TN13</t>
  </si>
  <si>
    <t>YFYU2334949</t>
  </si>
  <si>
    <t>TLYQ2629488SHN213249</t>
  </si>
  <si>
    <t>Booked</t>
  </si>
  <si>
    <t>2021-05-03 09:48:31</t>
  </si>
  <si>
    <t>PB498374</t>
  </si>
  <si>
    <t>MH47</t>
  </si>
  <si>
    <t>URRQ8372555</t>
  </si>
  <si>
    <t>ZOBP7216462JSJ621798</t>
  </si>
  <si>
    <t>2021-05-03 09:37:23</t>
  </si>
  <si>
    <t>PB694875</t>
  </si>
  <si>
    <t>TN12</t>
  </si>
  <si>
    <t>XVDY1765924</t>
  </si>
  <si>
    <t>MEEL4153189GBL247942</t>
  </si>
  <si>
    <t>2021-05-03 09:33:56</t>
  </si>
  <si>
    <t>PB624547</t>
  </si>
  <si>
    <t>KA61</t>
  </si>
  <si>
    <t>KSCW7495718</t>
  </si>
  <si>
    <t>RQJC5338625WOB322522</t>
  </si>
  <si>
    <t>2021-05-03 09:33:53</t>
  </si>
  <si>
    <t>PB149884</t>
  </si>
  <si>
    <t>AN02</t>
  </si>
  <si>
    <t>COCT7458752</t>
  </si>
  <si>
    <t>FEDT3842189NQH596452</t>
  </si>
  <si>
    <t>2021-05-03 09:31:16</t>
  </si>
  <si>
    <t>PB126438</t>
  </si>
  <si>
    <t>AN01</t>
  </si>
  <si>
    <t>OXBB7228174</t>
  </si>
  <si>
    <t>LXAS3951833IKI623376</t>
  </si>
  <si>
    <t>2021-05-03 09:30:32</t>
  </si>
  <si>
    <t>PB289633</t>
  </si>
  <si>
    <t>AP21</t>
  </si>
  <si>
    <t>FYAI2429385</t>
  </si>
  <si>
    <t>PVBK5755248XAH451485</t>
  </si>
  <si>
    <t>2021-05-03 09:30:27</t>
  </si>
  <si>
    <t>PB897256</t>
  </si>
  <si>
    <t>AP37</t>
  </si>
  <si>
    <t>SBYP7995519</t>
  </si>
  <si>
    <t>ZYWO3758938ROY485253</t>
  </si>
  <si>
    <t>2021-05-03 09:29:07</t>
  </si>
  <si>
    <t>PB881581</t>
  </si>
  <si>
    <t>AP27</t>
  </si>
  <si>
    <t>XOXO8723122</t>
  </si>
  <si>
    <t>KPPR2533395ILP883167</t>
  </si>
  <si>
    <t>2021-05-03 09:29:03</t>
  </si>
  <si>
    <t>PB628565</t>
  </si>
  <si>
    <t>AP16</t>
  </si>
  <si>
    <t>EGRE8926717</t>
  </si>
  <si>
    <t>JUAT6415265AIK352539</t>
  </si>
  <si>
    <t>2021-05-03 09:29:01</t>
  </si>
  <si>
    <t>PB899566</t>
  </si>
  <si>
    <t>AP26</t>
  </si>
  <si>
    <t>FGOZ7379122</t>
  </si>
  <si>
    <t>EKDV2234871HOR333899</t>
  </si>
  <si>
    <t>2021-05-03 09:28:24</t>
  </si>
  <si>
    <t>PB895472</t>
  </si>
  <si>
    <t>AP02</t>
  </si>
  <si>
    <t>EXUG1917848</t>
  </si>
  <si>
    <t>JLHB1673486MGP222622</t>
  </si>
  <si>
    <t>2021-05-03 09:25:16</t>
  </si>
  <si>
    <t>PB726821</t>
  </si>
  <si>
    <t>GPMX3267182</t>
  </si>
  <si>
    <t>UKVV1726627CPC411998</t>
  </si>
  <si>
    <t>2021-05-03 09:25:08</t>
  </si>
  <si>
    <t>PB752197</t>
  </si>
  <si>
    <t>AP15</t>
  </si>
  <si>
    <t>CJUR3719715</t>
  </si>
  <si>
    <t>FWXM8363843FAO391312</t>
  </si>
  <si>
    <t>2021-05-03 09:22:20</t>
  </si>
  <si>
    <t>PB587227</t>
  </si>
  <si>
    <t>TYEA3174958</t>
  </si>
  <si>
    <t>FWXM8363843FAO391311</t>
  </si>
  <si>
    <t>CD100011</t>
  </si>
  <si>
    <t>RM100011</t>
  </si>
  <si>
    <t>2021-05-03 09:21:04</t>
  </si>
  <si>
    <t>PB472561</t>
  </si>
  <si>
    <t>AP09</t>
  </si>
  <si>
    <t>EKCD7852719</t>
  </si>
  <si>
    <t>FWLF4689154TZH277841</t>
  </si>
  <si>
    <t>Future Generali India General Insurance Company Ltd</t>
  </si>
  <si>
    <t>2021-05-03 09:17:34</t>
  </si>
  <si>
    <t>PB744621</t>
  </si>
  <si>
    <t>AP20</t>
  </si>
  <si>
    <t>RECH8881599</t>
  </si>
  <si>
    <t>TJWF1418181VHV359451</t>
  </si>
  <si>
    <t>2021-05-03 09:15:18</t>
  </si>
  <si>
    <t>PB697156</t>
  </si>
  <si>
    <t>LEJU3282663</t>
  </si>
  <si>
    <t>LGLV7575399FSC167671</t>
  </si>
  <si>
    <t>2021-05-03 09:13:00</t>
  </si>
  <si>
    <t>PB335853</t>
  </si>
  <si>
    <t>JOEB7672633</t>
  </si>
  <si>
    <t>GOTW2651186HCO354122</t>
  </si>
  <si>
    <t>2021-04-30 18:46:51</t>
  </si>
  <si>
    <t>PB177673</t>
  </si>
  <si>
    <t>HCXV2347266</t>
  </si>
  <si>
    <t>SQAG5527258ZTO825676</t>
  </si>
  <si>
    <t>2021-04-29 18:26:02</t>
  </si>
  <si>
    <t>PB384379</t>
  </si>
  <si>
    <t>AP03</t>
  </si>
  <si>
    <t>KEIG2938665</t>
  </si>
  <si>
    <t>TOKZ3274366WNK471537</t>
  </si>
  <si>
    <t>2021-04-29 18:19:15</t>
  </si>
  <si>
    <t>PB659117</t>
  </si>
  <si>
    <t>AP01</t>
  </si>
  <si>
    <t>WTYB4974192</t>
  </si>
  <si>
    <t>NLBK6188314ITI362515</t>
  </si>
  <si>
    <t>2021-04-29 18:18:54</t>
  </si>
  <si>
    <t>PB722792</t>
  </si>
  <si>
    <t>FUYB7189648</t>
  </si>
  <si>
    <t>KWTQ3276866RZB382322</t>
  </si>
  <si>
    <t>2021-04-28 16:26:03</t>
  </si>
  <si>
    <t>PB823569</t>
  </si>
  <si>
    <t>AP24</t>
  </si>
  <si>
    <t>DYOR3566663</t>
  </si>
  <si>
    <t>IBTL7147878GLP249764</t>
  </si>
  <si>
    <t>ICICI Lombard General Insurance Company Ltd</t>
  </si>
  <si>
    <t>2021-04-28 15:25:03</t>
  </si>
  <si>
    <t>PB199721</t>
  </si>
  <si>
    <t>WMBN9881643</t>
  </si>
  <si>
    <t>HYIE9324774LZA162927</t>
  </si>
  <si>
    <t>2021-04-28 15:20:45</t>
  </si>
  <si>
    <t>PB259658</t>
  </si>
  <si>
    <t>AP07</t>
  </si>
  <si>
    <t>BILC7384933</t>
  </si>
  <si>
    <t>GVCQ5845642FAC633941</t>
  </si>
  <si>
    <t>2021-04-28 13:47:36</t>
  </si>
  <si>
    <t>PB312885</t>
  </si>
  <si>
    <t>FWVP4998159</t>
  </si>
  <si>
    <t>NZZP1499488LZW716668</t>
  </si>
  <si>
    <t>2021-04-28 13:19:11</t>
  </si>
  <si>
    <t>PB454132</t>
  </si>
  <si>
    <t>AP25</t>
  </si>
  <si>
    <t>RWHJ9625685</t>
  </si>
  <si>
    <t>XZHE5243373OTZ995982</t>
  </si>
  <si>
    <t>2021-04-28 12:27:59</t>
  </si>
  <si>
    <t>PB499631</t>
  </si>
  <si>
    <t>HRUP5552852</t>
  </si>
  <si>
    <t>KORT2458776RLO479497</t>
  </si>
  <si>
    <t>2021-04-28 11:23:12</t>
  </si>
  <si>
    <t>PB387324</t>
  </si>
  <si>
    <t>AP22</t>
  </si>
  <si>
    <t>XRXN5359616</t>
  </si>
  <si>
    <t>KORT2458776RLO479437</t>
  </si>
  <si>
    <t>2021-04-28 09:43:44</t>
  </si>
  <si>
    <t>PB384399</t>
  </si>
  <si>
    <t>QQGU5926764</t>
  </si>
  <si>
    <t>EAFX7822534REA482917</t>
  </si>
  <si>
    <t>2021-04-27 17:39:59</t>
  </si>
  <si>
    <t>PB115926</t>
  </si>
  <si>
    <t>YUOP9178968</t>
  </si>
  <si>
    <t>UDFC5598611XEI114712</t>
  </si>
  <si>
    <t>Select Insurer</t>
  </si>
  <si>
    <t>2021-04-27 17:40:10</t>
  </si>
  <si>
    <t>PB543799</t>
  </si>
  <si>
    <t>AP04</t>
  </si>
  <si>
    <t>PCZE5487224</t>
  </si>
  <si>
    <t>OPDD5778384UUJ657543</t>
  </si>
  <si>
    <t>CD100012</t>
  </si>
  <si>
    <t>RM100012</t>
  </si>
  <si>
    <t>2021-04-27 17:19:26</t>
  </si>
  <si>
    <t>PB437181</t>
  </si>
  <si>
    <t>AP06</t>
  </si>
  <si>
    <t>SXGJ1646457</t>
  </si>
  <si>
    <t>QIQS6551569HEP612542</t>
  </si>
  <si>
    <t>HDFC Ergo General Insurance Company Ltd</t>
  </si>
  <si>
    <t>2021-04-27 17:17:43</t>
  </si>
  <si>
    <t>PB431275</t>
  </si>
  <si>
    <t>AP23</t>
  </si>
  <si>
    <t>OCEJ2587975</t>
  </si>
  <si>
    <t>NJRW8219116RAF412753</t>
  </si>
  <si>
    <t>2021-04-27 16:48:28</t>
  </si>
  <si>
    <t>PB972178</t>
  </si>
  <si>
    <t>UUDL9654291</t>
  </si>
  <si>
    <t>WDKB2382424BXH788159</t>
  </si>
  <si>
    <t>2021-04-27 16:15:56</t>
  </si>
  <si>
    <t>PB526616</t>
  </si>
  <si>
    <t>BBZE6157667</t>
  </si>
  <si>
    <t>TBGG6564767BOX159211</t>
  </si>
  <si>
    <t>2021-04-27 15:44:59</t>
  </si>
  <si>
    <t>PB473541</t>
  </si>
  <si>
    <t>ZYCO5795747</t>
  </si>
  <si>
    <t>VHWW7673787XFF575464</t>
  </si>
  <si>
    <t>Cholamandalam MS General Insurance Company Ltd</t>
  </si>
  <si>
    <t>2021-04-27 11:46:08</t>
  </si>
  <si>
    <t>PB297486</t>
  </si>
  <si>
    <t>HQKL6665791</t>
  </si>
  <si>
    <t>NZFM9363647FCT161636</t>
  </si>
  <si>
    <t>2021-04-26 15:47:07</t>
  </si>
  <si>
    <t>PB177678</t>
  </si>
  <si>
    <t>ASQY7313795</t>
  </si>
  <si>
    <t>COCM6284897YFE442559</t>
  </si>
  <si>
    <t>2021-04-26 16:03:16</t>
  </si>
  <si>
    <t>PB881399</t>
  </si>
  <si>
    <t>WXHL2491125</t>
  </si>
  <si>
    <t>COCM6284897YFE442551</t>
  </si>
  <si>
    <t>2021-04-26 14:16:18</t>
  </si>
  <si>
    <t>PB243438</t>
  </si>
  <si>
    <t>DTCH2725346</t>
  </si>
  <si>
    <t>CJJY3484362TBB516629</t>
  </si>
  <si>
    <t>2021-04-26 12:45:44</t>
  </si>
  <si>
    <t>PB652919</t>
  </si>
  <si>
    <t>AP36</t>
  </si>
  <si>
    <t>ATDF6483125</t>
  </si>
  <si>
    <t>PHTK2582343UVI194514</t>
  </si>
  <si>
    <t>2021-04-26 12:25:55</t>
  </si>
  <si>
    <t>PB956738</t>
  </si>
  <si>
    <t>ZUPL8344678</t>
  </si>
  <si>
    <t>JQOY8264668JVY852154</t>
  </si>
  <si>
    <t>Iffco Tokio General Insurance Company Ltd</t>
  </si>
  <si>
    <t>2021-04-26 12:22:00</t>
  </si>
  <si>
    <t>PB478487</t>
  </si>
  <si>
    <t>AR17</t>
  </si>
  <si>
    <t>CLCF4596243</t>
  </si>
  <si>
    <t>OAYV1389223WDV493219</t>
  </si>
  <si>
    <t>Berkshire Best</t>
  </si>
  <si>
    <t>2021-04-26 11:58:40</t>
  </si>
  <si>
    <t>PB128859</t>
  </si>
  <si>
    <t>AR01</t>
  </si>
  <si>
    <t>JQMB9412976</t>
  </si>
  <si>
    <t>DOYO4884899JMB569521</t>
  </si>
  <si>
    <t>2021-04-26 11:53:28</t>
  </si>
  <si>
    <t>PB766922</t>
  </si>
  <si>
    <t>AR02</t>
  </si>
  <si>
    <t>LDSZ7156956</t>
  </si>
  <si>
    <t>GDTF8522446QTA976992</t>
  </si>
  <si>
    <t>The Oriental Insurance Company Ltd</t>
  </si>
  <si>
    <t>2021-04-26 11:49:35</t>
  </si>
  <si>
    <t>PB828586</t>
  </si>
  <si>
    <t>AS25</t>
  </si>
  <si>
    <t>AMMM2622231</t>
  </si>
  <si>
    <t>VELK9355839VAW523387</t>
  </si>
  <si>
    <t>2021-04-24 15:05:21</t>
  </si>
  <si>
    <t>PB936696</t>
  </si>
  <si>
    <t>AS01</t>
  </si>
  <si>
    <t>KFDE4147628</t>
  </si>
  <si>
    <t>CMHG5873376ICL293618</t>
  </si>
  <si>
    <t>2021-04-24 13:07:33</t>
  </si>
  <si>
    <t>PB571129</t>
  </si>
  <si>
    <t>CTMQ4799699</t>
  </si>
  <si>
    <t>MCPO8272979SJF273771</t>
  </si>
  <si>
    <t>Reliance General Insurance Company Ltd</t>
  </si>
  <si>
    <t>2021-04-24 13:07:34</t>
  </si>
  <si>
    <t>PB669655</t>
  </si>
  <si>
    <t>AS12</t>
  </si>
  <si>
    <t>GNPO8384898</t>
  </si>
  <si>
    <t>BRXB5722584YPA454488</t>
  </si>
  <si>
    <t>CD100013</t>
  </si>
  <si>
    <t>RM100013</t>
  </si>
  <si>
    <t>2021-04-24 13:07:31</t>
  </si>
  <si>
    <t>PB463942</t>
  </si>
  <si>
    <t>BR18</t>
  </si>
  <si>
    <t>VBPM9597625</t>
  </si>
  <si>
    <t>YIRL2188225DHQ587233</t>
  </si>
  <si>
    <t>PB634942</t>
  </si>
  <si>
    <t>BR12</t>
  </si>
  <si>
    <t>IKMV3219849</t>
  </si>
  <si>
    <t>VLDF8425691MHI643643</t>
  </si>
  <si>
    <t>2021-04-24 13:07:27</t>
  </si>
  <si>
    <t>PB791861</t>
  </si>
  <si>
    <t>BR23</t>
  </si>
  <si>
    <t>TIHR8737667</t>
  </si>
  <si>
    <t>TLAY1645439UCB413738</t>
  </si>
  <si>
    <t>2021-04-24 12:37:14</t>
  </si>
  <si>
    <t>PB296229</t>
  </si>
  <si>
    <t>BR36</t>
  </si>
  <si>
    <t>OEIG8924867</t>
  </si>
  <si>
    <t>CIVK4419586LAV767983</t>
  </si>
  <si>
    <t>2021-04-23 22:23:01</t>
  </si>
  <si>
    <t>PB824783</t>
  </si>
  <si>
    <t>BR41</t>
  </si>
  <si>
    <t>UUOA4584659</t>
  </si>
  <si>
    <t>KOQV9122179VCM846537</t>
  </si>
  <si>
    <t>2021-04-23 22:20:56</t>
  </si>
  <si>
    <t>PB653132</t>
  </si>
  <si>
    <t>BR16</t>
  </si>
  <si>
    <t>CSMD9378117</t>
  </si>
  <si>
    <t>HJNB7185271GFE495861</t>
  </si>
  <si>
    <t>2021-04-23 14:53:40</t>
  </si>
  <si>
    <t>PB941678</t>
  </si>
  <si>
    <t>BR47</t>
  </si>
  <si>
    <t>MDDJ5228866</t>
  </si>
  <si>
    <t>NTYS9239697HGL682321</t>
  </si>
  <si>
    <t>2021-04-21 11:10:13</t>
  </si>
  <si>
    <t>PB485439</t>
  </si>
  <si>
    <t>BR42</t>
  </si>
  <si>
    <t>AYAV8913345</t>
  </si>
  <si>
    <t>ETQR5856189EDD278426</t>
  </si>
  <si>
    <t>#</t>
  </si>
  <si>
    <t>Total Sum Insured</t>
  </si>
  <si>
    <t>Total</t>
  </si>
  <si>
    <t>Countif</t>
  </si>
  <si>
    <t>Countifs</t>
  </si>
  <si>
    <t>Count</t>
  </si>
  <si>
    <t>Rm Code</t>
  </si>
  <si>
    <t>Total Booking</t>
  </si>
  <si>
    <t>Total Premium</t>
  </si>
  <si>
    <t>Premium/Booking</t>
  </si>
  <si>
    <t>No of Products Sold</t>
  </si>
  <si>
    <t>Unique Product lines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</si>
</sst>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8">
    <font>
      <sz val="11.0"/>
      <color theme="1"/>
      <name val="Calibri"/>
      <scheme val="minor"/>
    </font>
    <font>
      <b/>
      <u/>
      <sz val="11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/>
    <font>
      <sz val="9.0"/>
      <color rgb="FF000000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2" numFmtId="0" xfId="0" applyBorder="1" applyFont="1"/>
    <xf borderId="1" fillId="0" fontId="2" numFmtId="164" xfId="0" applyBorder="1" applyFont="1" applyNumberFormat="1"/>
    <xf borderId="1" fillId="2" fontId="3" numFmtId="0" xfId="0" applyBorder="1" applyFill="1" applyFont="1"/>
    <xf borderId="1" fillId="0" fontId="4" numFmtId="164" xfId="0" applyBorder="1" applyFont="1" applyNumberFormat="1"/>
    <xf borderId="2" fillId="3" fontId="3" numFmtId="0" xfId="0" applyBorder="1" applyFill="1" applyFont="1"/>
    <xf borderId="3" fillId="0" fontId="5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0" fillId="0" fontId="3" numFmtId="0" xfId="0" applyFont="1"/>
    <xf borderId="5" fillId="4" fontId="6" numFmtId="0" xfId="0" applyBorder="1" applyFill="1" applyFont="1"/>
    <xf borderId="1" fillId="0" fontId="2" numFmtId="0" xfId="0" applyAlignment="1" applyBorder="1" applyFont="1">
      <alignment horizontal="center" vertical="center"/>
    </xf>
    <xf borderId="1" fillId="4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6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B8" s="2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9.71"/>
    <col customWidth="1" min="3" max="3" width="12.0"/>
    <col customWidth="1" min="4" max="4" width="18.14"/>
    <col customWidth="1" min="5" max="5" width="24.57"/>
    <col customWidth="1" min="6" max="6" width="11.29"/>
    <col customWidth="1" min="7" max="7" width="9.86"/>
    <col customWidth="1" min="8" max="8" width="12.43"/>
    <col customWidth="1" min="9" max="9" width="46.57"/>
    <col customWidth="1" min="10" max="10" width="14.0"/>
    <col customWidth="1" min="11" max="11" width="27.14"/>
    <col customWidth="1" min="12" max="12" width="16.86"/>
    <col customWidth="1" min="13" max="13" width="12.0"/>
  </cols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2">
        <f>SUM(M2:M1048576)</f>
        <v>20530838</v>
      </c>
    </row>
    <row r="2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5">
        <v>4305.0</v>
      </c>
      <c r="M2" s="4">
        <v>83700.0</v>
      </c>
      <c r="N2" s="2" t="s">
        <v>30</v>
      </c>
    </row>
    <row r="3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27</v>
      </c>
      <c r="J3" s="4" t="s">
        <v>28</v>
      </c>
      <c r="K3" s="4" t="s">
        <v>39</v>
      </c>
      <c r="L3" s="5">
        <v>4305.0</v>
      </c>
      <c r="M3" s="4">
        <v>83700.0</v>
      </c>
    </row>
    <row r="4">
      <c r="A4" s="4" t="s">
        <v>40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45</v>
      </c>
      <c r="G4" s="4" t="s">
        <v>46</v>
      </c>
      <c r="H4" s="4" t="s">
        <v>38</v>
      </c>
      <c r="I4" s="4" t="s">
        <v>27</v>
      </c>
      <c r="J4" s="4" t="s">
        <v>28</v>
      </c>
      <c r="K4" s="4" t="s">
        <v>29</v>
      </c>
      <c r="L4" s="5">
        <v>4305.0</v>
      </c>
      <c r="M4" s="4">
        <v>83700.0</v>
      </c>
    </row>
    <row r="5">
      <c r="A5" s="4" t="s">
        <v>47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36</v>
      </c>
      <c r="G5" s="4" t="s">
        <v>37</v>
      </c>
      <c r="H5" s="4" t="s">
        <v>52</v>
      </c>
      <c r="I5" s="4"/>
      <c r="J5" s="4" t="s">
        <v>53</v>
      </c>
      <c r="K5" s="4" t="s">
        <v>54</v>
      </c>
      <c r="L5" s="5">
        <v>0.0</v>
      </c>
      <c r="M5" s="4"/>
    </row>
    <row r="6">
      <c r="A6" s="4" t="s">
        <v>55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36</v>
      </c>
      <c r="G6" s="4" t="s">
        <v>37</v>
      </c>
      <c r="H6" s="4" t="s">
        <v>38</v>
      </c>
      <c r="I6" s="4"/>
      <c r="J6" s="4" t="s">
        <v>28</v>
      </c>
      <c r="K6" s="4" t="s">
        <v>54</v>
      </c>
      <c r="L6" s="5">
        <v>0.0</v>
      </c>
      <c r="M6" s="4"/>
    </row>
    <row r="7">
      <c r="A7" s="4" t="s">
        <v>60</v>
      </c>
      <c r="B7" s="4" t="s">
        <v>61</v>
      </c>
      <c r="C7" s="4" t="s">
        <v>62</v>
      </c>
      <c r="D7" s="4" t="s">
        <v>63</v>
      </c>
      <c r="E7" s="4" t="s">
        <v>64</v>
      </c>
      <c r="F7" s="4" t="s">
        <v>36</v>
      </c>
      <c r="G7" s="4" t="s">
        <v>37</v>
      </c>
      <c r="H7" s="4" t="s">
        <v>52</v>
      </c>
      <c r="I7" s="4"/>
      <c r="J7" s="4" t="s">
        <v>28</v>
      </c>
      <c r="K7" s="4" t="s">
        <v>54</v>
      </c>
      <c r="L7" s="5">
        <v>0.0</v>
      </c>
      <c r="M7" s="4"/>
    </row>
    <row r="8">
      <c r="A8" s="4" t="s">
        <v>65</v>
      </c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4" t="s">
        <v>71</v>
      </c>
      <c r="H8" s="4" t="s">
        <v>52</v>
      </c>
      <c r="I8" s="4" t="s">
        <v>72</v>
      </c>
      <c r="J8" s="4" t="s">
        <v>28</v>
      </c>
      <c r="K8" s="4" t="s">
        <v>29</v>
      </c>
      <c r="L8" s="5">
        <v>7186.0</v>
      </c>
      <c r="M8" s="4">
        <v>741960.0</v>
      </c>
    </row>
    <row r="9">
      <c r="A9" s="4" t="s">
        <v>73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78</v>
      </c>
      <c r="G9" s="4" t="s">
        <v>79</v>
      </c>
      <c r="H9" s="4" t="s">
        <v>80</v>
      </c>
      <c r="I9" s="4" t="s">
        <v>81</v>
      </c>
      <c r="J9" s="4" t="s">
        <v>28</v>
      </c>
      <c r="K9" s="4" t="s">
        <v>29</v>
      </c>
      <c r="L9" s="5">
        <v>15098.1</v>
      </c>
      <c r="M9" s="4">
        <v>495975.0</v>
      </c>
    </row>
    <row r="10">
      <c r="A10" s="4" t="s">
        <v>82</v>
      </c>
      <c r="B10" s="4" t="s">
        <v>83</v>
      </c>
      <c r="C10" s="4" t="s">
        <v>84</v>
      </c>
      <c r="D10" s="4" t="s">
        <v>85</v>
      </c>
      <c r="E10" s="4" t="s">
        <v>86</v>
      </c>
      <c r="F10" s="4" t="s">
        <v>70</v>
      </c>
      <c r="G10" s="4" t="s">
        <v>71</v>
      </c>
      <c r="H10" s="4" t="s">
        <v>38</v>
      </c>
      <c r="I10" s="4" t="s">
        <v>81</v>
      </c>
      <c r="J10" s="4" t="s">
        <v>28</v>
      </c>
      <c r="K10" s="4" t="s">
        <v>29</v>
      </c>
      <c r="L10" s="5">
        <v>15098.1</v>
      </c>
      <c r="M10" s="4">
        <v>495975.0</v>
      </c>
    </row>
    <row r="11">
      <c r="A11" s="4" t="s">
        <v>87</v>
      </c>
      <c r="B11" s="4" t="s">
        <v>88</v>
      </c>
      <c r="C11" s="4" t="s">
        <v>33</v>
      </c>
      <c r="D11" s="4" t="s">
        <v>89</v>
      </c>
      <c r="E11" s="4" t="s">
        <v>90</v>
      </c>
      <c r="F11" s="4" t="s">
        <v>36</v>
      </c>
      <c r="G11" s="4" t="s">
        <v>37</v>
      </c>
      <c r="H11" s="4" t="s">
        <v>38</v>
      </c>
      <c r="I11" s="4"/>
      <c r="J11" s="4" t="s">
        <v>53</v>
      </c>
      <c r="K11" s="4" t="s">
        <v>54</v>
      </c>
      <c r="L11" s="5">
        <v>0.0</v>
      </c>
      <c r="M11" s="4"/>
    </row>
    <row r="12">
      <c r="A12" s="4" t="s">
        <v>87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36</v>
      </c>
      <c r="G12" s="4">
        <f>SUM(N1)</f>
        <v>20530838</v>
      </c>
      <c r="H12" s="4" t="s">
        <v>80</v>
      </c>
      <c r="I12" s="4"/>
      <c r="J12" s="4" t="s">
        <v>28</v>
      </c>
      <c r="K12" s="4" t="s">
        <v>54</v>
      </c>
      <c r="L12" s="5">
        <v>0.0</v>
      </c>
      <c r="M12" s="4"/>
    </row>
    <row r="13">
      <c r="A13" s="4" t="s">
        <v>95</v>
      </c>
      <c r="B13" s="4" t="s">
        <v>96</v>
      </c>
      <c r="C13" s="4" t="s">
        <v>97</v>
      </c>
      <c r="D13" s="4" t="s">
        <v>98</v>
      </c>
      <c r="E13" s="4" t="s">
        <v>99</v>
      </c>
      <c r="F13" s="4" t="s">
        <v>45</v>
      </c>
      <c r="G13" s="4" t="s">
        <v>46</v>
      </c>
      <c r="H13" s="4" t="s">
        <v>52</v>
      </c>
      <c r="I13" s="4" t="s">
        <v>81</v>
      </c>
      <c r="J13" s="4" t="s">
        <v>28</v>
      </c>
      <c r="K13" s="4" t="s">
        <v>29</v>
      </c>
      <c r="L13" s="5">
        <v>15098.1</v>
      </c>
      <c r="M13" s="4">
        <v>495975.0</v>
      </c>
    </row>
    <row r="14">
      <c r="A14" s="4" t="s">
        <v>100</v>
      </c>
      <c r="B14" s="4" t="s">
        <v>101</v>
      </c>
      <c r="C14" s="4" t="s">
        <v>102</v>
      </c>
      <c r="D14" s="4" t="s">
        <v>103</v>
      </c>
      <c r="E14" s="4" t="s">
        <v>104</v>
      </c>
      <c r="F14" s="4" t="s">
        <v>105</v>
      </c>
      <c r="G14" s="4" t="s">
        <v>106</v>
      </c>
      <c r="H14" s="4" t="s">
        <v>38</v>
      </c>
      <c r="I14" s="4"/>
      <c r="J14" s="4" t="s">
        <v>28</v>
      </c>
      <c r="K14" s="4" t="s">
        <v>54</v>
      </c>
      <c r="L14" s="5">
        <v>0.0</v>
      </c>
      <c r="M14" s="4"/>
    </row>
    <row r="15">
      <c r="A15" s="4" t="s">
        <v>107</v>
      </c>
      <c r="B15" s="4" t="s">
        <v>108</v>
      </c>
      <c r="C15" s="4" t="s">
        <v>109</v>
      </c>
      <c r="D15" s="4" t="s">
        <v>110</v>
      </c>
      <c r="E15" s="4" t="s">
        <v>111</v>
      </c>
      <c r="F15" s="4" t="s">
        <v>112</v>
      </c>
      <c r="G15" s="4" t="s">
        <v>113</v>
      </c>
      <c r="H15" s="4" t="s">
        <v>26</v>
      </c>
      <c r="I15" s="4" t="s">
        <v>81</v>
      </c>
      <c r="J15" s="4" t="s">
        <v>28</v>
      </c>
      <c r="K15" s="4" t="s">
        <v>29</v>
      </c>
      <c r="L15" s="5">
        <v>15098.1</v>
      </c>
      <c r="M15" s="4">
        <v>495975.0</v>
      </c>
    </row>
    <row r="16">
      <c r="A16" s="4" t="s">
        <v>114</v>
      </c>
      <c r="B16" s="4" t="s">
        <v>115</v>
      </c>
      <c r="C16" s="4" t="s">
        <v>116</v>
      </c>
      <c r="D16" s="4" t="s">
        <v>117</v>
      </c>
      <c r="E16" s="4" t="s">
        <v>118</v>
      </c>
      <c r="F16" s="4" t="s">
        <v>24</v>
      </c>
      <c r="G16" s="4" t="s">
        <v>25</v>
      </c>
      <c r="H16" s="4" t="s">
        <v>52</v>
      </c>
      <c r="I16" s="4" t="s">
        <v>119</v>
      </c>
      <c r="J16" s="4" t="s">
        <v>28</v>
      </c>
      <c r="K16" s="4" t="s">
        <v>29</v>
      </c>
      <c r="L16" s="5">
        <v>4725.0</v>
      </c>
      <c r="M16" s="4">
        <v>102629.0</v>
      </c>
    </row>
    <row r="17">
      <c r="A17" s="4" t="s">
        <v>120</v>
      </c>
      <c r="B17" s="4" t="s">
        <v>121</v>
      </c>
      <c r="C17" s="4" t="s">
        <v>122</v>
      </c>
      <c r="D17" s="4" t="s">
        <v>123</v>
      </c>
      <c r="E17" s="4" t="s">
        <v>124</v>
      </c>
      <c r="F17" s="4" t="s">
        <v>105</v>
      </c>
      <c r="G17" s="4" t="s">
        <v>106</v>
      </c>
      <c r="H17" s="4" t="s">
        <v>52</v>
      </c>
      <c r="I17" s="4" t="s">
        <v>119</v>
      </c>
      <c r="J17" s="4" t="s">
        <v>28</v>
      </c>
      <c r="K17" s="4" t="s">
        <v>125</v>
      </c>
      <c r="L17" s="5">
        <v>4725.0</v>
      </c>
      <c r="M17" s="4">
        <v>102629.0</v>
      </c>
    </row>
    <row r="18">
      <c r="A18" s="4" t="s">
        <v>126</v>
      </c>
      <c r="B18" s="4" t="s">
        <v>127</v>
      </c>
      <c r="C18" s="4" t="s">
        <v>128</v>
      </c>
      <c r="D18" s="4" t="s">
        <v>129</v>
      </c>
      <c r="E18" s="4" t="s">
        <v>130</v>
      </c>
      <c r="F18" s="4" t="s">
        <v>105</v>
      </c>
      <c r="G18" s="4" t="s">
        <v>106</v>
      </c>
      <c r="H18" s="4" t="s">
        <v>38</v>
      </c>
      <c r="I18" s="4" t="s">
        <v>131</v>
      </c>
      <c r="J18" s="4" t="s">
        <v>28</v>
      </c>
      <c r="K18" s="4" t="s">
        <v>39</v>
      </c>
      <c r="L18" s="5">
        <v>1000.0</v>
      </c>
      <c r="M18" s="4"/>
    </row>
    <row r="19">
      <c r="A19" s="4" t="s">
        <v>132</v>
      </c>
      <c r="B19" s="4" t="s">
        <v>133</v>
      </c>
      <c r="C19" s="4" t="s">
        <v>134</v>
      </c>
      <c r="D19" s="4" t="s">
        <v>135</v>
      </c>
      <c r="E19" s="4" t="s">
        <v>136</v>
      </c>
      <c r="F19" s="4" t="s">
        <v>137</v>
      </c>
      <c r="G19" s="4" t="s">
        <v>138</v>
      </c>
      <c r="H19" s="4" t="s">
        <v>26</v>
      </c>
      <c r="I19" s="4" t="s">
        <v>119</v>
      </c>
      <c r="J19" s="4" t="s">
        <v>28</v>
      </c>
      <c r="K19" s="4" t="s">
        <v>29</v>
      </c>
      <c r="L19" s="5">
        <v>4725.0</v>
      </c>
      <c r="M19" s="4">
        <v>102629.0</v>
      </c>
    </row>
    <row r="20">
      <c r="A20" s="4" t="s">
        <v>139</v>
      </c>
      <c r="B20" s="4" t="s">
        <v>140</v>
      </c>
      <c r="C20" s="4" t="s">
        <v>141</v>
      </c>
      <c r="D20" s="4" t="s">
        <v>142</v>
      </c>
      <c r="E20" s="4" t="s">
        <v>143</v>
      </c>
      <c r="F20" s="4" t="s">
        <v>45</v>
      </c>
      <c r="G20" s="4" t="s">
        <v>46</v>
      </c>
      <c r="H20" s="4" t="s">
        <v>38</v>
      </c>
      <c r="I20" s="4" t="s">
        <v>144</v>
      </c>
      <c r="J20" s="4" t="s">
        <v>28</v>
      </c>
      <c r="K20" s="4" t="s">
        <v>29</v>
      </c>
      <c r="L20" s="5">
        <v>19158.0</v>
      </c>
      <c r="M20" s="4"/>
    </row>
    <row r="21" ht="15.75" customHeight="1">
      <c r="A21" s="4" t="s">
        <v>145</v>
      </c>
      <c r="B21" s="4" t="s">
        <v>146</v>
      </c>
      <c r="C21" s="4" t="s">
        <v>147</v>
      </c>
      <c r="D21" s="4" t="s">
        <v>148</v>
      </c>
      <c r="E21" s="4" t="s">
        <v>149</v>
      </c>
      <c r="F21" s="4" t="s">
        <v>70</v>
      </c>
      <c r="G21" s="4" t="s">
        <v>71</v>
      </c>
      <c r="H21" s="4" t="s">
        <v>26</v>
      </c>
      <c r="I21" s="4" t="s">
        <v>72</v>
      </c>
      <c r="J21" s="4" t="s">
        <v>28</v>
      </c>
      <c r="K21" s="4" t="s">
        <v>29</v>
      </c>
      <c r="L21" s="5">
        <v>5757.0</v>
      </c>
      <c r="M21" s="4">
        <v>234918.0</v>
      </c>
    </row>
    <row r="22" ht="15.75" customHeight="1">
      <c r="A22" s="4" t="s">
        <v>150</v>
      </c>
      <c r="B22" s="4" t="s">
        <v>151</v>
      </c>
      <c r="C22" s="4" t="s">
        <v>152</v>
      </c>
      <c r="D22" s="4" t="s">
        <v>153</v>
      </c>
      <c r="E22" s="4" t="s">
        <v>154</v>
      </c>
      <c r="F22" s="4" t="s">
        <v>105</v>
      </c>
      <c r="G22" s="4" t="s">
        <v>106</v>
      </c>
      <c r="H22" s="4" t="s">
        <v>26</v>
      </c>
      <c r="I22" s="4" t="s">
        <v>72</v>
      </c>
      <c r="J22" s="4" t="s">
        <v>28</v>
      </c>
      <c r="K22" s="4" t="s">
        <v>155</v>
      </c>
      <c r="L22" s="5">
        <v>5757.0</v>
      </c>
      <c r="M22" s="4">
        <v>234918.0</v>
      </c>
    </row>
    <row r="23" ht="15.75" customHeight="1">
      <c r="A23" s="4" t="s">
        <v>156</v>
      </c>
      <c r="B23" s="4" t="s">
        <v>157</v>
      </c>
      <c r="C23" s="4" t="s">
        <v>158</v>
      </c>
      <c r="D23" s="4" t="s">
        <v>159</v>
      </c>
      <c r="E23" s="4" t="s">
        <v>160</v>
      </c>
      <c r="F23" s="4" t="s">
        <v>161</v>
      </c>
      <c r="G23" s="4" t="s">
        <v>162</v>
      </c>
      <c r="H23" s="4" t="s">
        <v>52</v>
      </c>
      <c r="I23" s="4" t="s">
        <v>72</v>
      </c>
      <c r="J23" s="4" t="s">
        <v>28</v>
      </c>
      <c r="K23" s="4" t="s">
        <v>29</v>
      </c>
      <c r="L23" s="5">
        <v>3400.0</v>
      </c>
      <c r="M23" s="4">
        <v>194994.0</v>
      </c>
    </row>
    <row r="24" ht="15.75" customHeight="1">
      <c r="A24" s="4" t="s">
        <v>163</v>
      </c>
      <c r="B24" s="4" t="s">
        <v>164</v>
      </c>
      <c r="C24" s="4" t="s">
        <v>165</v>
      </c>
      <c r="D24" s="4" t="s">
        <v>166</v>
      </c>
      <c r="E24" s="4" t="s">
        <v>167</v>
      </c>
      <c r="F24" s="4" t="s">
        <v>24</v>
      </c>
      <c r="G24" s="4" t="s">
        <v>25</v>
      </c>
      <c r="H24" s="4" t="s">
        <v>38</v>
      </c>
      <c r="I24" s="4" t="s">
        <v>168</v>
      </c>
      <c r="J24" s="4" t="s">
        <v>28</v>
      </c>
      <c r="K24" s="4" t="s">
        <v>29</v>
      </c>
      <c r="L24" s="5">
        <v>7063.0</v>
      </c>
      <c r="M24" s="4">
        <v>203133.0</v>
      </c>
    </row>
    <row r="25" ht="15.75" customHeight="1">
      <c r="A25" s="4" t="s">
        <v>169</v>
      </c>
      <c r="B25" s="4" t="s">
        <v>170</v>
      </c>
      <c r="C25" s="4" t="s">
        <v>171</v>
      </c>
      <c r="D25" s="4" t="s">
        <v>172</v>
      </c>
      <c r="E25" s="4" t="s">
        <v>173</v>
      </c>
      <c r="F25" s="4" t="s">
        <v>45</v>
      </c>
      <c r="G25" s="4" t="s">
        <v>46</v>
      </c>
      <c r="H25" s="4" t="s">
        <v>26</v>
      </c>
      <c r="I25" s="4" t="s">
        <v>72</v>
      </c>
      <c r="J25" s="4" t="s">
        <v>28</v>
      </c>
      <c r="K25" s="4" t="s">
        <v>29</v>
      </c>
      <c r="L25" s="5">
        <v>5465.0</v>
      </c>
      <c r="M25" s="4">
        <v>204592.0</v>
      </c>
    </row>
    <row r="26" ht="15.75" customHeight="1">
      <c r="A26" s="4" t="s">
        <v>174</v>
      </c>
      <c r="B26" s="4" t="s">
        <v>175</v>
      </c>
      <c r="C26" s="4" t="s">
        <v>176</v>
      </c>
      <c r="D26" s="4" t="s">
        <v>177</v>
      </c>
      <c r="E26" s="4" t="s">
        <v>178</v>
      </c>
      <c r="F26" s="4" t="s">
        <v>70</v>
      </c>
      <c r="G26" s="4" t="s">
        <v>71</v>
      </c>
      <c r="H26" s="4" t="s">
        <v>38</v>
      </c>
      <c r="I26" s="4" t="s">
        <v>72</v>
      </c>
      <c r="J26" s="4" t="s">
        <v>28</v>
      </c>
      <c r="K26" s="4" t="s">
        <v>29</v>
      </c>
      <c r="L26" s="5">
        <v>6952.0</v>
      </c>
      <c r="M26" s="4">
        <v>881280.0</v>
      </c>
    </row>
    <row r="27" ht="15.75" customHeight="1">
      <c r="A27" s="4" t="s">
        <v>179</v>
      </c>
      <c r="B27" s="4" t="s">
        <v>180</v>
      </c>
      <c r="C27" s="4" t="s">
        <v>181</v>
      </c>
      <c r="D27" s="4" t="s">
        <v>182</v>
      </c>
      <c r="E27" s="4" t="s">
        <v>183</v>
      </c>
      <c r="F27" s="4" t="s">
        <v>105</v>
      </c>
      <c r="G27" s="4" t="s">
        <v>106</v>
      </c>
      <c r="H27" s="4" t="s">
        <v>26</v>
      </c>
      <c r="I27" s="4" t="s">
        <v>72</v>
      </c>
      <c r="J27" s="4" t="s">
        <v>28</v>
      </c>
      <c r="K27" s="4" t="s">
        <v>125</v>
      </c>
      <c r="L27" s="5">
        <v>6952.0</v>
      </c>
      <c r="M27" s="4">
        <v>881280.0</v>
      </c>
    </row>
    <row r="28" ht="15.75" customHeight="1">
      <c r="A28" s="4" t="s">
        <v>184</v>
      </c>
      <c r="B28" s="4" t="s">
        <v>185</v>
      </c>
      <c r="C28" s="4" t="s">
        <v>186</v>
      </c>
      <c r="D28" s="4" t="s">
        <v>187</v>
      </c>
      <c r="E28" s="4" t="s">
        <v>188</v>
      </c>
      <c r="F28" s="4" t="s">
        <v>24</v>
      </c>
      <c r="G28" s="4" t="s">
        <v>25</v>
      </c>
      <c r="H28" s="4" t="s">
        <v>38</v>
      </c>
      <c r="I28" s="4" t="s">
        <v>189</v>
      </c>
      <c r="J28" s="4" t="s">
        <v>28</v>
      </c>
      <c r="K28" s="4" t="s">
        <v>29</v>
      </c>
      <c r="L28" s="5">
        <v>3931.0</v>
      </c>
      <c r="M28" s="4">
        <v>522000.0</v>
      </c>
    </row>
    <row r="29" ht="15.75" customHeight="1">
      <c r="A29" s="4" t="s">
        <v>190</v>
      </c>
      <c r="B29" s="4" t="s">
        <v>191</v>
      </c>
      <c r="C29" s="4" t="s">
        <v>192</v>
      </c>
      <c r="D29" s="4" t="s">
        <v>193</v>
      </c>
      <c r="E29" s="4" t="s">
        <v>194</v>
      </c>
      <c r="F29" s="4" t="s">
        <v>45</v>
      </c>
      <c r="G29" s="4" t="s">
        <v>46</v>
      </c>
      <c r="H29" s="4" t="s">
        <v>52</v>
      </c>
      <c r="I29" s="4" t="s">
        <v>189</v>
      </c>
      <c r="J29" s="4" t="s">
        <v>28</v>
      </c>
      <c r="K29" s="4" t="s">
        <v>29</v>
      </c>
      <c r="L29" s="5">
        <v>3931.0</v>
      </c>
      <c r="M29" s="4">
        <v>522000.0</v>
      </c>
    </row>
    <row r="30" ht="15.75" customHeight="1">
      <c r="A30" s="4" t="s">
        <v>195</v>
      </c>
      <c r="B30" s="4" t="s">
        <v>196</v>
      </c>
      <c r="C30" s="4" t="s">
        <v>197</v>
      </c>
      <c r="D30" s="4" t="s">
        <v>198</v>
      </c>
      <c r="E30" s="4" t="s">
        <v>199</v>
      </c>
      <c r="F30" s="4" t="s">
        <v>78</v>
      </c>
      <c r="G30" s="4" t="s">
        <v>79</v>
      </c>
      <c r="H30" s="4" t="s">
        <v>26</v>
      </c>
      <c r="I30" s="4" t="s">
        <v>189</v>
      </c>
      <c r="J30" s="4" t="s">
        <v>28</v>
      </c>
      <c r="K30" s="4" t="s">
        <v>29</v>
      </c>
      <c r="L30" s="5">
        <v>3931.0</v>
      </c>
      <c r="M30" s="4">
        <v>522000.0</v>
      </c>
    </row>
    <row r="31" ht="15.75" customHeight="1">
      <c r="A31" s="4" t="s">
        <v>200</v>
      </c>
      <c r="B31" s="4" t="s">
        <v>201</v>
      </c>
      <c r="C31" s="4" t="s">
        <v>202</v>
      </c>
      <c r="D31" s="4" t="s">
        <v>203</v>
      </c>
      <c r="E31" s="4" t="s">
        <v>204</v>
      </c>
      <c r="F31" s="4" t="s">
        <v>105</v>
      </c>
      <c r="G31" s="4" t="s">
        <v>106</v>
      </c>
      <c r="H31" s="4" t="s">
        <v>38</v>
      </c>
      <c r="I31" s="4" t="s">
        <v>72</v>
      </c>
      <c r="J31" s="4" t="s">
        <v>28</v>
      </c>
      <c r="K31" s="4" t="s">
        <v>39</v>
      </c>
      <c r="L31" s="5">
        <v>1811.0</v>
      </c>
      <c r="M31" s="4">
        <v>384848.0</v>
      </c>
    </row>
    <row r="32" ht="15.75" customHeight="1">
      <c r="A32" s="4" t="s">
        <v>205</v>
      </c>
      <c r="B32" s="4" t="s">
        <v>206</v>
      </c>
      <c r="C32" s="4" t="s">
        <v>207</v>
      </c>
      <c r="D32" s="4" t="s">
        <v>208</v>
      </c>
      <c r="E32" s="4" t="s">
        <v>209</v>
      </c>
      <c r="F32" s="4" t="s">
        <v>24</v>
      </c>
      <c r="G32" s="4" t="s">
        <v>25</v>
      </c>
      <c r="H32" s="4" t="s">
        <v>80</v>
      </c>
      <c r="I32" s="4" t="s">
        <v>189</v>
      </c>
      <c r="J32" s="4" t="s">
        <v>28</v>
      </c>
      <c r="K32" s="4" t="s">
        <v>29</v>
      </c>
      <c r="L32" s="5">
        <v>4182.0</v>
      </c>
      <c r="M32" s="4">
        <v>129168.0</v>
      </c>
    </row>
    <row r="33" ht="15.75" customHeight="1">
      <c r="A33" s="4" t="s">
        <v>210</v>
      </c>
      <c r="B33" s="4" t="s">
        <v>211</v>
      </c>
      <c r="C33" s="4" t="s">
        <v>212</v>
      </c>
      <c r="D33" s="4" t="s">
        <v>213</v>
      </c>
      <c r="E33" s="4" t="s">
        <v>214</v>
      </c>
      <c r="F33" s="4" t="s">
        <v>215</v>
      </c>
      <c r="G33" s="4" t="s">
        <v>216</v>
      </c>
      <c r="H33" s="4" t="s">
        <v>80</v>
      </c>
      <c r="I33" s="4" t="s">
        <v>189</v>
      </c>
      <c r="J33" s="4" t="s">
        <v>28</v>
      </c>
      <c r="K33" s="4" t="s">
        <v>39</v>
      </c>
      <c r="L33" s="5">
        <v>14046.0</v>
      </c>
      <c r="M33" s="4">
        <v>527580.0</v>
      </c>
    </row>
    <row r="34" ht="15.75" customHeight="1">
      <c r="A34" s="4" t="s">
        <v>217</v>
      </c>
      <c r="B34" s="4" t="s">
        <v>218</v>
      </c>
      <c r="C34" s="4" t="s">
        <v>219</v>
      </c>
      <c r="D34" s="4" t="s">
        <v>220</v>
      </c>
      <c r="E34" s="4" t="s">
        <v>221</v>
      </c>
      <c r="F34" s="4" t="s">
        <v>45</v>
      </c>
      <c r="G34" s="4" t="s">
        <v>46</v>
      </c>
      <c r="H34" s="4" t="s">
        <v>80</v>
      </c>
      <c r="I34" s="4" t="s">
        <v>189</v>
      </c>
      <c r="J34" s="4" t="s">
        <v>28</v>
      </c>
      <c r="K34" s="4" t="s">
        <v>29</v>
      </c>
      <c r="L34" s="5">
        <v>3801.0</v>
      </c>
      <c r="M34" s="4">
        <v>0.0</v>
      </c>
    </row>
    <row r="35" ht="15.75" customHeight="1">
      <c r="A35" s="4" t="s">
        <v>222</v>
      </c>
      <c r="B35" s="4" t="s">
        <v>223</v>
      </c>
      <c r="C35" s="4" t="s">
        <v>224</v>
      </c>
      <c r="D35" s="4" t="s">
        <v>225</v>
      </c>
      <c r="E35" s="4" t="s">
        <v>226</v>
      </c>
      <c r="F35" s="4" t="s">
        <v>70</v>
      </c>
      <c r="G35" s="4" t="s">
        <v>71</v>
      </c>
      <c r="H35" s="4" t="s">
        <v>52</v>
      </c>
      <c r="I35" s="4" t="s">
        <v>189</v>
      </c>
      <c r="J35" s="4" t="s">
        <v>28</v>
      </c>
      <c r="K35" s="4" t="s">
        <v>29</v>
      </c>
      <c r="L35" s="5">
        <v>3801.0</v>
      </c>
      <c r="M35" s="4">
        <v>0.0</v>
      </c>
    </row>
    <row r="36" ht="15.75" customHeight="1">
      <c r="A36" s="4" t="s">
        <v>227</v>
      </c>
      <c r="B36" s="4" t="s">
        <v>228</v>
      </c>
      <c r="C36" s="4" t="s">
        <v>229</v>
      </c>
      <c r="D36" s="4" t="s">
        <v>230</v>
      </c>
      <c r="E36" s="4" t="s">
        <v>231</v>
      </c>
      <c r="F36" s="4" t="s">
        <v>24</v>
      </c>
      <c r="G36" s="4" t="s">
        <v>25</v>
      </c>
      <c r="H36" s="4" t="s">
        <v>52</v>
      </c>
      <c r="I36" s="4" t="s">
        <v>189</v>
      </c>
      <c r="J36" s="4" t="s">
        <v>28</v>
      </c>
      <c r="K36" s="4" t="s">
        <v>29</v>
      </c>
      <c r="L36" s="5">
        <v>3801.0</v>
      </c>
      <c r="M36" s="4">
        <v>0.0</v>
      </c>
    </row>
    <row r="37" ht="15.75" customHeight="1">
      <c r="A37" s="4" t="s">
        <v>232</v>
      </c>
      <c r="B37" s="4" t="s">
        <v>233</v>
      </c>
      <c r="C37" s="4" t="s">
        <v>234</v>
      </c>
      <c r="D37" s="4" t="s">
        <v>235</v>
      </c>
      <c r="E37" s="4" t="s">
        <v>236</v>
      </c>
      <c r="F37" s="4" t="s">
        <v>215</v>
      </c>
      <c r="G37" s="4" t="s">
        <v>216</v>
      </c>
      <c r="H37" s="4" t="s">
        <v>26</v>
      </c>
      <c r="I37" s="4" t="s">
        <v>189</v>
      </c>
      <c r="J37" s="4" t="s">
        <v>53</v>
      </c>
      <c r="K37" s="4" t="s">
        <v>125</v>
      </c>
      <c r="L37" s="5">
        <v>4182.0</v>
      </c>
      <c r="M37" s="4">
        <v>129168.0</v>
      </c>
    </row>
    <row r="38" ht="15.75" customHeight="1">
      <c r="A38" s="4" t="s">
        <v>237</v>
      </c>
      <c r="B38" s="4" t="s">
        <v>238</v>
      </c>
      <c r="C38" s="4" t="s">
        <v>239</v>
      </c>
      <c r="D38" s="4" t="s">
        <v>240</v>
      </c>
      <c r="E38" s="4" t="s">
        <v>241</v>
      </c>
      <c r="F38" s="4" t="s">
        <v>112</v>
      </c>
      <c r="G38" s="4" t="s">
        <v>113</v>
      </c>
      <c r="H38" s="4" t="s">
        <v>38</v>
      </c>
      <c r="I38" s="4" t="s">
        <v>189</v>
      </c>
      <c r="J38" s="4" t="s">
        <v>28</v>
      </c>
      <c r="K38" s="4" t="s">
        <v>29</v>
      </c>
      <c r="L38" s="5">
        <v>4182.0</v>
      </c>
      <c r="M38" s="4">
        <v>129168.0</v>
      </c>
    </row>
    <row r="39" ht="15.75" customHeight="1">
      <c r="A39" s="4" t="s">
        <v>242</v>
      </c>
      <c r="B39" s="4" t="s">
        <v>243</v>
      </c>
      <c r="C39" s="4" t="s">
        <v>244</v>
      </c>
      <c r="D39" s="4" t="s">
        <v>245</v>
      </c>
      <c r="E39" s="4" t="s">
        <v>246</v>
      </c>
      <c r="F39" s="4" t="s">
        <v>45</v>
      </c>
      <c r="G39" s="4" t="s">
        <v>46</v>
      </c>
      <c r="H39" s="4" t="s">
        <v>52</v>
      </c>
      <c r="I39" s="4" t="s">
        <v>189</v>
      </c>
      <c r="J39" s="4" t="s">
        <v>28</v>
      </c>
      <c r="K39" s="4" t="s">
        <v>29</v>
      </c>
      <c r="L39" s="5">
        <v>4182.0</v>
      </c>
      <c r="M39" s="4">
        <v>129168.0</v>
      </c>
    </row>
    <row r="40" ht="15.75" customHeight="1">
      <c r="A40" s="4" t="s">
        <v>247</v>
      </c>
      <c r="B40" s="4" t="s">
        <v>248</v>
      </c>
      <c r="C40" s="4" t="s">
        <v>249</v>
      </c>
      <c r="D40" s="4" t="s">
        <v>250</v>
      </c>
      <c r="E40" s="4" t="s">
        <v>251</v>
      </c>
      <c r="F40" s="4" t="s">
        <v>24</v>
      </c>
      <c r="G40" s="4" t="s">
        <v>25</v>
      </c>
      <c r="H40" s="4" t="s">
        <v>26</v>
      </c>
      <c r="I40" s="4" t="s">
        <v>189</v>
      </c>
      <c r="J40" s="4" t="s">
        <v>28</v>
      </c>
      <c r="K40" s="4" t="s">
        <v>29</v>
      </c>
      <c r="L40" s="5">
        <v>4182.0</v>
      </c>
      <c r="M40" s="4">
        <v>129168.0</v>
      </c>
    </row>
    <row r="41" ht="15.75" customHeight="1">
      <c r="A41" s="4" t="s">
        <v>252</v>
      </c>
      <c r="B41" s="4" t="s">
        <v>253</v>
      </c>
      <c r="C41" s="4" t="s">
        <v>254</v>
      </c>
      <c r="D41" s="4" t="s">
        <v>255</v>
      </c>
      <c r="E41" s="4" t="s">
        <v>256</v>
      </c>
      <c r="F41" s="4" t="s">
        <v>137</v>
      </c>
      <c r="G41" s="4" t="s">
        <v>138</v>
      </c>
      <c r="H41" s="4" t="s">
        <v>80</v>
      </c>
      <c r="I41" s="4" t="s">
        <v>189</v>
      </c>
      <c r="J41" s="4" t="s">
        <v>28</v>
      </c>
      <c r="K41" s="4" t="s">
        <v>29</v>
      </c>
      <c r="L41" s="5">
        <v>4182.0</v>
      </c>
      <c r="M41" s="4">
        <v>129168.0</v>
      </c>
    </row>
    <row r="42" ht="15.75" customHeight="1">
      <c r="A42" s="4" t="s">
        <v>257</v>
      </c>
      <c r="B42" s="4" t="s">
        <v>258</v>
      </c>
      <c r="C42" s="4" t="s">
        <v>259</v>
      </c>
      <c r="D42" s="4" t="s">
        <v>260</v>
      </c>
      <c r="E42" s="4" t="s">
        <v>261</v>
      </c>
      <c r="F42" s="4" t="s">
        <v>70</v>
      </c>
      <c r="G42" s="4" t="s">
        <v>71</v>
      </c>
      <c r="H42" s="4" t="s">
        <v>80</v>
      </c>
      <c r="I42" s="4" t="s">
        <v>189</v>
      </c>
      <c r="J42" s="4" t="s">
        <v>28</v>
      </c>
      <c r="K42" s="4" t="s">
        <v>29</v>
      </c>
      <c r="L42" s="5">
        <v>4182.0</v>
      </c>
      <c r="M42" s="4">
        <v>129168.0</v>
      </c>
    </row>
    <row r="43" ht="15.75" customHeight="1">
      <c r="A43" s="4" t="s">
        <v>262</v>
      </c>
      <c r="B43" s="4" t="s">
        <v>263</v>
      </c>
      <c r="C43" s="4" t="s">
        <v>259</v>
      </c>
      <c r="D43" s="4" t="s">
        <v>264</v>
      </c>
      <c r="E43" s="4" t="s">
        <v>265</v>
      </c>
      <c r="F43" s="4" t="s">
        <v>215</v>
      </c>
      <c r="G43" s="4" t="s">
        <v>216</v>
      </c>
      <c r="H43" s="4" t="s">
        <v>80</v>
      </c>
      <c r="I43" s="4" t="s">
        <v>189</v>
      </c>
      <c r="J43" s="4" t="s">
        <v>28</v>
      </c>
      <c r="K43" s="4" t="s">
        <v>155</v>
      </c>
      <c r="L43" s="5">
        <v>4182.0</v>
      </c>
      <c r="M43" s="4">
        <v>129168.0</v>
      </c>
    </row>
    <row r="44" ht="15.75" customHeight="1">
      <c r="A44" s="4" t="s">
        <v>266</v>
      </c>
      <c r="B44" s="4" t="s">
        <v>267</v>
      </c>
      <c r="C44" s="4" t="s">
        <v>268</v>
      </c>
      <c r="D44" s="4" t="s">
        <v>269</v>
      </c>
      <c r="E44" s="4" t="s">
        <v>270</v>
      </c>
      <c r="F44" s="4" t="s">
        <v>24</v>
      </c>
      <c r="G44" s="4" t="s">
        <v>25</v>
      </c>
      <c r="H44" s="4" t="s">
        <v>52</v>
      </c>
      <c r="I44" s="4" t="s">
        <v>189</v>
      </c>
      <c r="J44" s="4" t="s">
        <v>28</v>
      </c>
      <c r="K44" s="4" t="s">
        <v>29</v>
      </c>
      <c r="L44" s="5">
        <v>3801.0</v>
      </c>
      <c r="M44" s="4">
        <v>0.0</v>
      </c>
    </row>
    <row r="45" ht="15.75" customHeight="1">
      <c r="A45" s="4" t="s">
        <v>271</v>
      </c>
      <c r="B45" s="4" t="s">
        <v>272</v>
      </c>
      <c r="C45" s="4" t="s">
        <v>268</v>
      </c>
      <c r="D45" s="4" t="s">
        <v>273</v>
      </c>
      <c r="E45" s="4" t="s">
        <v>274</v>
      </c>
      <c r="F45" s="4" t="s">
        <v>215</v>
      </c>
      <c r="G45" s="4" t="s">
        <v>216</v>
      </c>
      <c r="H45" s="4" t="s">
        <v>80</v>
      </c>
      <c r="I45" s="4" t="s">
        <v>189</v>
      </c>
      <c r="J45" s="4" t="s">
        <v>28</v>
      </c>
      <c r="K45" s="4" t="s">
        <v>39</v>
      </c>
      <c r="L45" s="5">
        <v>3801.0</v>
      </c>
      <c r="M45" s="4">
        <v>0.0</v>
      </c>
    </row>
    <row r="46" ht="15.75" customHeight="1">
      <c r="A46" s="4" t="s">
        <v>275</v>
      </c>
      <c r="B46" s="4" t="s">
        <v>276</v>
      </c>
      <c r="C46" s="4" t="s">
        <v>268</v>
      </c>
      <c r="D46" s="4" t="s">
        <v>277</v>
      </c>
      <c r="E46" s="4" t="s">
        <v>278</v>
      </c>
      <c r="F46" s="4" t="s">
        <v>78</v>
      </c>
      <c r="G46" s="4" t="s">
        <v>79</v>
      </c>
      <c r="H46" s="4" t="s">
        <v>80</v>
      </c>
      <c r="I46" s="4" t="s">
        <v>189</v>
      </c>
      <c r="J46" s="4" t="s">
        <v>28</v>
      </c>
      <c r="K46" s="4" t="s">
        <v>29</v>
      </c>
      <c r="L46" s="5">
        <v>3801.0</v>
      </c>
      <c r="M46" s="4">
        <v>0.0</v>
      </c>
    </row>
    <row r="47" ht="15.75" customHeight="1">
      <c r="A47" s="4" t="s">
        <v>279</v>
      </c>
      <c r="B47" s="4" t="s">
        <v>280</v>
      </c>
      <c r="C47" s="4" t="s">
        <v>281</v>
      </c>
      <c r="D47" s="4" t="s">
        <v>282</v>
      </c>
      <c r="E47" s="4" t="s">
        <v>283</v>
      </c>
      <c r="F47" s="4" t="s">
        <v>45</v>
      </c>
      <c r="G47" s="4" t="s">
        <v>46</v>
      </c>
      <c r="H47" s="4" t="s">
        <v>52</v>
      </c>
      <c r="I47" s="4" t="s">
        <v>189</v>
      </c>
      <c r="J47" s="4" t="s">
        <v>28</v>
      </c>
      <c r="K47" s="4" t="s">
        <v>29</v>
      </c>
      <c r="L47" s="5">
        <v>3801.0</v>
      </c>
      <c r="M47" s="4">
        <v>0.0</v>
      </c>
    </row>
    <row r="48" ht="15.75" customHeight="1">
      <c r="A48" s="4" t="s">
        <v>284</v>
      </c>
      <c r="B48" s="4" t="s">
        <v>285</v>
      </c>
      <c r="C48" s="4" t="s">
        <v>281</v>
      </c>
      <c r="D48" s="4" t="s">
        <v>286</v>
      </c>
      <c r="E48" s="4" t="s">
        <v>287</v>
      </c>
      <c r="F48" s="4" t="s">
        <v>70</v>
      </c>
      <c r="G48" s="4" t="s">
        <v>71</v>
      </c>
      <c r="H48" s="4" t="s">
        <v>26</v>
      </c>
      <c r="I48" s="4" t="s">
        <v>189</v>
      </c>
      <c r="J48" s="4" t="s">
        <v>28</v>
      </c>
      <c r="K48" s="4" t="s">
        <v>29</v>
      </c>
      <c r="L48" s="5">
        <v>3801.0</v>
      </c>
      <c r="M48" s="4">
        <v>0.0</v>
      </c>
    </row>
    <row r="49" ht="15.75" customHeight="1">
      <c r="A49" s="4" t="s">
        <v>288</v>
      </c>
      <c r="B49" s="4" t="s">
        <v>289</v>
      </c>
      <c r="C49" s="4" t="s">
        <v>281</v>
      </c>
      <c r="D49" s="4" t="s">
        <v>290</v>
      </c>
      <c r="E49" s="4" t="s">
        <v>291</v>
      </c>
      <c r="F49" s="4" t="s">
        <v>24</v>
      </c>
      <c r="G49" s="4" t="s">
        <v>25</v>
      </c>
      <c r="H49" s="4" t="s">
        <v>52</v>
      </c>
      <c r="I49" s="4" t="s">
        <v>189</v>
      </c>
      <c r="J49" s="4" t="s">
        <v>28</v>
      </c>
      <c r="K49" s="4" t="s">
        <v>29</v>
      </c>
      <c r="L49" s="5">
        <v>3801.0</v>
      </c>
      <c r="M49" s="4">
        <v>0.0</v>
      </c>
    </row>
    <row r="50" ht="15.75" customHeight="1">
      <c r="A50" s="4" t="s">
        <v>292</v>
      </c>
      <c r="B50" s="4" t="s">
        <v>293</v>
      </c>
      <c r="C50" s="4" t="s">
        <v>281</v>
      </c>
      <c r="D50" s="4" t="s">
        <v>294</v>
      </c>
      <c r="E50" s="4" t="s">
        <v>295</v>
      </c>
      <c r="F50" s="4" t="s">
        <v>36</v>
      </c>
      <c r="G50" s="4" t="s">
        <v>37</v>
      </c>
      <c r="H50" s="4" t="s">
        <v>38</v>
      </c>
      <c r="I50" s="4" t="s">
        <v>189</v>
      </c>
      <c r="J50" s="4" t="s">
        <v>28</v>
      </c>
      <c r="K50" s="4" t="s">
        <v>29</v>
      </c>
      <c r="L50" s="5">
        <v>3801.0</v>
      </c>
      <c r="M50" s="4">
        <v>0.0</v>
      </c>
    </row>
    <row r="51" ht="15.75" customHeight="1">
      <c r="A51" s="4" t="s">
        <v>296</v>
      </c>
      <c r="B51" s="4" t="s">
        <v>297</v>
      </c>
      <c r="C51" s="4" t="s">
        <v>298</v>
      </c>
      <c r="D51" s="4" t="s">
        <v>299</v>
      </c>
      <c r="E51" s="4" t="s">
        <v>300</v>
      </c>
      <c r="F51" s="4" t="s">
        <v>45</v>
      </c>
      <c r="G51" s="4" t="s">
        <v>46</v>
      </c>
      <c r="H51" s="4" t="s">
        <v>80</v>
      </c>
      <c r="I51" s="4" t="s">
        <v>189</v>
      </c>
      <c r="J51" s="4" t="s">
        <v>28</v>
      </c>
      <c r="K51" s="4" t="s">
        <v>29</v>
      </c>
      <c r="L51" s="5">
        <v>3801.0</v>
      </c>
      <c r="M51" s="4">
        <v>0.0</v>
      </c>
    </row>
    <row r="52" ht="15.75" customHeight="1">
      <c r="A52" s="4" t="s">
        <v>301</v>
      </c>
      <c r="B52" s="4" t="s">
        <v>302</v>
      </c>
      <c r="C52" s="4" t="s">
        <v>303</v>
      </c>
      <c r="D52" s="4" t="s">
        <v>304</v>
      </c>
      <c r="E52" s="4" t="s">
        <v>305</v>
      </c>
      <c r="F52" s="4" t="s">
        <v>112</v>
      </c>
      <c r="G52" s="4" t="s">
        <v>113</v>
      </c>
      <c r="H52" s="4" t="s">
        <v>38</v>
      </c>
      <c r="I52" s="4" t="s">
        <v>189</v>
      </c>
      <c r="J52" s="4" t="s">
        <v>28</v>
      </c>
      <c r="K52" s="4" t="s">
        <v>29</v>
      </c>
      <c r="L52" s="5">
        <v>3801.0</v>
      </c>
      <c r="M52" s="4">
        <v>0.0</v>
      </c>
    </row>
    <row r="53" ht="15.75" customHeight="1">
      <c r="A53" s="4" t="s">
        <v>306</v>
      </c>
      <c r="B53" s="4" t="s">
        <v>307</v>
      </c>
      <c r="C53" s="4" t="s">
        <v>308</v>
      </c>
      <c r="D53" s="4" t="s">
        <v>309</v>
      </c>
      <c r="E53" s="4" t="s">
        <v>310</v>
      </c>
      <c r="F53" s="4" t="s">
        <v>215</v>
      </c>
      <c r="G53" s="4" t="s">
        <v>216</v>
      </c>
      <c r="H53" s="4" t="s">
        <v>26</v>
      </c>
      <c r="I53" s="4" t="s">
        <v>311</v>
      </c>
      <c r="J53" s="4" t="s">
        <v>53</v>
      </c>
      <c r="K53" s="4" t="s">
        <v>39</v>
      </c>
      <c r="L53" s="5">
        <v>5678.0</v>
      </c>
      <c r="M53" s="4">
        <v>192337.0</v>
      </c>
    </row>
    <row r="54" ht="15.75" customHeight="1">
      <c r="A54" s="4" t="s">
        <v>312</v>
      </c>
      <c r="B54" s="4" t="s">
        <v>313</v>
      </c>
      <c r="C54" s="4" t="s">
        <v>308</v>
      </c>
      <c r="D54" s="4" t="s">
        <v>314</v>
      </c>
      <c r="E54" s="4" t="s">
        <v>315</v>
      </c>
      <c r="F54" s="4" t="s">
        <v>24</v>
      </c>
      <c r="G54" s="4" t="s">
        <v>25</v>
      </c>
      <c r="H54" s="4" t="s">
        <v>26</v>
      </c>
      <c r="I54" s="4" t="s">
        <v>81</v>
      </c>
      <c r="J54" s="4" t="s">
        <v>28</v>
      </c>
      <c r="K54" s="4" t="s">
        <v>29</v>
      </c>
      <c r="L54" s="5">
        <v>6416.0</v>
      </c>
      <c r="M54" s="4">
        <v>321489.0</v>
      </c>
    </row>
    <row r="55" ht="15.75" customHeight="1">
      <c r="A55" s="4" t="s">
        <v>316</v>
      </c>
      <c r="B55" s="4" t="s">
        <v>317</v>
      </c>
      <c r="C55" s="4" t="s">
        <v>318</v>
      </c>
      <c r="D55" s="4" t="s">
        <v>319</v>
      </c>
      <c r="E55" s="4" t="s">
        <v>320</v>
      </c>
      <c r="F55" s="4" t="s">
        <v>215</v>
      </c>
      <c r="G55" s="4" t="s">
        <v>216</v>
      </c>
      <c r="H55" s="4" t="s">
        <v>80</v>
      </c>
      <c r="I55" s="4" t="s">
        <v>321</v>
      </c>
      <c r="J55" s="4" t="s">
        <v>28</v>
      </c>
      <c r="K55" s="4" t="s">
        <v>125</v>
      </c>
      <c r="L55" s="5">
        <v>5465.0</v>
      </c>
      <c r="M55" s="4">
        <v>204592.0</v>
      </c>
    </row>
    <row r="56" ht="15.75" customHeight="1">
      <c r="A56" s="4" t="s">
        <v>322</v>
      </c>
      <c r="B56" s="4" t="s">
        <v>323</v>
      </c>
      <c r="C56" s="4" t="s">
        <v>324</v>
      </c>
      <c r="D56" s="4" t="s">
        <v>325</v>
      </c>
      <c r="E56" s="4" t="s">
        <v>326</v>
      </c>
      <c r="F56" s="4" t="s">
        <v>215</v>
      </c>
      <c r="G56" s="4" t="s">
        <v>216</v>
      </c>
      <c r="H56" s="4" t="s">
        <v>80</v>
      </c>
      <c r="I56" s="4" t="s">
        <v>189</v>
      </c>
      <c r="J56" s="4" t="s">
        <v>28</v>
      </c>
      <c r="K56" s="4" t="s">
        <v>327</v>
      </c>
      <c r="L56" s="5">
        <v>3801.0</v>
      </c>
      <c r="M56" s="4">
        <v>0.0</v>
      </c>
    </row>
    <row r="57" ht="15.75" customHeight="1">
      <c r="A57" s="4" t="s">
        <v>328</v>
      </c>
      <c r="B57" s="4" t="s">
        <v>329</v>
      </c>
      <c r="C57" s="4" t="s">
        <v>330</v>
      </c>
      <c r="D57" s="4" t="s">
        <v>331</v>
      </c>
      <c r="E57" s="4" t="s">
        <v>332</v>
      </c>
      <c r="F57" s="4" t="s">
        <v>45</v>
      </c>
      <c r="G57" s="4" t="s">
        <v>46</v>
      </c>
      <c r="H57" s="4" t="s">
        <v>80</v>
      </c>
      <c r="I57" s="4" t="s">
        <v>72</v>
      </c>
      <c r="J57" s="4" t="s">
        <v>28</v>
      </c>
      <c r="K57" s="4" t="s">
        <v>29</v>
      </c>
      <c r="L57" s="5">
        <v>5023.0</v>
      </c>
      <c r="M57" s="4">
        <v>234918.0</v>
      </c>
    </row>
    <row r="58" ht="15.75" customHeight="1">
      <c r="A58" s="4" t="s">
        <v>333</v>
      </c>
      <c r="B58" s="4" t="s">
        <v>334</v>
      </c>
      <c r="C58" s="4" t="s">
        <v>335</v>
      </c>
      <c r="D58" s="4" t="s">
        <v>336</v>
      </c>
      <c r="E58" s="4" t="s">
        <v>337</v>
      </c>
      <c r="F58" s="4" t="s">
        <v>78</v>
      </c>
      <c r="G58" s="4" t="s">
        <v>79</v>
      </c>
      <c r="H58" s="4" t="s">
        <v>38</v>
      </c>
      <c r="I58" s="4" t="s">
        <v>72</v>
      </c>
      <c r="J58" s="4" t="s">
        <v>28</v>
      </c>
      <c r="K58" s="4" t="s">
        <v>29</v>
      </c>
      <c r="L58" s="5">
        <v>5023.0</v>
      </c>
      <c r="M58" s="4">
        <v>234918.0</v>
      </c>
    </row>
    <row r="59" ht="15.75" customHeight="1">
      <c r="A59" s="4" t="s">
        <v>338</v>
      </c>
      <c r="B59" s="4" t="s">
        <v>339</v>
      </c>
      <c r="C59" s="4" t="s">
        <v>340</v>
      </c>
      <c r="D59" s="4" t="s">
        <v>341</v>
      </c>
      <c r="E59" s="4" t="s">
        <v>342</v>
      </c>
      <c r="F59" s="4" t="s">
        <v>215</v>
      </c>
      <c r="G59" s="4" t="s">
        <v>216</v>
      </c>
      <c r="H59" s="4" t="s">
        <v>38</v>
      </c>
      <c r="I59" s="4" t="s">
        <v>189</v>
      </c>
      <c r="J59" s="4" t="s">
        <v>28</v>
      </c>
      <c r="K59" s="4" t="s">
        <v>327</v>
      </c>
      <c r="L59" s="5">
        <v>3801.0</v>
      </c>
      <c r="M59" s="4">
        <v>0.0</v>
      </c>
    </row>
    <row r="60" ht="15.75" customHeight="1">
      <c r="A60" s="4" t="s">
        <v>343</v>
      </c>
      <c r="B60" s="4" t="s">
        <v>344</v>
      </c>
      <c r="C60" s="4" t="s">
        <v>345</v>
      </c>
      <c r="D60" s="4" t="s">
        <v>346</v>
      </c>
      <c r="E60" s="4" t="s">
        <v>347</v>
      </c>
      <c r="F60" s="4" t="s">
        <v>70</v>
      </c>
      <c r="G60" s="4" t="s">
        <v>71</v>
      </c>
      <c r="H60" s="4" t="s">
        <v>38</v>
      </c>
      <c r="I60" s="4" t="s">
        <v>189</v>
      </c>
      <c r="J60" s="4" t="s">
        <v>28</v>
      </c>
      <c r="K60" s="4" t="s">
        <v>29</v>
      </c>
      <c r="L60" s="5">
        <v>3801.0</v>
      </c>
      <c r="M60" s="4">
        <v>0.0</v>
      </c>
    </row>
    <row r="61" ht="15.75" customHeight="1">
      <c r="A61" s="4" t="s">
        <v>348</v>
      </c>
      <c r="B61" s="4" t="s">
        <v>349</v>
      </c>
      <c r="C61" s="4" t="s">
        <v>350</v>
      </c>
      <c r="D61" s="4" t="s">
        <v>351</v>
      </c>
      <c r="E61" s="4" t="s">
        <v>352</v>
      </c>
      <c r="F61" s="4" t="s">
        <v>24</v>
      </c>
      <c r="G61" s="4" t="s">
        <v>25</v>
      </c>
      <c r="H61" s="4" t="s">
        <v>52</v>
      </c>
      <c r="I61" s="4" t="s">
        <v>189</v>
      </c>
      <c r="J61" s="4" t="s">
        <v>53</v>
      </c>
      <c r="K61" s="4" t="s">
        <v>29</v>
      </c>
      <c r="L61" s="5">
        <v>3801.0</v>
      </c>
      <c r="M61" s="4">
        <v>0.0</v>
      </c>
    </row>
    <row r="62" ht="15.75" customHeight="1">
      <c r="A62" s="4" t="s">
        <v>353</v>
      </c>
      <c r="B62" s="4" t="s">
        <v>354</v>
      </c>
      <c r="C62" s="4" t="s">
        <v>355</v>
      </c>
      <c r="D62" s="4" t="s">
        <v>356</v>
      </c>
      <c r="E62" s="4" t="s">
        <v>357</v>
      </c>
      <c r="F62" s="4" t="s">
        <v>215</v>
      </c>
      <c r="G62" s="4" t="s">
        <v>216</v>
      </c>
      <c r="H62" s="4" t="s">
        <v>38</v>
      </c>
      <c r="I62" s="4" t="s">
        <v>189</v>
      </c>
      <c r="J62" s="4" t="s">
        <v>53</v>
      </c>
      <c r="K62" s="4" t="s">
        <v>155</v>
      </c>
      <c r="L62" s="5">
        <v>3801.0</v>
      </c>
      <c r="M62" s="4">
        <v>0.0</v>
      </c>
    </row>
    <row r="63" ht="15.75" customHeight="1">
      <c r="A63" s="4" t="s">
        <v>358</v>
      </c>
      <c r="B63" s="4" t="s">
        <v>359</v>
      </c>
      <c r="C63" s="4" t="s">
        <v>360</v>
      </c>
      <c r="D63" s="4" t="s">
        <v>361</v>
      </c>
      <c r="E63" s="4" t="s">
        <v>362</v>
      </c>
      <c r="F63" s="4" t="s">
        <v>215</v>
      </c>
      <c r="G63" s="4" t="s">
        <v>216</v>
      </c>
      <c r="H63" s="4" t="s">
        <v>38</v>
      </c>
      <c r="I63" s="4" t="s">
        <v>189</v>
      </c>
      <c r="J63" s="4" t="s">
        <v>28</v>
      </c>
      <c r="K63" s="4" t="s">
        <v>327</v>
      </c>
      <c r="L63" s="5">
        <v>3801.0</v>
      </c>
      <c r="M63" s="4">
        <v>0.0</v>
      </c>
    </row>
    <row r="64" ht="15.75" customHeight="1">
      <c r="A64" s="4" t="s">
        <v>363</v>
      </c>
      <c r="B64" s="4" t="s">
        <v>364</v>
      </c>
      <c r="C64" s="4" t="s">
        <v>365</v>
      </c>
      <c r="D64" s="4" t="s">
        <v>366</v>
      </c>
      <c r="E64" s="4" t="s">
        <v>367</v>
      </c>
      <c r="F64" s="4" t="s">
        <v>215</v>
      </c>
      <c r="G64" s="4" t="s">
        <v>216</v>
      </c>
      <c r="H64" s="4" t="s">
        <v>38</v>
      </c>
      <c r="I64" s="4" t="s">
        <v>189</v>
      </c>
      <c r="J64" s="4" t="s">
        <v>53</v>
      </c>
      <c r="K64" s="4" t="s">
        <v>39</v>
      </c>
      <c r="L64" s="5">
        <v>3801.0</v>
      </c>
      <c r="M64" s="4">
        <v>0.0</v>
      </c>
    </row>
    <row r="65" ht="15.75" customHeight="1">
      <c r="A65" s="4" t="s">
        <v>368</v>
      </c>
      <c r="B65" s="4" t="s">
        <v>369</v>
      </c>
      <c r="C65" s="4" t="s">
        <v>370</v>
      </c>
      <c r="D65" s="4" t="s">
        <v>371</v>
      </c>
      <c r="E65" s="4" t="s">
        <v>372</v>
      </c>
      <c r="F65" s="4" t="s">
        <v>137</v>
      </c>
      <c r="G65" s="4" t="s">
        <v>138</v>
      </c>
      <c r="H65" s="4" t="s">
        <v>26</v>
      </c>
      <c r="I65" s="4" t="s">
        <v>189</v>
      </c>
      <c r="J65" s="4" t="s">
        <v>53</v>
      </c>
      <c r="K65" s="4" t="s">
        <v>29</v>
      </c>
      <c r="L65" s="5">
        <v>3801.0</v>
      </c>
      <c r="M65" s="4">
        <v>0.0</v>
      </c>
    </row>
    <row r="66" ht="15.75" customHeight="1">
      <c r="A66" s="4" t="s">
        <v>373</v>
      </c>
      <c r="B66" s="4" t="s">
        <v>374</v>
      </c>
      <c r="C66" s="4" t="s">
        <v>375</v>
      </c>
      <c r="D66" s="4" t="s">
        <v>376</v>
      </c>
      <c r="E66" s="4" t="s">
        <v>377</v>
      </c>
      <c r="F66" s="4" t="s">
        <v>215</v>
      </c>
      <c r="G66" s="4" t="s">
        <v>216</v>
      </c>
      <c r="H66" s="4" t="s">
        <v>80</v>
      </c>
      <c r="I66" s="4" t="s">
        <v>189</v>
      </c>
      <c r="J66" s="4" t="s">
        <v>53</v>
      </c>
      <c r="K66" s="4" t="s">
        <v>327</v>
      </c>
      <c r="L66" s="5">
        <v>3801.0</v>
      </c>
      <c r="M66" s="4">
        <v>0.0</v>
      </c>
    </row>
    <row r="67" ht="15.75" customHeight="1">
      <c r="A67" s="4" t="s">
        <v>378</v>
      </c>
      <c r="B67" s="4" t="s">
        <v>379</v>
      </c>
      <c r="C67" s="4" t="s">
        <v>380</v>
      </c>
      <c r="D67" s="4" t="s">
        <v>381</v>
      </c>
      <c r="E67" s="4" t="s">
        <v>382</v>
      </c>
      <c r="F67" s="4" t="s">
        <v>45</v>
      </c>
      <c r="G67" s="4" t="s">
        <v>46</v>
      </c>
      <c r="H67" s="4" t="s">
        <v>38</v>
      </c>
      <c r="I67" s="4" t="s">
        <v>189</v>
      </c>
      <c r="J67" s="4" t="s">
        <v>53</v>
      </c>
      <c r="K67" s="4" t="s">
        <v>29</v>
      </c>
      <c r="L67" s="5">
        <v>3801.0</v>
      </c>
      <c r="M67" s="4">
        <v>0.0</v>
      </c>
    </row>
    <row r="68" ht="15.75" customHeight="1">
      <c r="A68" s="4" t="s">
        <v>383</v>
      </c>
      <c r="B68" s="4" t="s">
        <v>384</v>
      </c>
      <c r="C68" s="4" t="s">
        <v>360</v>
      </c>
      <c r="D68" s="4" t="s">
        <v>385</v>
      </c>
      <c r="E68" s="4" t="s">
        <v>386</v>
      </c>
      <c r="F68" s="4" t="s">
        <v>161</v>
      </c>
      <c r="G68" s="4" t="s">
        <v>162</v>
      </c>
      <c r="H68" s="4" t="s">
        <v>38</v>
      </c>
      <c r="I68" s="4" t="s">
        <v>189</v>
      </c>
      <c r="J68" s="4" t="s">
        <v>53</v>
      </c>
      <c r="K68" s="4" t="s">
        <v>29</v>
      </c>
      <c r="L68" s="5">
        <v>3801.0</v>
      </c>
      <c r="M68" s="4">
        <v>0.0</v>
      </c>
    </row>
    <row r="69" ht="15.75" customHeight="1">
      <c r="A69" s="4" t="s">
        <v>387</v>
      </c>
      <c r="B69" s="4" t="s">
        <v>388</v>
      </c>
      <c r="C69" s="4" t="s">
        <v>389</v>
      </c>
      <c r="D69" s="4" t="s">
        <v>390</v>
      </c>
      <c r="E69" s="4" t="s">
        <v>391</v>
      </c>
      <c r="F69" s="4" t="s">
        <v>112</v>
      </c>
      <c r="G69" s="4" t="s">
        <v>113</v>
      </c>
      <c r="H69" s="4" t="s">
        <v>38</v>
      </c>
      <c r="I69" s="4" t="s">
        <v>189</v>
      </c>
      <c r="J69" s="4" t="s">
        <v>53</v>
      </c>
      <c r="K69" s="4" t="s">
        <v>29</v>
      </c>
      <c r="L69" s="5">
        <v>3801.0</v>
      </c>
      <c r="M69" s="4">
        <v>0.0</v>
      </c>
    </row>
    <row r="70" ht="15.75" customHeight="1">
      <c r="A70" s="4" t="s">
        <v>392</v>
      </c>
      <c r="B70" s="4" t="s">
        <v>393</v>
      </c>
      <c r="C70" s="4" t="s">
        <v>375</v>
      </c>
      <c r="D70" s="4" t="s">
        <v>394</v>
      </c>
      <c r="E70" s="4" t="s">
        <v>395</v>
      </c>
      <c r="F70" s="4" t="s">
        <v>396</v>
      </c>
      <c r="G70" s="4" t="s">
        <v>397</v>
      </c>
      <c r="H70" s="4" t="s">
        <v>80</v>
      </c>
      <c r="I70" s="4"/>
      <c r="J70" s="4" t="s">
        <v>28</v>
      </c>
      <c r="K70" s="4" t="s">
        <v>54</v>
      </c>
      <c r="L70" s="5">
        <v>0.0</v>
      </c>
      <c r="M70" s="4"/>
    </row>
    <row r="71" ht="15.75" customHeight="1">
      <c r="A71" s="4" t="s">
        <v>398</v>
      </c>
      <c r="B71" s="4" t="s">
        <v>399</v>
      </c>
      <c r="C71" s="4" t="s">
        <v>400</v>
      </c>
      <c r="D71" s="4" t="s">
        <v>401</v>
      </c>
      <c r="E71" s="4" t="s">
        <v>402</v>
      </c>
      <c r="F71" s="4" t="s">
        <v>396</v>
      </c>
      <c r="G71" s="4" t="s">
        <v>397</v>
      </c>
      <c r="H71" s="4" t="s">
        <v>80</v>
      </c>
      <c r="I71" s="4" t="s">
        <v>403</v>
      </c>
      <c r="J71" s="4" t="s">
        <v>53</v>
      </c>
      <c r="K71" s="4" t="s">
        <v>39</v>
      </c>
      <c r="L71" s="5">
        <v>9019.0</v>
      </c>
      <c r="M71" s="4"/>
    </row>
    <row r="72" ht="15.75" customHeight="1">
      <c r="A72" s="4" t="s">
        <v>404</v>
      </c>
      <c r="B72" s="4" t="s">
        <v>405</v>
      </c>
      <c r="C72" s="4" t="s">
        <v>406</v>
      </c>
      <c r="D72" s="4" t="s">
        <v>407</v>
      </c>
      <c r="E72" s="4" t="s">
        <v>408</v>
      </c>
      <c r="F72" s="4" t="s">
        <v>396</v>
      </c>
      <c r="G72" s="4" t="s">
        <v>397</v>
      </c>
      <c r="H72" s="4" t="s">
        <v>52</v>
      </c>
      <c r="I72" s="4" t="s">
        <v>403</v>
      </c>
      <c r="J72" s="4" t="s">
        <v>53</v>
      </c>
      <c r="K72" s="4" t="s">
        <v>327</v>
      </c>
      <c r="L72" s="5">
        <v>3801.0</v>
      </c>
      <c r="M72" s="4">
        <v>0.0</v>
      </c>
    </row>
    <row r="73" ht="15.75" customHeight="1">
      <c r="A73" s="4" t="s">
        <v>409</v>
      </c>
      <c r="B73" s="4" t="s">
        <v>410</v>
      </c>
      <c r="C73" s="4" t="s">
        <v>360</v>
      </c>
      <c r="D73" s="4" t="s">
        <v>411</v>
      </c>
      <c r="E73" s="4" t="s">
        <v>412</v>
      </c>
      <c r="F73" s="4" t="s">
        <v>45</v>
      </c>
      <c r="G73" s="4" t="s">
        <v>46</v>
      </c>
      <c r="H73" s="4" t="s">
        <v>26</v>
      </c>
      <c r="I73" s="4" t="s">
        <v>403</v>
      </c>
      <c r="J73" s="4" t="s">
        <v>53</v>
      </c>
      <c r="K73" s="4" t="s">
        <v>29</v>
      </c>
      <c r="L73" s="5">
        <v>3801.0</v>
      </c>
      <c r="M73" s="4">
        <v>0.0</v>
      </c>
    </row>
    <row r="74" ht="15.75" customHeight="1">
      <c r="A74" s="4" t="s">
        <v>413</v>
      </c>
      <c r="B74" s="4" t="s">
        <v>414</v>
      </c>
      <c r="C74" s="4" t="s">
        <v>370</v>
      </c>
      <c r="D74" s="4" t="s">
        <v>415</v>
      </c>
      <c r="E74" s="4" t="s">
        <v>416</v>
      </c>
      <c r="F74" s="4" t="s">
        <v>396</v>
      </c>
      <c r="G74" s="4" t="s">
        <v>397</v>
      </c>
      <c r="H74" s="4" t="s">
        <v>38</v>
      </c>
      <c r="I74" s="4" t="s">
        <v>144</v>
      </c>
      <c r="J74" s="4" t="s">
        <v>28</v>
      </c>
      <c r="K74" s="4" t="s">
        <v>125</v>
      </c>
      <c r="L74" s="5">
        <v>3801.0</v>
      </c>
      <c r="M74" s="4">
        <v>0.0</v>
      </c>
    </row>
    <row r="75" ht="15.75" customHeight="1">
      <c r="A75" s="4" t="s">
        <v>417</v>
      </c>
      <c r="B75" s="4" t="s">
        <v>418</v>
      </c>
      <c r="C75" s="4" t="s">
        <v>370</v>
      </c>
      <c r="D75" s="4" t="s">
        <v>419</v>
      </c>
      <c r="E75" s="4" t="s">
        <v>420</v>
      </c>
      <c r="F75" s="4" t="s">
        <v>78</v>
      </c>
      <c r="G75" s="4" t="s">
        <v>79</v>
      </c>
      <c r="H75" s="4" t="s">
        <v>80</v>
      </c>
      <c r="I75" s="4" t="s">
        <v>189</v>
      </c>
      <c r="J75" s="4" t="s">
        <v>53</v>
      </c>
      <c r="K75" s="4" t="s">
        <v>29</v>
      </c>
      <c r="L75" s="5">
        <v>3801.0</v>
      </c>
      <c r="M75" s="4">
        <v>0.0</v>
      </c>
    </row>
    <row r="76" ht="15.75" customHeight="1">
      <c r="A76" s="4" t="s">
        <v>421</v>
      </c>
      <c r="B76" s="4" t="s">
        <v>422</v>
      </c>
      <c r="C76" s="4" t="s">
        <v>423</v>
      </c>
      <c r="D76" s="4" t="s">
        <v>424</v>
      </c>
      <c r="E76" s="4" t="s">
        <v>425</v>
      </c>
      <c r="F76" s="4" t="s">
        <v>396</v>
      </c>
      <c r="G76" s="4" t="s">
        <v>397</v>
      </c>
      <c r="H76" s="4" t="s">
        <v>80</v>
      </c>
      <c r="I76" s="4" t="s">
        <v>144</v>
      </c>
      <c r="J76" s="4" t="s">
        <v>28</v>
      </c>
      <c r="K76" s="4" t="s">
        <v>327</v>
      </c>
      <c r="L76" s="5">
        <v>456345.0</v>
      </c>
      <c r="M76" s="4"/>
    </row>
    <row r="77" ht="15.75" customHeight="1">
      <c r="A77" s="4" t="s">
        <v>426</v>
      </c>
      <c r="B77" s="4" t="s">
        <v>427</v>
      </c>
      <c r="C77" s="4" t="s">
        <v>428</v>
      </c>
      <c r="D77" s="4" t="s">
        <v>429</v>
      </c>
      <c r="E77" s="4" t="s">
        <v>430</v>
      </c>
      <c r="F77" s="4" t="s">
        <v>24</v>
      </c>
      <c r="G77" s="4" t="s">
        <v>25</v>
      </c>
      <c r="H77" s="4" t="s">
        <v>38</v>
      </c>
      <c r="I77" s="4" t="s">
        <v>144</v>
      </c>
      <c r="J77" s="4" t="s">
        <v>53</v>
      </c>
      <c r="K77" s="4" t="s">
        <v>29</v>
      </c>
      <c r="L77" s="5">
        <v>7650.0</v>
      </c>
      <c r="M77" s="4">
        <v>1083600.0</v>
      </c>
    </row>
    <row r="78" ht="15.75" customHeight="1">
      <c r="A78" s="4" t="s">
        <v>431</v>
      </c>
      <c r="B78" s="4" t="s">
        <v>432</v>
      </c>
      <c r="C78" s="4" t="s">
        <v>365</v>
      </c>
      <c r="D78" s="4" t="s">
        <v>433</v>
      </c>
      <c r="E78" s="4" t="s">
        <v>434</v>
      </c>
      <c r="F78" s="4" t="s">
        <v>137</v>
      </c>
      <c r="G78" s="4" t="s">
        <v>138</v>
      </c>
      <c r="H78" s="4" t="s">
        <v>52</v>
      </c>
      <c r="I78" s="4" t="s">
        <v>144</v>
      </c>
      <c r="J78" s="4" t="s">
        <v>53</v>
      </c>
      <c r="K78" s="4" t="s">
        <v>29</v>
      </c>
      <c r="L78" s="5">
        <v>7650.0</v>
      </c>
      <c r="M78" s="4">
        <v>1083600.0</v>
      </c>
    </row>
    <row r="79" ht="15.75" customHeight="1">
      <c r="A79" s="4" t="s">
        <v>435</v>
      </c>
      <c r="B79" s="4" t="s">
        <v>436</v>
      </c>
      <c r="C79" s="4" t="s">
        <v>437</v>
      </c>
      <c r="D79" s="4" t="s">
        <v>438</v>
      </c>
      <c r="E79" s="4" t="s">
        <v>439</v>
      </c>
      <c r="F79" s="4" t="s">
        <v>396</v>
      </c>
      <c r="G79" s="4" t="s">
        <v>397</v>
      </c>
      <c r="H79" s="4" t="s">
        <v>26</v>
      </c>
      <c r="I79" s="4" t="s">
        <v>440</v>
      </c>
      <c r="J79" s="4" t="s">
        <v>53</v>
      </c>
      <c r="K79" s="4" t="s">
        <v>155</v>
      </c>
      <c r="L79" s="5">
        <v>8704.0</v>
      </c>
      <c r="M79" s="4">
        <v>307444.0</v>
      </c>
    </row>
    <row r="80" ht="15.75" customHeight="1">
      <c r="A80" s="4" t="s">
        <v>441</v>
      </c>
      <c r="B80" s="4" t="s">
        <v>442</v>
      </c>
      <c r="C80" s="4" t="s">
        <v>355</v>
      </c>
      <c r="D80" s="4" t="s">
        <v>443</v>
      </c>
      <c r="E80" s="4" t="s">
        <v>444</v>
      </c>
      <c r="F80" s="4" t="s">
        <v>36</v>
      </c>
      <c r="G80" s="4" t="s">
        <v>37</v>
      </c>
      <c r="H80" s="4" t="s">
        <v>52</v>
      </c>
      <c r="I80" s="4" t="s">
        <v>144</v>
      </c>
      <c r="J80" s="4" t="s">
        <v>53</v>
      </c>
      <c r="K80" s="4" t="s">
        <v>29</v>
      </c>
      <c r="L80" s="5">
        <v>2272.0</v>
      </c>
      <c r="M80" s="4">
        <v>168920.0</v>
      </c>
    </row>
    <row r="81" ht="15.75" customHeight="1">
      <c r="A81" s="4" t="s">
        <v>445</v>
      </c>
      <c r="B81" s="4" t="s">
        <v>446</v>
      </c>
      <c r="C81" s="4" t="s">
        <v>447</v>
      </c>
      <c r="D81" s="4" t="s">
        <v>448</v>
      </c>
      <c r="E81" s="4" t="s">
        <v>449</v>
      </c>
      <c r="F81" s="4" t="s">
        <v>78</v>
      </c>
      <c r="G81" s="4" t="s">
        <v>79</v>
      </c>
      <c r="H81" s="4" t="s">
        <v>80</v>
      </c>
      <c r="I81" s="4" t="s">
        <v>72</v>
      </c>
      <c r="J81" s="4" t="s">
        <v>53</v>
      </c>
      <c r="K81" s="4" t="s">
        <v>29</v>
      </c>
      <c r="L81" s="5">
        <v>3539.0</v>
      </c>
      <c r="M81" s="4">
        <v>89775.0</v>
      </c>
    </row>
    <row r="82" ht="15.75" customHeight="1">
      <c r="A82" s="4" t="s">
        <v>450</v>
      </c>
      <c r="B82" s="4" t="s">
        <v>451</v>
      </c>
      <c r="C82" s="4" t="s">
        <v>428</v>
      </c>
      <c r="D82" s="4" t="s">
        <v>452</v>
      </c>
      <c r="E82" s="4" t="s">
        <v>453</v>
      </c>
      <c r="F82" s="4" t="s">
        <v>396</v>
      </c>
      <c r="G82" s="4" t="s">
        <v>397</v>
      </c>
      <c r="H82" s="4" t="s">
        <v>26</v>
      </c>
      <c r="I82" s="4" t="s">
        <v>72</v>
      </c>
      <c r="J82" s="4" t="s">
        <v>28</v>
      </c>
      <c r="K82" s="4" t="s">
        <v>327</v>
      </c>
      <c r="L82" s="5">
        <v>11219.0</v>
      </c>
      <c r="M82" s="4">
        <v>519120.0</v>
      </c>
    </row>
    <row r="83" ht="15.75" customHeight="1">
      <c r="A83" s="4" t="s">
        <v>454</v>
      </c>
      <c r="B83" s="4" t="s">
        <v>455</v>
      </c>
      <c r="C83" s="4" t="s">
        <v>456</v>
      </c>
      <c r="D83" s="4" t="s">
        <v>457</v>
      </c>
      <c r="E83" s="4" t="s">
        <v>458</v>
      </c>
      <c r="F83" s="4" t="s">
        <v>396</v>
      </c>
      <c r="G83" s="4" t="s">
        <v>397</v>
      </c>
      <c r="H83" s="4" t="s">
        <v>52</v>
      </c>
      <c r="I83" s="4" t="s">
        <v>72</v>
      </c>
      <c r="J83" s="4" t="s">
        <v>53</v>
      </c>
      <c r="K83" s="4" t="s">
        <v>39</v>
      </c>
      <c r="L83" s="5">
        <v>1811.0</v>
      </c>
      <c r="M83" s="4">
        <v>384848.0</v>
      </c>
    </row>
    <row r="84" ht="15.75" customHeight="1">
      <c r="A84" s="4" t="s">
        <v>459</v>
      </c>
      <c r="B84" s="4" t="s">
        <v>460</v>
      </c>
      <c r="C84" s="4" t="s">
        <v>370</v>
      </c>
      <c r="D84" s="4" t="s">
        <v>461</v>
      </c>
      <c r="E84" s="4" t="s">
        <v>462</v>
      </c>
      <c r="F84" s="4" t="s">
        <v>112</v>
      </c>
      <c r="G84" s="4" t="s">
        <v>113</v>
      </c>
      <c r="H84" s="4" t="s">
        <v>38</v>
      </c>
      <c r="I84" s="4" t="s">
        <v>72</v>
      </c>
      <c r="J84" s="4" t="s">
        <v>53</v>
      </c>
      <c r="K84" s="4" t="s">
        <v>29</v>
      </c>
      <c r="L84" s="5">
        <v>13299.0</v>
      </c>
      <c r="M84" s="4">
        <v>524070.0</v>
      </c>
    </row>
    <row r="85" ht="15.75" customHeight="1">
      <c r="A85" s="4" t="s">
        <v>463</v>
      </c>
      <c r="B85" s="4" t="s">
        <v>464</v>
      </c>
      <c r="C85" s="4" t="s">
        <v>465</v>
      </c>
      <c r="D85" s="4" t="s">
        <v>466</v>
      </c>
      <c r="E85" s="4" t="s">
        <v>467</v>
      </c>
      <c r="F85" s="4" t="s">
        <v>396</v>
      </c>
      <c r="G85" s="4" t="s">
        <v>397</v>
      </c>
      <c r="H85" s="4" t="s">
        <v>26</v>
      </c>
      <c r="I85" s="4"/>
      <c r="J85" s="4" t="s">
        <v>28</v>
      </c>
      <c r="K85" s="4" t="s">
        <v>54</v>
      </c>
      <c r="L85" s="5">
        <v>0.0</v>
      </c>
      <c r="M85" s="4"/>
    </row>
    <row r="86" ht="15.75" customHeight="1">
      <c r="A86" s="4" t="s">
        <v>468</v>
      </c>
      <c r="B86" s="4" t="s">
        <v>469</v>
      </c>
      <c r="C86" s="4" t="s">
        <v>389</v>
      </c>
      <c r="D86" s="4" t="s">
        <v>470</v>
      </c>
      <c r="E86" s="4" t="s">
        <v>471</v>
      </c>
      <c r="F86" s="4" t="s">
        <v>137</v>
      </c>
      <c r="G86" s="4" t="s">
        <v>138</v>
      </c>
      <c r="H86" s="4" t="s">
        <v>52</v>
      </c>
      <c r="I86" s="4" t="s">
        <v>144</v>
      </c>
      <c r="J86" s="4" t="s">
        <v>53</v>
      </c>
      <c r="K86" s="4" t="s">
        <v>29</v>
      </c>
      <c r="L86" s="5">
        <v>0.0</v>
      </c>
      <c r="M86" s="4"/>
    </row>
    <row r="87" ht="15.75" customHeight="1">
      <c r="A87" s="4" t="s">
        <v>472</v>
      </c>
      <c r="B87" s="4" t="s">
        <v>473</v>
      </c>
      <c r="C87" s="4" t="s">
        <v>365</v>
      </c>
      <c r="D87" s="4" t="s">
        <v>474</v>
      </c>
      <c r="E87" s="4" t="s">
        <v>475</v>
      </c>
      <c r="F87" s="4" t="s">
        <v>24</v>
      </c>
      <c r="G87" s="4" t="s">
        <v>25</v>
      </c>
      <c r="H87" s="4" t="s">
        <v>38</v>
      </c>
      <c r="I87" s="4" t="s">
        <v>476</v>
      </c>
      <c r="J87" s="4" t="s">
        <v>53</v>
      </c>
      <c r="K87" s="4" t="s">
        <v>29</v>
      </c>
      <c r="L87" s="5">
        <v>8782.0</v>
      </c>
      <c r="M87" s="4"/>
    </row>
    <row r="88" ht="15.75" customHeight="1">
      <c r="A88" s="4" t="s">
        <v>477</v>
      </c>
      <c r="B88" s="4" t="s">
        <v>478</v>
      </c>
      <c r="C88" s="4" t="s">
        <v>479</v>
      </c>
      <c r="D88" s="4" t="s">
        <v>480</v>
      </c>
      <c r="E88" s="4" t="s">
        <v>481</v>
      </c>
      <c r="F88" s="4" t="s">
        <v>482</v>
      </c>
      <c r="G88" s="4" t="s">
        <v>483</v>
      </c>
      <c r="H88" s="4" t="s">
        <v>52</v>
      </c>
      <c r="I88" s="4" t="s">
        <v>131</v>
      </c>
      <c r="J88" s="4" t="s">
        <v>53</v>
      </c>
      <c r="K88" s="4" t="s">
        <v>327</v>
      </c>
      <c r="L88" s="5">
        <v>111111.0</v>
      </c>
      <c r="M88" s="4"/>
    </row>
    <row r="89" ht="15.75" customHeight="1">
      <c r="A89" s="4" t="s">
        <v>484</v>
      </c>
      <c r="B89" s="4" t="s">
        <v>485</v>
      </c>
      <c r="C89" s="4" t="s">
        <v>486</v>
      </c>
      <c r="D89" s="4" t="s">
        <v>487</v>
      </c>
      <c r="E89" s="4" t="s">
        <v>488</v>
      </c>
      <c r="F89" s="4" t="s">
        <v>482</v>
      </c>
      <c r="G89" s="4" t="s">
        <v>483</v>
      </c>
      <c r="H89" s="4" t="s">
        <v>52</v>
      </c>
      <c r="I89" s="4" t="s">
        <v>489</v>
      </c>
      <c r="J89" s="4" t="s">
        <v>28</v>
      </c>
      <c r="K89" s="4" t="s">
        <v>125</v>
      </c>
      <c r="L89" s="5">
        <v>877768.0</v>
      </c>
      <c r="M89" s="4"/>
    </row>
    <row r="90" ht="15.75" customHeight="1">
      <c r="A90" s="4" t="s">
        <v>490</v>
      </c>
      <c r="B90" s="4" t="s">
        <v>491</v>
      </c>
      <c r="C90" s="4" t="s">
        <v>492</v>
      </c>
      <c r="D90" s="4" t="s">
        <v>493</v>
      </c>
      <c r="E90" s="4" t="s">
        <v>494</v>
      </c>
      <c r="F90" s="4" t="s">
        <v>78</v>
      </c>
      <c r="G90" s="4" t="s">
        <v>79</v>
      </c>
      <c r="H90" s="4" t="s">
        <v>26</v>
      </c>
      <c r="I90" s="4" t="s">
        <v>489</v>
      </c>
      <c r="J90" s="4" t="s">
        <v>53</v>
      </c>
      <c r="K90" s="4" t="s">
        <v>29</v>
      </c>
      <c r="L90" s="5">
        <v>88797.0</v>
      </c>
      <c r="M90" s="4"/>
    </row>
    <row r="91" ht="15.75" customHeight="1">
      <c r="A91" s="4" t="s">
        <v>495</v>
      </c>
      <c r="B91" s="4" t="s">
        <v>496</v>
      </c>
      <c r="C91" s="4" t="s">
        <v>406</v>
      </c>
      <c r="D91" s="4" t="s">
        <v>497</v>
      </c>
      <c r="E91" s="4" t="s">
        <v>498</v>
      </c>
      <c r="F91" s="4" t="s">
        <v>137</v>
      </c>
      <c r="G91" s="4" t="s">
        <v>138</v>
      </c>
      <c r="H91" s="4" t="s">
        <v>38</v>
      </c>
      <c r="I91" s="4" t="s">
        <v>119</v>
      </c>
      <c r="J91" s="4" t="s">
        <v>53</v>
      </c>
      <c r="K91" s="4" t="s">
        <v>29</v>
      </c>
      <c r="L91" s="5">
        <v>4165.0</v>
      </c>
      <c r="M91" s="4">
        <v>402250.0</v>
      </c>
    </row>
    <row r="92" ht="15.75" customHeight="1">
      <c r="A92" s="4" t="s">
        <v>499</v>
      </c>
      <c r="B92" s="4" t="s">
        <v>500</v>
      </c>
      <c r="C92" s="4" t="s">
        <v>492</v>
      </c>
      <c r="D92" s="4" t="s">
        <v>501</v>
      </c>
      <c r="E92" s="4" t="s">
        <v>502</v>
      </c>
      <c r="F92" s="4" t="s">
        <v>482</v>
      </c>
      <c r="G92" s="4" t="s">
        <v>483</v>
      </c>
      <c r="H92" s="4" t="s">
        <v>52</v>
      </c>
      <c r="I92" s="4" t="s">
        <v>131</v>
      </c>
      <c r="J92" s="4" t="s">
        <v>28</v>
      </c>
      <c r="K92" s="4" t="s">
        <v>155</v>
      </c>
      <c r="L92" s="5">
        <v>6002.0</v>
      </c>
      <c r="M92" s="4">
        <v>305450.0</v>
      </c>
    </row>
    <row r="93" ht="15.75" customHeight="1">
      <c r="A93" s="4" t="s">
        <v>503</v>
      </c>
      <c r="B93" s="4" t="s">
        <v>504</v>
      </c>
      <c r="C93" s="4" t="s">
        <v>437</v>
      </c>
      <c r="D93" s="4" t="s">
        <v>505</v>
      </c>
      <c r="E93" s="4" t="s">
        <v>506</v>
      </c>
      <c r="F93" s="4" t="s">
        <v>482</v>
      </c>
      <c r="G93" s="4" t="s">
        <v>483</v>
      </c>
      <c r="H93" s="4" t="s">
        <v>38</v>
      </c>
      <c r="I93" s="4" t="s">
        <v>507</v>
      </c>
      <c r="J93" s="4" t="s">
        <v>28</v>
      </c>
      <c r="K93" s="4" t="s">
        <v>327</v>
      </c>
      <c r="L93" s="5">
        <v>5757.0</v>
      </c>
      <c r="M93" s="4">
        <v>234918.0</v>
      </c>
    </row>
    <row r="94" ht="15.75" customHeight="1">
      <c r="A94" s="4" t="s">
        <v>508</v>
      </c>
      <c r="B94" s="4" t="s">
        <v>509</v>
      </c>
      <c r="C94" s="4" t="s">
        <v>360</v>
      </c>
      <c r="D94" s="4" t="s">
        <v>510</v>
      </c>
      <c r="E94" s="4" t="s">
        <v>511</v>
      </c>
      <c r="F94" s="4" t="s">
        <v>112</v>
      </c>
      <c r="G94" s="4" t="s">
        <v>113</v>
      </c>
      <c r="H94" s="4" t="s">
        <v>52</v>
      </c>
      <c r="I94" s="4" t="s">
        <v>168</v>
      </c>
      <c r="J94" s="4" t="s">
        <v>53</v>
      </c>
      <c r="K94" s="4" t="s">
        <v>29</v>
      </c>
      <c r="L94" s="5">
        <v>8084.0</v>
      </c>
      <c r="M94" s="4">
        <v>266679.0</v>
      </c>
    </row>
    <row r="95" ht="15.75" customHeight="1">
      <c r="A95" s="4" t="s">
        <v>512</v>
      </c>
      <c r="B95" s="4" t="s">
        <v>513</v>
      </c>
      <c r="C95" s="4" t="s">
        <v>360</v>
      </c>
      <c r="D95" s="4" t="s">
        <v>514</v>
      </c>
      <c r="E95" s="4" t="s">
        <v>515</v>
      </c>
      <c r="F95" s="4" t="s">
        <v>161</v>
      </c>
      <c r="G95" s="4" t="s">
        <v>162</v>
      </c>
      <c r="H95" s="4" t="s">
        <v>26</v>
      </c>
      <c r="I95" s="4" t="s">
        <v>131</v>
      </c>
      <c r="J95" s="4" t="s">
        <v>53</v>
      </c>
      <c r="K95" s="4" t="s">
        <v>29</v>
      </c>
      <c r="L95" s="5">
        <v>8295.0</v>
      </c>
      <c r="M95" s="4">
        <v>519120.0</v>
      </c>
    </row>
    <row r="96" ht="15.75" customHeight="1">
      <c r="A96" s="4" t="s">
        <v>516</v>
      </c>
      <c r="B96" s="4" t="s">
        <v>517</v>
      </c>
      <c r="C96" s="4" t="s">
        <v>447</v>
      </c>
      <c r="D96" s="4" t="s">
        <v>518</v>
      </c>
      <c r="E96" s="4" t="s">
        <v>519</v>
      </c>
      <c r="F96" s="4" t="s">
        <v>482</v>
      </c>
      <c r="G96" s="4" t="s">
        <v>483</v>
      </c>
      <c r="H96" s="4" t="s">
        <v>52</v>
      </c>
      <c r="I96" s="4"/>
      <c r="J96" s="4" t="s">
        <v>28</v>
      </c>
      <c r="K96" s="4" t="s">
        <v>54</v>
      </c>
      <c r="L96" s="5">
        <v>0.0</v>
      </c>
      <c r="M96" s="4"/>
    </row>
    <row r="97" ht="15.75" customHeight="1">
      <c r="A97" s="4" t="s">
        <v>520</v>
      </c>
      <c r="B97" s="4" t="s">
        <v>521</v>
      </c>
      <c r="C97" s="4" t="s">
        <v>423</v>
      </c>
      <c r="D97" s="4" t="s">
        <v>522</v>
      </c>
      <c r="E97" s="4" t="s">
        <v>523</v>
      </c>
      <c r="F97" s="4" t="s">
        <v>24</v>
      </c>
      <c r="G97" s="4" t="s">
        <v>25</v>
      </c>
      <c r="H97" s="4" t="s">
        <v>80</v>
      </c>
      <c r="I97" s="4" t="s">
        <v>144</v>
      </c>
      <c r="J97" s="4" t="s">
        <v>53</v>
      </c>
      <c r="K97" s="4" t="s">
        <v>29</v>
      </c>
      <c r="L97" s="5">
        <v>8295.0</v>
      </c>
      <c r="M97" s="4">
        <v>519120.0</v>
      </c>
    </row>
    <row r="98" ht="15.75" customHeight="1">
      <c r="A98" s="4" t="s">
        <v>524</v>
      </c>
      <c r="B98" s="4" t="s">
        <v>525</v>
      </c>
      <c r="C98" s="4" t="s">
        <v>526</v>
      </c>
      <c r="D98" s="4" t="s">
        <v>527</v>
      </c>
      <c r="E98" s="4" t="s">
        <v>528</v>
      </c>
      <c r="F98" s="4" t="s">
        <v>112</v>
      </c>
      <c r="G98" s="4" t="s">
        <v>113</v>
      </c>
      <c r="H98" s="4" t="s">
        <v>38</v>
      </c>
      <c r="I98" s="4" t="s">
        <v>72</v>
      </c>
      <c r="J98" s="4" t="s">
        <v>53</v>
      </c>
      <c r="K98" s="4" t="s">
        <v>29</v>
      </c>
      <c r="L98" s="5">
        <v>7231.0</v>
      </c>
      <c r="M98" s="4">
        <v>421727.0</v>
      </c>
    </row>
    <row r="99" ht="15.75" customHeight="1">
      <c r="A99" s="4" t="s">
        <v>529</v>
      </c>
      <c r="B99" s="4" t="s">
        <v>530</v>
      </c>
      <c r="C99" s="4" t="s">
        <v>406</v>
      </c>
      <c r="D99" s="4" t="s">
        <v>531</v>
      </c>
      <c r="E99" s="4" t="s">
        <v>532</v>
      </c>
      <c r="F99" s="4" t="s">
        <v>482</v>
      </c>
      <c r="G99" s="4" t="s">
        <v>483</v>
      </c>
      <c r="H99" s="4" t="s">
        <v>26</v>
      </c>
      <c r="I99" s="4" t="s">
        <v>533</v>
      </c>
      <c r="J99" s="4" t="s">
        <v>53</v>
      </c>
      <c r="K99" s="4" t="s">
        <v>327</v>
      </c>
      <c r="L99" s="5">
        <v>8429.0</v>
      </c>
      <c r="M99" s="4">
        <v>647595.0</v>
      </c>
    </row>
    <row r="100" ht="15.75" customHeight="1">
      <c r="A100" s="4" t="s">
        <v>534</v>
      </c>
      <c r="B100" s="4" t="s">
        <v>535</v>
      </c>
      <c r="C100" s="4" t="s">
        <v>536</v>
      </c>
      <c r="D100" s="4" t="s">
        <v>537</v>
      </c>
      <c r="E100" s="4" t="s">
        <v>538</v>
      </c>
      <c r="F100" s="4" t="s">
        <v>482</v>
      </c>
      <c r="G100" s="4" t="s">
        <v>483</v>
      </c>
      <c r="H100" s="4" t="s">
        <v>38</v>
      </c>
      <c r="I100" s="4" t="s">
        <v>539</v>
      </c>
      <c r="J100" s="4" t="s">
        <v>53</v>
      </c>
      <c r="K100" s="4" t="s">
        <v>39</v>
      </c>
      <c r="L100" s="5">
        <v>8429.0</v>
      </c>
      <c r="M100" s="4">
        <v>647595.0</v>
      </c>
    </row>
    <row r="101" ht="15.75" customHeight="1">
      <c r="A101" s="4" t="s">
        <v>540</v>
      </c>
      <c r="B101" s="4" t="s">
        <v>541</v>
      </c>
      <c r="C101" s="4" t="s">
        <v>542</v>
      </c>
      <c r="D101" s="4" t="s">
        <v>543</v>
      </c>
      <c r="E101" s="4" t="s">
        <v>544</v>
      </c>
      <c r="F101" s="4" t="s">
        <v>36</v>
      </c>
      <c r="G101" s="4" t="s">
        <v>37</v>
      </c>
      <c r="H101" s="4" t="s">
        <v>38</v>
      </c>
      <c r="I101" s="4" t="s">
        <v>144</v>
      </c>
      <c r="J101" s="4" t="s">
        <v>53</v>
      </c>
      <c r="K101" s="4" t="s">
        <v>29</v>
      </c>
      <c r="L101" s="5">
        <v>5635.0</v>
      </c>
      <c r="M101" s="4">
        <v>234918.0</v>
      </c>
    </row>
    <row r="102" ht="15.75" customHeight="1">
      <c r="A102" s="4" t="s">
        <v>545</v>
      </c>
      <c r="B102" s="4" t="s">
        <v>546</v>
      </c>
      <c r="C102" s="4" t="s">
        <v>547</v>
      </c>
      <c r="D102" s="4" t="s">
        <v>548</v>
      </c>
      <c r="E102" s="4" t="s">
        <v>549</v>
      </c>
      <c r="F102" s="4" t="s">
        <v>482</v>
      </c>
      <c r="G102" s="4" t="s">
        <v>483</v>
      </c>
      <c r="H102" s="4" t="s">
        <v>80</v>
      </c>
      <c r="I102" s="4" t="s">
        <v>550</v>
      </c>
      <c r="J102" s="4" t="s">
        <v>28</v>
      </c>
      <c r="K102" s="4" t="s">
        <v>125</v>
      </c>
      <c r="L102" s="5">
        <v>6983.0</v>
      </c>
      <c r="M102" s="4">
        <v>325875.0</v>
      </c>
    </row>
    <row r="103" ht="15.75" customHeight="1">
      <c r="A103" s="4" t="s">
        <v>551</v>
      </c>
      <c r="B103" s="4" t="s">
        <v>552</v>
      </c>
      <c r="C103" s="4" t="s">
        <v>553</v>
      </c>
      <c r="D103" s="4" t="s">
        <v>554</v>
      </c>
      <c r="E103" s="4" t="s">
        <v>555</v>
      </c>
      <c r="F103" s="4" t="s">
        <v>482</v>
      </c>
      <c r="G103" s="4" t="s">
        <v>483</v>
      </c>
      <c r="H103" s="4" t="s">
        <v>38</v>
      </c>
      <c r="I103" s="4" t="s">
        <v>72</v>
      </c>
      <c r="J103" s="4" t="s">
        <v>28</v>
      </c>
      <c r="K103" s="4" t="s">
        <v>327</v>
      </c>
      <c r="L103" s="5">
        <v>1993.0</v>
      </c>
      <c r="M103" s="4">
        <v>384848.0</v>
      </c>
    </row>
    <row r="104" ht="15.75" customHeight="1">
      <c r="A104" s="4" t="s">
        <v>556</v>
      </c>
      <c r="B104" s="4" t="s">
        <v>557</v>
      </c>
      <c r="C104" s="4" t="s">
        <v>558</v>
      </c>
      <c r="D104" s="4" t="s">
        <v>559</v>
      </c>
      <c r="E104" s="4" t="s">
        <v>560</v>
      </c>
      <c r="F104" s="4" t="s">
        <v>137</v>
      </c>
      <c r="G104" s="4" t="s">
        <v>138</v>
      </c>
      <c r="H104" s="4" t="s">
        <v>38</v>
      </c>
      <c r="I104" s="4" t="s">
        <v>189</v>
      </c>
      <c r="J104" s="4" t="s">
        <v>53</v>
      </c>
      <c r="K104" s="4" t="s">
        <v>29</v>
      </c>
      <c r="L104" s="5">
        <v>5597.0</v>
      </c>
      <c r="M104" s="4">
        <v>134820.0</v>
      </c>
    </row>
    <row r="105" ht="15.75" customHeight="1">
      <c r="A105" s="4" t="s">
        <v>561</v>
      </c>
      <c r="B105" s="4" t="s">
        <v>562</v>
      </c>
      <c r="C105" s="4" t="s">
        <v>558</v>
      </c>
      <c r="D105" s="4" t="s">
        <v>563</v>
      </c>
      <c r="E105" s="4" t="s">
        <v>564</v>
      </c>
      <c r="F105" s="4" t="s">
        <v>24</v>
      </c>
      <c r="G105" s="4" t="s">
        <v>25</v>
      </c>
      <c r="H105" s="4" t="s">
        <v>38</v>
      </c>
      <c r="I105" s="4" t="s">
        <v>565</v>
      </c>
      <c r="J105" s="4" t="s">
        <v>53</v>
      </c>
      <c r="K105" s="4" t="s">
        <v>29</v>
      </c>
      <c r="L105" s="5">
        <v>76777.0</v>
      </c>
      <c r="M105" s="4"/>
    </row>
    <row r="106" ht="15.75" customHeight="1">
      <c r="A106" s="4" t="s">
        <v>566</v>
      </c>
      <c r="B106" s="4" t="s">
        <v>567</v>
      </c>
      <c r="C106" s="4" t="s">
        <v>568</v>
      </c>
      <c r="D106" s="4" t="s">
        <v>569</v>
      </c>
      <c r="E106" s="4" t="s">
        <v>570</v>
      </c>
      <c r="F106" s="4" t="s">
        <v>571</v>
      </c>
      <c r="G106" s="4" t="s">
        <v>572</v>
      </c>
      <c r="H106" s="4" t="s">
        <v>52</v>
      </c>
      <c r="I106" s="4" t="s">
        <v>565</v>
      </c>
      <c r="J106" s="4" t="s">
        <v>28</v>
      </c>
      <c r="K106" s="4" t="s">
        <v>155</v>
      </c>
      <c r="L106" s="5">
        <v>76777.0</v>
      </c>
      <c r="M106" s="4"/>
    </row>
    <row r="107" ht="15.75" customHeight="1">
      <c r="A107" s="4" t="s">
        <v>573</v>
      </c>
      <c r="B107" s="4" t="s">
        <v>574</v>
      </c>
      <c r="C107" s="4" t="s">
        <v>575</v>
      </c>
      <c r="D107" s="4" t="s">
        <v>576</v>
      </c>
      <c r="E107" s="4" t="s">
        <v>577</v>
      </c>
      <c r="F107" s="4" t="s">
        <v>571</v>
      </c>
      <c r="G107" s="4" t="s">
        <v>572</v>
      </c>
      <c r="H107" s="4" t="s">
        <v>26</v>
      </c>
      <c r="I107" s="4" t="s">
        <v>565</v>
      </c>
      <c r="J107" s="4" t="s">
        <v>53</v>
      </c>
      <c r="K107" s="4" t="s">
        <v>327</v>
      </c>
      <c r="L107" s="5">
        <v>76777.0</v>
      </c>
      <c r="M107" s="4"/>
    </row>
    <row r="108" ht="15.75" customHeight="1">
      <c r="A108" s="4" t="s">
        <v>573</v>
      </c>
      <c r="B108" s="4" t="s">
        <v>578</v>
      </c>
      <c r="C108" s="4" t="s">
        <v>579</v>
      </c>
      <c r="D108" s="4" t="s">
        <v>580</v>
      </c>
      <c r="E108" s="4" t="s">
        <v>581</v>
      </c>
      <c r="F108" s="4" t="s">
        <v>112</v>
      </c>
      <c r="G108" s="4" t="s">
        <v>113</v>
      </c>
      <c r="H108" s="4" t="s">
        <v>80</v>
      </c>
      <c r="I108" s="4" t="s">
        <v>565</v>
      </c>
      <c r="J108" s="4" t="s">
        <v>53</v>
      </c>
      <c r="K108" s="4" t="s">
        <v>29</v>
      </c>
      <c r="L108" s="5">
        <v>76777.0</v>
      </c>
      <c r="M108" s="4"/>
    </row>
    <row r="109" ht="15.75" customHeight="1">
      <c r="A109" s="4" t="s">
        <v>582</v>
      </c>
      <c r="B109" s="4" t="s">
        <v>583</v>
      </c>
      <c r="C109" s="4" t="s">
        <v>584</v>
      </c>
      <c r="D109" s="4" t="s">
        <v>585</v>
      </c>
      <c r="E109" s="4" t="s">
        <v>586</v>
      </c>
      <c r="F109" s="4" t="s">
        <v>161</v>
      </c>
      <c r="G109" s="4" t="s">
        <v>162</v>
      </c>
      <c r="H109" s="4" t="s">
        <v>80</v>
      </c>
      <c r="I109" s="4" t="s">
        <v>565</v>
      </c>
      <c r="J109" s="4" t="s">
        <v>53</v>
      </c>
      <c r="K109" s="4" t="s">
        <v>29</v>
      </c>
      <c r="L109" s="5">
        <v>76777.0</v>
      </c>
      <c r="M109" s="4"/>
    </row>
    <row r="110" ht="15.75" customHeight="1">
      <c r="A110" s="4" t="s">
        <v>587</v>
      </c>
      <c r="B110" s="4" t="s">
        <v>588</v>
      </c>
      <c r="C110" s="4" t="s">
        <v>589</v>
      </c>
      <c r="D110" s="4" t="s">
        <v>590</v>
      </c>
      <c r="E110" s="4" t="s">
        <v>591</v>
      </c>
      <c r="F110" s="4" t="s">
        <v>571</v>
      </c>
      <c r="G110" s="4" t="s">
        <v>572</v>
      </c>
      <c r="H110" s="4" t="s">
        <v>80</v>
      </c>
      <c r="I110" s="4" t="s">
        <v>72</v>
      </c>
      <c r="J110" s="4" t="s">
        <v>53</v>
      </c>
      <c r="K110" s="4" t="s">
        <v>39</v>
      </c>
      <c r="L110" s="5">
        <v>5023.0</v>
      </c>
      <c r="M110" s="4">
        <v>234918.0</v>
      </c>
    </row>
    <row r="111" ht="15.75" customHeight="1">
      <c r="A111" s="4" t="s">
        <v>592</v>
      </c>
      <c r="B111" s="4" t="s">
        <v>593</v>
      </c>
      <c r="C111" s="4" t="s">
        <v>594</v>
      </c>
      <c r="D111" s="4" t="s">
        <v>595</v>
      </c>
      <c r="E111" s="4" t="s">
        <v>596</v>
      </c>
      <c r="F111" s="4" t="s">
        <v>571</v>
      </c>
      <c r="G111" s="4" t="s">
        <v>572</v>
      </c>
      <c r="H111" s="4" t="s">
        <v>26</v>
      </c>
      <c r="I111" s="4" t="s">
        <v>189</v>
      </c>
      <c r="J111" s="4" t="s">
        <v>53</v>
      </c>
      <c r="K111" s="4" t="s">
        <v>327</v>
      </c>
      <c r="L111" s="5">
        <v>5597.0</v>
      </c>
      <c r="M111" s="4">
        <v>134820.0</v>
      </c>
    </row>
    <row r="112" ht="15.75" customHeight="1">
      <c r="A112" s="4" t="s">
        <v>597</v>
      </c>
      <c r="B112" s="4" t="s">
        <v>598</v>
      </c>
      <c r="C112" s="4" t="s">
        <v>599</v>
      </c>
      <c r="D112" s="4" t="s">
        <v>600</v>
      </c>
      <c r="E112" s="4" t="s">
        <v>601</v>
      </c>
      <c r="F112" s="4" t="s">
        <v>137</v>
      </c>
      <c r="G112" s="4" t="s">
        <v>138</v>
      </c>
      <c r="H112" s="4" t="s">
        <v>26</v>
      </c>
      <c r="I112" s="4" t="s">
        <v>189</v>
      </c>
      <c r="J112" s="4" t="s">
        <v>53</v>
      </c>
      <c r="K112" s="4" t="s">
        <v>29</v>
      </c>
      <c r="L112" s="5">
        <v>5597.0</v>
      </c>
      <c r="M112" s="4">
        <v>134820.0</v>
      </c>
    </row>
    <row r="113" ht="15.75" customHeight="1">
      <c r="A113" s="4" t="s">
        <v>602</v>
      </c>
      <c r="B113" s="4" t="s">
        <v>603</v>
      </c>
      <c r="C113" s="4" t="s">
        <v>604</v>
      </c>
      <c r="D113" s="4" t="s">
        <v>605</v>
      </c>
      <c r="E113" s="4" t="s">
        <v>606</v>
      </c>
      <c r="F113" s="4" t="s">
        <v>112</v>
      </c>
      <c r="G113" s="4" t="s">
        <v>113</v>
      </c>
      <c r="H113" s="4" t="s">
        <v>38</v>
      </c>
      <c r="I113" s="4" t="s">
        <v>539</v>
      </c>
      <c r="J113" s="4" t="s">
        <v>53</v>
      </c>
      <c r="K113" s="4" t="s">
        <v>29</v>
      </c>
      <c r="L113" s="5">
        <v>0.0</v>
      </c>
      <c r="M113" s="4"/>
    </row>
    <row r="114" ht="15.75" customHeight="1">
      <c r="A114" s="4" t="s">
        <v>607</v>
      </c>
      <c r="B114" s="4" t="s">
        <v>608</v>
      </c>
      <c r="C114" s="4" t="s">
        <v>609</v>
      </c>
      <c r="D114" s="4" t="s">
        <v>610</v>
      </c>
      <c r="E114" s="4" t="s">
        <v>611</v>
      </c>
      <c r="F114" s="4" t="s">
        <v>571</v>
      </c>
      <c r="G114" s="4" t="s">
        <v>572</v>
      </c>
      <c r="H114" s="4" t="s">
        <v>52</v>
      </c>
      <c r="I114" s="4" t="s">
        <v>489</v>
      </c>
      <c r="J114" s="4" t="s">
        <v>53</v>
      </c>
      <c r="K114" s="4" t="s">
        <v>155</v>
      </c>
      <c r="L114" s="5">
        <v>0.0</v>
      </c>
      <c r="M114" s="4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B8F74DD0-BC81-4ABE-AFF0-7F87ED3C7129}" filter="1" showAutoFilter="1">
      <autoFilter ref="$A$1:$M$114"/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11.14"/>
    <col customWidth="1" min="3" max="6" width="20.71"/>
  </cols>
  <sheetData>
    <row r="1" ht="4.5" customHeight="1"/>
    <row r="2">
      <c r="A2" s="6" t="s">
        <v>612</v>
      </c>
      <c r="B2" s="6" t="s">
        <v>11</v>
      </c>
      <c r="C2" s="6" t="s">
        <v>613</v>
      </c>
    </row>
    <row r="3">
      <c r="A3" s="4">
        <v>1.0</v>
      </c>
      <c r="B3" s="4" t="s">
        <v>24</v>
      </c>
      <c r="C3" s="5">
        <f>SUMIF('Raw Data'!F:F,B3,'Raw Data'!M:M)</f>
        <v>3094007</v>
      </c>
    </row>
    <row r="4">
      <c r="A4" s="4">
        <f t="shared" ref="A4:A10" si="1">A3+1</f>
        <v>2</v>
      </c>
      <c r="B4" s="4" t="s">
        <v>45</v>
      </c>
      <c r="C4" s="5">
        <f>SUMIF('Raw Data'!F:F,B4,'Raw Data'!M:M)</f>
        <v>1670353</v>
      </c>
    </row>
    <row r="5" hidden="1">
      <c r="A5" s="4">
        <f t="shared" si="1"/>
        <v>3</v>
      </c>
      <c r="B5" s="4" t="s">
        <v>70</v>
      </c>
      <c r="C5" s="7">
        <f>SUMIF('Raw Data'!F:F,B5,'Raw Data'!M:M)</f>
        <v>2483301</v>
      </c>
    </row>
    <row r="6">
      <c r="A6" s="4">
        <f t="shared" si="1"/>
        <v>4</v>
      </c>
      <c r="B6" s="4" t="s">
        <v>78</v>
      </c>
      <c r="C6" s="5">
        <f>SUMIF('Raw Data'!F:F,B6,'Raw Data'!M:M)</f>
        <v>1342668</v>
      </c>
    </row>
    <row r="7">
      <c r="A7" s="4">
        <f t="shared" si="1"/>
        <v>5</v>
      </c>
      <c r="B7" s="4" t="s">
        <v>112</v>
      </c>
      <c r="C7" s="5">
        <f>SUMIF('Raw Data'!F:F,B7,'Raw Data'!M:M)</f>
        <v>1837619</v>
      </c>
    </row>
    <row r="8">
      <c r="A8" s="4">
        <f t="shared" si="1"/>
        <v>6</v>
      </c>
      <c r="B8" s="4" t="s">
        <v>137</v>
      </c>
      <c r="C8" s="5">
        <f>SUMIF('Raw Data'!F:F,B8,'Raw Data'!M:M)</f>
        <v>1987287</v>
      </c>
    </row>
    <row r="9">
      <c r="A9" s="4">
        <f t="shared" si="1"/>
        <v>7</v>
      </c>
      <c r="B9" s="4" t="s">
        <v>161</v>
      </c>
      <c r="C9" s="5">
        <f>SUMIF('Raw Data'!F:F,B9,'Raw Data'!M:M)</f>
        <v>714114</v>
      </c>
    </row>
    <row r="10">
      <c r="A10" s="4">
        <f t="shared" si="1"/>
        <v>8</v>
      </c>
      <c r="B10" s="4" t="s">
        <v>36</v>
      </c>
      <c r="C10" s="5">
        <f>SUMIF('Raw Data'!F:F,B10,'Raw Data'!M:M)</f>
        <v>487538</v>
      </c>
    </row>
    <row r="11">
      <c r="A11" s="8" t="s">
        <v>614</v>
      </c>
      <c r="B11" s="9"/>
      <c r="C11" s="5">
        <f>SUM(C3:C10)</f>
        <v>13616887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B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31.71"/>
    <col customWidth="1" min="3" max="3" width="12.43"/>
    <col customWidth="1" min="4" max="4" width="62.0"/>
    <col customWidth="1" min="5" max="5" width="25.29"/>
    <col customWidth="1" min="6" max="6" width="16.57"/>
  </cols>
  <sheetData>
    <row r="1">
      <c r="A1" s="3" t="s">
        <v>7</v>
      </c>
      <c r="B1" s="3" t="s">
        <v>11</v>
      </c>
      <c r="C1" s="3" t="s">
        <v>13</v>
      </c>
      <c r="D1" s="3" t="s">
        <v>14</v>
      </c>
      <c r="E1" s="3" t="s">
        <v>16</v>
      </c>
      <c r="F1" s="3" t="s">
        <v>17</v>
      </c>
    </row>
    <row r="2">
      <c r="A2" s="4" t="s">
        <v>20</v>
      </c>
      <c r="B2" s="4" t="str">
        <f>VLOOKUP($A2,'Raw Data'!$B$2:$M$114,4,FALSE)</f>
        <v>NEMI3717541TPK312749</v>
      </c>
      <c r="C2" s="4" t="str">
        <f>VLOOKUP(A2,'Raw Data'!B2:H114,7,0)</f>
        <v>CV</v>
      </c>
      <c r="D2" s="4" t="str">
        <f>VLOOKUP(A2,'Raw Data'!B2:I114,8,0)</f>
        <v>New India Assurance</v>
      </c>
      <c r="E2" s="4" t="str">
        <f>VLOOKUP(A2,'Raw Data'!B2:K114,10,0)</f>
        <v>Soft Copy Received</v>
      </c>
      <c r="F2" s="5">
        <f>VLOOKUP(A2,'Raw Data'!B2:L114,11,0)</f>
        <v>4305</v>
      </c>
    </row>
    <row r="3" hidden="1">
      <c r="A3" s="4" t="s">
        <v>32</v>
      </c>
      <c r="B3" s="4" t="str">
        <f>VLOOKUP($A3,'Raw Data'!$B$2:$M$114,4,FALSE)</f>
        <v>PECC4717827CPI764782</v>
      </c>
      <c r="C3" s="4" t="str">
        <f>VLOOKUP(A3,'Raw Data'!B3:H115,7,0)</f>
        <v>Two Wheeler</v>
      </c>
      <c r="D3" s="4" t="str">
        <f>VLOOKUP(A3,'Raw Data'!B3:I115,8,0)</f>
        <v>New India Assurance</v>
      </c>
      <c r="E3" s="4" t="str">
        <f>VLOOKUP(A3,'Raw Data'!B3:K115,10,0)</f>
        <v>Policy Issued</v>
      </c>
      <c r="F3" s="5">
        <f>VLOOKUP(A3,'Raw Data'!B3:L115,11,0)</f>
        <v>4305</v>
      </c>
    </row>
    <row r="4">
      <c r="A4" s="4" t="s">
        <v>41</v>
      </c>
      <c r="B4" s="4" t="str">
        <f>VLOOKUP($A4,'Raw Data'!$B$2:$M$114,4,FALSE)</f>
        <v>AVEX6413879ONH595784</v>
      </c>
      <c r="C4" s="4" t="str">
        <f>VLOOKUP(A4,'Raw Data'!B4:H116,7,0)</f>
        <v>Two Wheeler</v>
      </c>
      <c r="D4" s="4" t="str">
        <f>VLOOKUP(A4,'Raw Data'!B4:I116,8,0)</f>
        <v>New India Assurance</v>
      </c>
      <c r="E4" s="4" t="str">
        <f>VLOOKUP(A4,'Raw Data'!B4:K116,10,0)</f>
        <v>Soft Copy Received</v>
      </c>
      <c r="F4" s="5">
        <f>VLOOKUP(A4,'Raw Data'!B4:L116,11,0)</f>
        <v>4305</v>
      </c>
    </row>
    <row r="5">
      <c r="A5" s="4" t="s">
        <v>133</v>
      </c>
      <c r="B5" s="4" t="str">
        <f>VLOOKUP($A5,'Raw Data'!$B$2:$M$114,4,FALSE)</f>
        <v>QXGZ6975963OFI756494</v>
      </c>
      <c r="C5" s="4" t="str">
        <f>VLOOKUP(A5,'Raw Data'!B5:H117,7,0)</f>
        <v>CV</v>
      </c>
      <c r="D5" s="4" t="str">
        <f>VLOOKUP(A5,'Raw Data'!B5:I117,8,0)</f>
        <v>Universal Sompo</v>
      </c>
      <c r="E5" s="4" t="str">
        <f>VLOOKUP(A5,'Raw Data'!B5:K117,10,0)</f>
        <v>Soft Copy Received</v>
      </c>
      <c r="F5" s="5">
        <f>VLOOKUP(A5,'Raw Data'!B5:L117,11,0)</f>
        <v>4725</v>
      </c>
    </row>
    <row r="6">
      <c r="A6" s="4" t="s">
        <v>140</v>
      </c>
      <c r="B6" s="4" t="str">
        <f>VLOOKUP($A6,'Raw Data'!$B$2:$M$114,4,FALSE)</f>
        <v>ISDB7391184BWH354884</v>
      </c>
      <c r="C6" s="4" t="str">
        <f>VLOOKUP(A6,'Raw Data'!B6:H118,7,0)</f>
        <v>Two Wheeler</v>
      </c>
      <c r="D6" s="4" t="str">
        <f>VLOOKUP(A6,'Raw Data'!B6:I118,8,0)</f>
        <v>Bharti AXA</v>
      </c>
      <c r="E6" s="4" t="str">
        <f>VLOOKUP(A6,'Raw Data'!B6:K118,10,0)</f>
        <v>Soft Copy Received</v>
      </c>
      <c r="F6" s="5">
        <f>VLOOKUP(A6,'Raw Data'!B6:L118,11,0)</f>
        <v>19158</v>
      </c>
    </row>
    <row r="7">
      <c r="A7" s="4" t="s">
        <v>146</v>
      </c>
      <c r="B7" s="4" t="str">
        <f>VLOOKUP($A7,'Raw Data'!$B$2:$M$114,4,FALSE)</f>
        <v>ZWLP7211378MRC349893</v>
      </c>
      <c r="C7" s="4" t="str">
        <f>VLOOKUP(A7,'Raw Data'!B7:H119,7,0)</f>
        <v>CV</v>
      </c>
      <c r="D7" s="4" t="str">
        <f>VLOOKUP(A7,'Raw Data'!B7:I119,8,0)</f>
        <v>United India</v>
      </c>
      <c r="E7" s="4" t="str">
        <f>VLOOKUP(A7,'Raw Data'!B7:K119,10,0)</f>
        <v>Soft Copy Received</v>
      </c>
      <c r="F7" s="5">
        <f>VLOOKUP(A7,'Raw Data'!B7:L119,11,0)</f>
        <v>5757</v>
      </c>
    </row>
    <row r="8">
      <c r="A8" s="4" t="s">
        <v>151</v>
      </c>
      <c r="B8" s="4" t="str">
        <f>VLOOKUP($A8,'Raw Data'!$B$2:$M$114,4,FALSE)</f>
        <v>JXBZ2451226TNG194454</v>
      </c>
      <c r="C8" s="4" t="str">
        <f>VLOOKUP(A8,'Raw Data'!B8:H120,7,0)</f>
        <v>CV</v>
      </c>
      <c r="D8" s="4" t="str">
        <f>VLOOKUP(A8,'Raw Data'!B8:I120,8,0)</f>
        <v>United India</v>
      </c>
      <c r="E8" s="4" t="str">
        <f>VLOOKUP(A8,'Raw Data'!B8:K120,10,0)</f>
        <v>Caselogin</v>
      </c>
      <c r="F8" s="5">
        <f>VLOOKUP(A8,'Raw Data'!B8:L120,11,0)</f>
        <v>5757</v>
      </c>
    </row>
    <row r="9">
      <c r="A9" s="4" t="s">
        <v>157</v>
      </c>
      <c r="B9" s="4" t="str">
        <f>VLOOKUP($A9,'Raw Data'!$B$2:$M$114,4,FALSE)</f>
        <v>ZNGM3178189TME232977</v>
      </c>
      <c r="C9" s="4" t="str">
        <f>VLOOKUP(A9,'Raw Data'!B9:H121,7,0)</f>
        <v>Health</v>
      </c>
      <c r="D9" s="4" t="str">
        <f>VLOOKUP(A9,'Raw Data'!B9:I121,8,0)</f>
        <v>United India</v>
      </c>
      <c r="E9" s="4" t="str">
        <f>VLOOKUP(A9,'Raw Data'!B9:K121,10,0)</f>
        <v>Soft Copy Received</v>
      </c>
      <c r="F9" s="5">
        <f>VLOOKUP(A9,'Raw Data'!B9:L121,11,0)</f>
        <v>3400</v>
      </c>
    </row>
    <row r="10">
      <c r="A10" s="4" t="s">
        <v>164</v>
      </c>
      <c r="B10" s="4" t="str">
        <f>VLOOKUP($A10,'Raw Data'!$B$2:$M$114,4,FALSE)</f>
        <v>VCVI3961422ECR781837</v>
      </c>
      <c r="C10" s="4" t="str">
        <f>VLOOKUP(A10,'Raw Data'!B10:H122,7,0)</f>
        <v>Two Wheeler</v>
      </c>
      <c r="D10" s="4" t="str">
        <f>VLOOKUP(A10,'Raw Data'!B10:I122,8,0)</f>
        <v>Kotak Mahindra</v>
      </c>
      <c r="E10" s="4" t="str">
        <f>VLOOKUP(A10,'Raw Data'!B10:K122,10,0)</f>
        <v>Soft Copy Received</v>
      </c>
      <c r="F10" s="5">
        <f>VLOOKUP(A10,'Raw Data'!B10:L122,11,0)</f>
        <v>7063</v>
      </c>
    </row>
    <row r="11">
      <c r="A11" s="4" t="s">
        <v>170</v>
      </c>
      <c r="B11" s="4" t="str">
        <f>VLOOKUP($A11,'Raw Data'!$B$2:$M$114,4,FALSE)</f>
        <v>BUEH5526225XDR642278</v>
      </c>
      <c r="C11" s="4" t="str">
        <f>VLOOKUP(A11,'Raw Data'!B11:H123,7,0)</f>
        <v>CV</v>
      </c>
      <c r="D11" s="4" t="str">
        <f>VLOOKUP(A11,'Raw Data'!B11:I123,8,0)</f>
        <v>United India</v>
      </c>
      <c r="E11" s="4" t="str">
        <f>VLOOKUP(A11,'Raw Data'!B11:K123,10,0)</f>
        <v>Soft Copy Received</v>
      </c>
      <c r="F11" s="5">
        <f>VLOOKUP(A11,'Raw Data'!B11:L123,11,0)</f>
        <v>5465</v>
      </c>
    </row>
    <row r="12">
      <c r="A12" s="4" t="s">
        <v>175</v>
      </c>
      <c r="B12" s="4" t="str">
        <f>VLOOKUP($A12,'Raw Data'!$B$2:$M$114,4,FALSE)</f>
        <v>YUZE3492672NPJ152751</v>
      </c>
      <c r="C12" s="4" t="str">
        <f>VLOOKUP(A12,'Raw Data'!B12:H124,7,0)</f>
        <v>Two Wheeler</v>
      </c>
      <c r="D12" s="4" t="str">
        <f>VLOOKUP(A12,'Raw Data'!B12:I124,8,0)</f>
        <v>United India</v>
      </c>
      <c r="E12" s="4" t="str">
        <f>VLOOKUP(A12,'Raw Data'!B12:K124,10,0)</f>
        <v>Soft Copy Received</v>
      </c>
      <c r="F12" s="5">
        <f>VLOOKUP(A12,'Raw Data'!B12:L124,11,0)</f>
        <v>6952</v>
      </c>
    </row>
    <row r="13">
      <c r="A13" s="4" t="s">
        <v>180</v>
      </c>
      <c r="B13" s="4" t="str">
        <f>VLOOKUP($A13,'Raw Data'!$B$2:$M$114,4,FALSE)</f>
        <v>WQQH2825692MBU126173</v>
      </c>
      <c r="C13" s="4" t="str">
        <f>VLOOKUP(A13,'Raw Data'!B13:H125,7,0)</f>
        <v>CV</v>
      </c>
      <c r="D13" s="4" t="str">
        <f>VLOOKUP(A13,'Raw Data'!B13:I125,8,0)</f>
        <v>United India</v>
      </c>
      <c r="E13" s="4" t="str">
        <f>VLOOKUP(A13,'Raw Data'!B13:K125,10,0)</f>
        <v>Docs And Inspection Pending</v>
      </c>
      <c r="F13" s="5">
        <f>VLOOKUP(A13,'Raw Data'!B13:L125,11,0)</f>
        <v>6952</v>
      </c>
    </row>
    <row r="14">
      <c r="A14" s="4" t="s">
        <v>185</v>
      </c>
      <c r="B14" s="4" t="str">
        <f>VLOOKUP($A14,'Raw Data'!$B$2:$M$114,4,FALSE)</f>
        <v>PKEC5118923PAS634651</v>
      </c>
      <c r="C14" s="4" t="str">
        <f>VLOOKUP(A14,'Raw Data'!B14:H126,7,0)</f>
        <v>Two Wheeler</v>
      </c>
      <c r="D14" s="4" t="str">
        <f>VLOOKUP(A14,'Raw Data'!B14:I126,8,0)</f>
        <v>National Insurance</v>
      </c>
      <c r="E14" s="4" t="str">
        <f>VLOOKUP(A14,'Raw Data'!B14:K126,10,0)</f>
        <v>Soft Copy Received</v>
      </c>
      <c r="F14" s="5">
        <f>VLOOKUP(A14,'Raw Data'!B14:L126,11,0)</f>
        <v>3931</v>
      </c>
    </row>
    <row r="15">
      <c r="A15" s="4" t="s">
        <v>191</v>
      </c>
      <c r="B15" s="4" t="str">
        <f>VLOOKUP($A15,'Raw Data'!$B$2:$M$114,4,FALSE)</f>
        <v>JRBR1873953WZT735265</v>
      </c>
      <c r="C15" s="4" t="str">
        <f>VLOOKUP(A15,'Raw Data'!B15:H127,7,0)</f>
        <v>Health</v>
      </c>
      <c r="D15" s="4" t="str">
        <f>VLOOKUP(A15,'Raw Data'!B15:I127,8,0)</f>
        <v>National Insurance</v>
      </c>
      <c r="E15" s="4" t="str">
        <f>VLOOKUP(A15,'Raw Data'!B15:K127,10,0)</f>
        <v>Soft Copy Received</v>
      </c>
      <c r="F15" s="5">
        <f>VLOOKUP(A15,'Raw Data'!B15:L127,11,0)</f>
        <v>3931</v>
      </c>
    </row>
    <row r="16">
      <c r="A16" s="4" t="s">
        <v>196</v>
      </c>
      <c r="B16" s="4" t="str">
        <f>VLOOKUP($A16,'Raw Data'!$B$2:$M$114,4,FALSE)</f>
        <v>MIYT6384653JOX449376</v>
      </c>
      <c r="C16" s="4" t="str">
        <f>VLOOKUP(A16,'Raw Data'!B16:H128,7,0)</f>
        <v>CV</v>
      </c>
      <c r="D16" s="4" t="str">
        <f>VLOOKUP(A16,'Raw Data'!B16:I128,8,0)</f>
        <v>National Insurance</v>
      </c>
      <c r="E16" s="4" t="str">
        <f>VLOOKUP(A16,'Raw Data'!B16:K128,10,0)</f>
        <v>Soft Copy Received</v>
      </c>
      <c r="F16" s="5">
        <f>VLOOKUP(A16,'Raw Data'!B16:L128,11,0)</f>
        <v>3931</v>
      </c>
    </row>
    <row r="17">
      <c r="A17" s="4" t="s">
        <v>201</v>
      </c>
      <c r="B17" s="4" t="str">
        <f>VLOOKUP($A17,'Raw Data'!$B$2:$M$114,4,FALSE)</f>
        <v>MGQN3267934OIF397548</v>
      </c>
      <c r="C17" s="4" t="str">
        <f>VLOOKUP(A17,'Raw Data'!B17:H129,7,0)</f>
        <v>Two Wheeler</v>
      </c>
      <c r="D17" s="4" t="str">
        <f>VLOOKUP(A17,'Raw Data'!B17:I129,8,0)</f>
        <v>United India</v>
      </c>
      <c r="E17" s="4" t="str">
        <f>VLOOKUP(A17,'Raw Data'!B17:K129,10,0)</f>
        <v>Policy Issued</v>
      </c>
      <c r="F17" s="5">
        <f>VLOOKUP(A17,'Raw Data'!B17:L129,11,0)</f>
        <v>1811</v>
      </c>
    </row>
    <row r="18">
      <c r="A18" s="4" t="s">
        <v>206</v>
      </c>
      <c r="B18" s="4" t="str">
        <f>VLOOKUP($A18,'Raw Data'!$B$2:$M$114,4,FALSE)</f>
        <v>XAPH9574481NTG617523</v>
      </c>
      <c r="C18" s="4" t="str">
        <f>VLOOKUP(A18,'Raw Data'!B18:H130,7,0)</f>
        <v>Car</v>
      </c>
      <c r="D18" s="4" t="str">
        <f>VLOOKUP(A18,'Raw Data'!B18:I130,8,0)</f>
        <v>National Insurance</v>
      </c>
      <c r="E18" s="4" t="str">
        <f>VLOOKUP(A18,'Raw Data'!B18:K130,10,0)</f>
        <v>Soft Copy Received</v>
      </c>
      <c r="F18" s="5">
        <f>VLOOKUP(A18,'Raw Data'!B18:L130,11,0)</f>
        <v>4182</v>
      </c>
    </row>
    <row r="19">
      <c r="A19" s="4" t="s">
        <v>211</v>
      </c>
      <c r="B19" s="4" t="str">
        <f>VLOOKUP($A19,'Raw Data'!$B$2:$M$114,4,FALSE)</f>
        <v>OXLL6492352WAF896731</v>
      </c>
      <c r="C19" s="4" t="str">
        <f>VLOOKUP(A19,'Raw Data'!B19:H131,7,0)</f>
        <v>Car</v>
      </c>
      <c r="D19" s="4" t="str">
        <f>VLOOKUP(A19,'Raw Data'!B19:I131,8,0)</f>
        <v>National Insurance</v>
      </c>
      <c r="E19" s="4" t="str">
        <f>VLOOKUP(A19,'Raw Data'!B19:K131,10,0)</f>
        <v>Policy Issued</v>
      </c>
      <c r="F19" s="5">
        <f>VLOOKUP(A19,'Raw Data'!B19:L131,11,0)</f>
        <v>14046</v>
      </c>
    </row>
    <row r="20">
      <c r="A20" s="4" t="s">
        <v>455</v>
      </c>
      <c r="B20" s="4" t="str">
        <f>VLOOKUP($A20,'Raw Data'!$B$2:$M$114,4,FALSE)</f>
        <v>XZHE5243373OTZ995982</v>
      </c>
      <c r="C20" s="4" t="str">
        <f>VLOOKUP(A20,'Raw Data'!B20:H132,7,0)</f>
        <v>Health</v>
      </c>
      <c r="D20" s="4" t="str">
        <f>VLOOKUP(A20,'Raw Data'!B20:I132,8,0)</f>
        <v>United India</v>
      </c>
      <c r="E20" s="4" t="str">
        <f>VLOOKUP(A20,'Raw Data'!B20:K132,10,0)</f>
        <v>Policy Issued</v>
      </c>
      <c r="F20" s="5">
        <f>VLOOKUP(A20,'Raw Data'!B20:L132,11,0)</f>
        <v>1811</v>
      </c>
    </row>
    <row r="21" ht="15.75" customHeight="1">
      <c r="A21" s="4" t="s">
        <v>460</v>
      </c>
      <c r="B21" s="4" t="str">
        <f>VLOOKUP($A21,'Raw Data'!$B$2:$M$114,4,FALSE)</f>
        <v>KORT2458776RLO479497</v>
      </c>
      <c r="C21" s="4" t="str">
        <f>VLOOKUP(A21,'Raw Data'!B21:H133,7,0)</f>
        <v>Two Wheeler</v>
      </c>
      <c r="D21" s="4" t="str">
        <f>VLOOKUP(A21,'Raw Data'!B21:I133,8,0)</f>
        <v>United India</v>
      </c>
      <c r="E21" s="4" t="str">
        <f>VLOOKUP(A21,'Raw Data'!B21:K133,10,0)</f>
        <v>Soft Copy Received</v>
      </c>
      <c r="F21" s="5">
        <f>VLOOKUP(A21,'Raw Data'!B21:L133,11,0)</f>
        <v>13299</v>
      </c>
    </row>
    <row r="22" ht="15.75" customHeight="1">
      <c r="A22" s="4" t="s">
        <v>464</v>
      </c>
      <c r="B22" s="4" t="str">
        <f>VLOOKUP($A22,'Raw Data'!$B$2:$M$114,4,FALSE)</f>
        <v>KORT2458776RLO479437</v>
      </c>
      <c r="C22" s="4" t="str">
        <f>VLOOKUP(A22,'Raw Data'!B22:H134,7,0)</f>
        <v>CV</v>
      </c>
      <c r="D22" s="4" t="str">
        <f>VLOOKUP(A22,'Raw Data'!B22:I134,8,0)</f>
        <v/>
      </c>
      <c r="E22" s="4" t="str">
        <f>VLOOKUP(A22,'Raw Data'!B22:K134,10,0)</f>
        <v>Lead</v>
      </c>
      <c r="F22" s="5">
        <f>VLOOKUP(A22,'Raw Data'!B22:L134,11,0)</f>
        <v>0</v>
      </c>
    </row>
    <row r="23" ht="15.75" customHeight="1">
      <c r="A23" s="4" t="s">
        <v>469</v>
      </c>
      <c r="B23" s="4" t="str">
        <f>VLOOKUP($A23,'Raw Data'!$B$2:$M$114,4,FALSE)</f>
        <v>EAFX7822534REA482917</v>
      </c>
      <c r="C23" s="4" t="str">
        <f>VLOOKUP(A23,'Raw Data'!B23:H135,7,0)</f>
        <v>Health</v>
      </c>
      <c r="D23" s="4" t="str">
        <f>VLOOKUP(A23,'Raw Data'!B23:I135,8,0)</f>
        <v>Bharti AXA</v>
      </c>
      <c r="E23" s="4" t="str">
        <f>VLOOKUP(A23,'Raw Data'!B23:K135,10,0)</f>
        <v>Soft Copy Received</v>
      </c>
      <c r="F23" s="5">
        <f>VLOOKUP(A23,'Raw Data'!B23:L135,11,0)</f>
        <v>0</v>
      </c>
    </row>
    <row r="24" ht="15.75" customHeight="1">
      <c r="A24" s="4" t="s">
        <v>473</v>
      </c>
      <c r="B24" s="4" t="str">
        <f>VLOOKUP($A24,'Raw Data'!$B$2:$M$114,4,FALSE)</f>
        <v>UDFC5598611XEI114712</v>
      </c>
      <c r="C24" s="4" t="str">
        <f>VLOOKUP(A24,'Raw Data'!B24:H136,7,0)</f>
        <v>Two Wheeler</v>
      </c>
      <c r="D24" s="4" t="str">
        <f>VLOOKUP(A24,'Raw Data'!B24:I136,8,0)</f>
        <v>Select Insurer</v>
      </c>
      <c r="E24" s="4" t="str">
        <f>VLOOKUP(A24,'Raw Data'!B24:K136,10,0)</f>
        <v>Soft Copy Received</v>
      </c>
      <c r="F24" s="5">
        <f>VLOOKUP(A24,'Raw Data'!B24:L136,11,0)</f>
        <v>8782</v>
      </c>
    </row>
    <row r="25" ht="15.75" customHeight="1">
      <c r="A25" s="4" t="s">
        <v>478</v>
      </c>
      <c r="B25" s="4" t="str">
        <f>VLOOKUP($A25,'Raw Data'!$B$2:$M$114,4,FALSE)</f>
        <v>OPDD5778384UUJ657543</v>
      </c>
      <c r="C25" s="4" t="str">
        <f>VLOOKUP(A25,'Raw Data'!B25:H137,7,0)</f>
        <v>Health</v>
      </c>
      <c r="D25" s="4" t="str">
        <f>VLOOKUP(A25,'Raw Data'!B25:I137,8,0)</f>
        <v>Bajaj Allianz</v>
      </c>
      <c r="E25" s="4" t="str">
        <f>VLOOKUP(A25,'Raw Data'!B25:K137,10,0)</f>
        <v>Booked</v>
      </c>
      <c r="F25" s="5">
        <f>VLOOKUP(A25,'Raw Data'!B25:L137,11,0)</f>
        <v>111111</v>
      </c>
    </row>
    <row r="26" ht="15.75" customHeight="1">
      <c r="A26" s="4" t="s">
        <v>485</v>
      </c>
      <c r="B26" s="4" t="str">
        <f>VLOOKUP($A26,'Raw Data'!$B$2:$M$114,4,FALSE)</f>
        <v>QIQS6551569HEP612542</v>
      </c>
      <c r="C26" s="4" t="str">
        <f>VLOOKUP(A26,'Raw Data'!B26:H138,7,0)</f>
        <v>Health</v>
      </c>
      <c r="D26" s="4" t="str">
        <f>VLOOKUP(A26,'Raw Data'!B26:I138,8,0)</f>
        <v>HDFC Ergo General Insurance Company Ltd</v>
      </c>
      <c r="E26" s="4" t="str">
        <f>VLOOKUP(A26,'Raw Data'!B26:K138,10,0)</f>
        <v>Docs And Inspection Pending</v>
      </c>
      <c r="F26" s="5">
        <f>VLOOKUP(A26,'Raw Data'!B26:L138,11,0)</f>
        <v>877768</v>
      </c>
    </row>
    <row r="27" ht="15.75" customHeight="1">
      <c r="A27" s="4" t="s">
        <v>491</v>
      </c>
      <c r="B27" s="4" t="str">
        <f>VLOOKUP($A27,'Raw Data'!$B$2:$M$114,4,FALSE)</f>
        <v>NJRW8219116RAF412753</v>
      </c>
      <c r="C27" s="4" t="str">
        <f>VLOOKUP(A27,'Raw Data'!B27:H139,7,0)</f>
        <v>CV</v>
      </c>
      <c r="D27" s="4" t="str">
        <f>VLOOKUP(A27,'Raw Data'!B27:I139,8,0)</f>
        <v>HDFC Ergo General Insurance Company Ltd</v>
      </c>
      <c r="E27" s="4" t="str">
        <f>VLOOKUP(A27,'Raw Data'!B27:K139,10,0)</f>
        <v>Soft Copy Received</v>
      </c>
      <c r="F27" s="5">
        <f>VLOOKUP(A27,'Raw Data'!B27:L139,11,0)</f>
        <v>88797</v>
      </c>
    </row>
    <row r="28" ht="15.75" customHeight="1">
      <c r="A28" s="4" t="s">
        <v>496</v>
      </c>
      <c r="B28" s="4" t="str">
        <f>VLOOKUP($A28,'Raw Data'!$B$2:$M$114,4,FALSE)</f>
        <v>WDKB2382424BXH788159</v>
      </c>
      <c r="C28" s="4" t="str">
        <f>VLOOKUP(A28,'Raw Data'!B28:H140,7,0)</f>
        <v>Two Wheeler</v>
      </c>
      <c r="D28" s="4" t="str">
        <f>VLOOKUP(A28,'Raw Data'!B28:I140,8,0)</f>
        <v>Universal Sompo</v>
      </c>
      <c r="E28" s="4" t="str">
        <f>VLOOKUP(A28,'Raw Data'!B28:K140,10,0)</f>
        <v>Soft Copy Received</v>
      </c>
      <c r="F28" s="5">
        <f>VLOOKUP(A28,'Raw Data'!B28:L140,11,0)</f>
        <v>4165</v>
      </c>
    </row>
    <row r="29" ht="15.75" customHeight="1">
      <c r="A29" s="4" t="s">
        <v>500</v>
      </c>
      <c r="B29" s="4" t="str">
        <f>VLOOKUP($A29,'Raw Data'!$B$2:$M$114,4,FALSE)</f>
        <v>TBGG6564767BOX159211</v>
      </c>
      <c r="C29" s="4" t="str">
        <f>VLOOKUP(A29,'Raw Data'!B29:H141,7,0)</f>
        <v>Health</v>
      </c>
      <c r="D29" s="4" t="str">
        <f>VLOOKUP(A29,'Raw Data'!B29:I141,8,0)</f>
        <v>Bajaj Allianz</v>
      </c>
      <c r="E29" s="4" t="str">
        <f>VLOOKUP(A29,'Raw Data'!B29:K141,10,0)</f>
        <v>Caselogin</v>
      </c>
      <c r="F29" s="5">
        <f>VLOOKUP(A29,'Raw Data'!B29:L141,11,0)</f>
        <v>6002</v>
      </c>
    </row>
    <row r="30" ht="15.75" customHeight="1">
      <c r="A30" s="4" t="s">
        <v>504</v>
      </c>
      <c r="B30" s="4" t="str">
        <f>VLOOKUP($A30,'Raw Data'!$B$2:$M$114,4,FALSE)</f>
        <v>VHWW7673787XFF575464</v>
      </c>
      <c r="C30" s="4" t="str">
        <f>VLOOKUP(A30,'Raw Data'!B30:H142,7,0)</f>
        <v>Two Wheeler</v>
      </c>
      <c r="D30" s="4" t="str">
        <f>VLOOKUP(A30,'Raw Data'!B30:I142,8,0)</f>
        <v>Cholamandalam MS General Insurance Company Ltd</v>
      </c>
      <c r="E30" s="4" t="str">
        <f>VLOOKUP(A30,'Raw Data'!B30:K142,10,0)</f>
        <v>Booked</v>
      </c>
      <c r="F30" s="5">
        <f>VLOOKUP(A30,'Raw Data'!B30:L142,11,0)</f>
        <v>5757</v>
      </c>
    </row>
    <row r="31" ht="15.75" customHeight="1">
      <c r="A31" s="4" t="s">
        <v>509</v>
      </c>
      <c r="B31" s="4" t="str">
        <f>VLOOKUP($A31,'Raw Data'!$B$2:$M$114,4,FALSE)</f>
        <v>NZFM9363647FCT161636</v>
      </c>
      <c r="C31" s="4" t="str">
        <f>VLOOKUP(A31,'Raw Data'!B31:H143,7,0)</f>
        <v>Health</v>
      </c>
      <c r="D31" s="4" t="str">
        <f>VLOOKUP(A31,'Raw Data'!B31:I143,8,0)</f>
        <v>Kotak Mahindra</v>
      </c>
      <c r="E31" s="4" t="str">
        <f>VLOOKUP(A31,'Raw Data'!B31:K143,10,0)</f>
        <v>Soft Copy Received</v>
      </c>
      <c r="F31" s="5">
        <f>VLOOKUP(A31,'Raw Data'!B31:L143,11,0)</f>
        <v>8084</v>
      </c>
    </row>
    <row r="32" ht="15.75" customHeight="1">
      <c r="A32" s="4" t="s">
        <v>513</v>
      </c>
      <c r="B32" s="4" t="str">
        <f>VLOOKUP($A32,'Raw Data'!$B$2:$M$114,4,FALSE)</f>
        <v>COCM6284897YFE442559</v>
      </c>
      <c r="C32" s="4" t="str">
        <f>VLOOKUP(A32,'Raw Data'!B32:H144,7,0)</f>
        <v>CV</v>
      </c>
      <c r="D32" s="4" t="str">
        <f>VLOOKUP(A32,'Raw Data'!B32:I144,8,0)</f>
        <v>Bajaj Allianz</v>
      </c>
      <c r="E32" s="4" t="str">
        <f>VLOOKUP(A32,'Raw Data'!B32:K144,10,0)</f>
        <v>Soft Copy Received</v>
      </c>
      <c r="F32" s="5">
        <f>VLOOKUP(A32,'Raw Data'!B32:L144,11,0)</f>
        <v>8295</v>
      </c>
    </row>
    <row r="33" ht="15.75" customHeight="1">
      <c r="A33" s="4" t="s">
        <v>517</v>
      </c>
      <c r="B33" s="4" t="str">
        <f>VLOOKUP($A33,'Raw Data'!$B$2:$M$114,4,FALSE)</f>
        <v>COCM6284897YFE442551</v>
      </c>
      <c r="C33" s="4" t="str">
        <f>VLOOKUP(A33,'Raw Data'!B33:H145,7,0)</f>
        <v>Health</v>
      </c>
      <c r="D33" s="4" t="str">
        <f>VLOOKUP(A33,'Raw Data'!B33:I145,8,0)</f>
        <v/>
      </c>
      <c r="E33" s="4" t="str">
        <f>VLOOKUP(A33,'Raw Data'!B33:K145,10,0)</f>
        <v>Lead</v>
      </c>
      <c r="F33" s="5">
        <f>VLOOKUP(A33,'Raw Data'!B33:L145,11,0)</f>
        <v>0</v>
      </c>
    </row>
    <row r="34" ht="15.75" customHeight="1">
      <c r="A34" s="4" t="s">
        <v>521</v>
      </c>
      <c r="B34" s="4" t="str">
        <f>VLOOKUP($A34,'Raw Data'!$B$2:$M$114,4,FALSE)</f>
        <v>CJJY3484362TBB516629</v>
      </c>
      <c r="C34" s="4" t="str">
        <f>VLOOKUP(A34,'Raw Data'!B34:H146,7,0)</f>
        <v>Car</v>
      </c>
      <c r="D34" s="4" t="str">
        <f>VLOOKUP(A34,'Raw Data'!B34:I146,8,0)</f>
        <v>Bharti AXA</v>
      </c>
      <c r="E34" s="4" t="str">
        <f>VLOOKUP(A34,'Raw Data'!B34:K146,10,0)</f>
        <v>Soft Copy Received</v>
      </c>
      <c r="F34" s="5">
        <f>VLOOKUP(A34,'Raw Data'!B34:L146,11,0)</f>
        <v>8295</v>
      </c>
    </row>
    <row r="35" ht="15.75" customHeight="1">
      <c r="A35" s="4" t="s">
        <v>525</v>
      </c>
      <c r="B35" s="4" t="str">
        <f>VLOOKUP($A35,'Raw Data'!$B$2:$M$114,4,FALSE)</f>
        <v>PHTK2582343UVI194514</v>
      </c>
      <c r="C35" s="4" t="str">
        <f>VLOOKUP(A35,'Raw Data'!B35:H147,7,0)</f>
        <v>Two Wheeler</v>
      </c>
      <c r="D35" s="4" t="str">
        <f>VLOOKUP(A35,'Raw Data'!B35:I147,8,0)</f>
        <v>United India</v>
      </c>
      <c r="E35" s="4" t="str">
        <f>VLOOKUP(A35,'Raw Data'!B35:K147,10,0)</f>
        <v>Soft Copy Received</v>
      </c>
      <c r="F35" s="5">
        <f>VLOOKUP(A35,'Raw Data'!B35:L147,11,0)</f>
        <v>7231</v>
      </c>
    </row>
    <row r="36" ht="15.75" customHeight="1">
      <c r="A36" s="4" t="s">
        <v>530</v>
      </c>
      <c r="B36" s="4" t="str">
        <f>VLOOKUP($A36,'Raw Data'!$B$2:$M$114,4,FALSE)</f>
        <v>JQOY8264668JVY852154</v>
      </c>
      <c r="C36" s="4" t="str">
        <f>VLOOKUP(A36,'Raw Data'!B36:H148,7,0)</f>
        <v>CV</v>
      </c>
      <c r="D36" s="4" t="str">
        <f>VLOOKUP(A36,'Raw Data'!B36:I148,8,0)</f>
        <v>Iffco Tokio General Insurance Company Ltd</v>
      </c>
      <c r="E36" s="4" t="str">
        <f>VLOOKUP(A36,'Raw Data'!B36:K148,10,0)</f>
        <v>Booked</v>
      </c>
      <c r="F36" s="5">
        <f>VLOOKUP(A36,'Raw Data'!B36:L148,11,0)</f>
        <v>8429</v>
      </c>
    </row>
    <row r="37" ht="15.75" customHeight="1">
      <c r="A37" s="4" t="s">
        <v>535</v>
      </c>
      <c r="B37" s="4" t="str">
        <f>VLOOKUP($A37,'Raw Data'!$B$2:$M$114,4,FALSE)</f>
        <v>OAYV1389223WDV493219</v>
      </c>
      <c r="C37" s="4" t="str">
        <f>VLOOKUP(A37,'Raw Data'!B37:H149,7,0)</f>
        <v>Two Wheeler</v>
      </c>
      <c r="D37" s="4" t="str">
        <f>VLOOKUP(A37,'Raw Data'!B37:I149,8,0)</f>
        <v>Berkshire Best</v>
      </c>
      <c r="E37" s="4" t="str">
        <f>VLOOKUP(A37,'Raw Data'!B37:K149,10,0)</f>
        <v>Policy Issued</v>
      </c>
      <c r="F37" s="5">
        <f>VLOOKUP(A37,'Raw Data'!B37:L149,11,0)</f>
        <v>8429</v>
      </c>
    </row>
    <row r="38" ht="15.75" customHeight="1">
      <c r="A38" s="4" t="s">
        <v>541</v>
      </c>
      <c r="B38" s="4" t="str">
        <f>VLOOKUP($A38,'Raw Data'!$B$2:$M$114,4,FALSE)</f>
        <v>DOYO4884899JMB569521</v>
      </c>
      <c r="C38" s="4" t="str">
        <f>VLOOKUP(A38,'Raw Data'!B38:H150,7,0)</f>
        <v>Two Wheeler</v>
      </c>
      <c r="D38" s="4" t="str">
        <f>VLOOKUP(A38,'Raw Data'!B38:I150,8,0)</f>
        <v>Bharti AXA</v>
      </c>
      <c r="E38" s="4" t="str">
        <f>VLOOKUP(A38,'Raw Data'!B38:K150,10,0)</f>
        <v>Soft Copy Received</v>
      </c>
      <c r="F38" s="5">
        <f>VLOOKUP(A38,'Raw Data'!B38:L150,11,0)</f>
        <v>5635</v>
      </c>
    </row>
    <row r="39" ht="15.75" customHeight="1">
      <c r="A39" s="4" t="s">
        <v>546</v>
      </c>
      <c r="B39" s="4" t="str">
        <f>VLOOKUP($A39,'Raw Data'!$B$2:$M$114,4,FALSE)</f>
        <v>GDTF8522446QTA976992</v>
      </c>
      <c r="C39" s="4" t="str">
        <f>VLOOKUP(A39,'Raw Data'!B39:H151,7,0)</f>
        <v>Car</v>
      </c>
      <c r="D39" s="4" t="str">
        <f>VLOOKUP(A39,'Raw Data'!B39:I151,8,0)</f>
        <v>The Oriental Insurance Company Ltd</v>
      </c>
      <c r="E39" s="4" t="str">
        <f>VLOOKUP(A39,'Raw Data'!B39:K151,10,0)</f>
        <v>Docs And Inspection Pending</v>
      </c>
      <c r="F39" s="5">
        <f>VLOOKUP(A39,'Raw Data'!B39:L151,11,0)</f>
        <v>6983</v>
      </c>
    </row>
    <row r="40" ht="15.75" customHeight="1">
      <c r="A40" s="4" t="s">
        <v>552</v>
      </c>
      <c r="B40" s="4" t="str">
        <f>VLOOKUP($A40,'Raw Data'!$B$2:$M$114,4,FALSE)</f>
        <v>VELK9355839VAW523387</v>
      </c>
      <c r="C40" s="4" t="str">
        <f>VLOOKUP(A40,'Raw Data'!B40:H152,7,0)</f>
        <v>Two Wheeler</v>
      </c>
      <c r="D40" s="4" t="str">
        <f>VLOOKUP(A40,'Raw Data'!B40:I152,8,0)</f>
        <v>United India</v>
      </c>
      <c r="E40" s="4" t="str">
        <f>VLOOKUP(A40,'Raw Data'!B40:K152,10,0)</f>
        <v>Booked</v>
      </c>
      <c r="F40" s="5">
        <f>VLOOKUP(A40,'Raw Data'!B40:L152,11,0)</f>
        <v>1993</v>
      </c>
    </row>
    <row r="41" ht="15.75" customHeight="1">
      <c r="A41" s="4" t="s">
        <v>557</v>
      </c>
      <c r="B41" s="4" t="str">
        <f>VLOOKUP($A41,'Raw Data'!$B$2:$M$114,4,FALSE)</f>
        <v>CMHG5873376ICL293618</v>
      </c>
      <c r="C41" s="4" t="str">
        <f>VLOOKUP(A41,'Raw Data'!B41:H153,7,0)</f>
        <v>Two Wheeler</v>
      </c>
      <c r="D41" s="4" t="str">
        <f>VLOOKUP(A41,'Raw Data'!B41:I153,8,0)</f>
        <v>National Insurance</v>
      </c>
      <c r="E41" s="4" t="str">
        <f>VLOOKUP(A41,'Raw Data'!B41:K153,10,0)</f>
        <v>Soft Copy Received</v>
      </c>
      <c r="F41" s="5">
        <f>VLOOKUP(A41,'Raw Data'!B41:L153,11,0)</f>
        <v>5597</v>
      </c>
    </row>
    <row r="42" ht="15.75" customHeight="1">
      <c r="A42" s="4" t="s">
        <v>562</v>
      </c>
      <c r="B42" s="4" t="str">
        <f>VLOOKUP($A42,'Raw Data'!$B$2:$M$114,4,FALSE)</f>
        <v>MCPO8272979SJF273771</v>
      </c>
      <c r="C42" s="4" t="str">
        <f>VLOOKUP(A42,'Raw Data'!B42:H154,7,0)</f>
        <v>Two Wheeler</v>
      </c>
      <c r="D42" s="4" t="str">
        <f>VLOOKUP(A42,'Raw Data'!B42:I154,8,0)</f>
        <v>Reliance General Insurance Company Ltd</v>
      </c>
      <c r="E42" s="4" t="str">
        <f>VLOOKUP(A42,'Raw Data'!B42:K154,10,0)</f>
        <v>Soft Copy Received</v>
      </c>
      <c r="F42" s="5">
        <f>VLOOKUP(A42,'Raw Data'!B42:L154,11,0)</f>
        <v>76777</v>
      </c>
    </row>
    <row r="43" ht="15.75" customHeight="1">
      <c r="A43" s="4" t="s">
        <v>567</v>
      </c>
      <c r="B43" s="4" t="str">
        <f>VLOOKUP($A43,'Raw Data'!$B$2:$M$114,4,FALSE)</f>
        <v>BRXB5722584YPA454488</v>
      </c>
      <c r="C43" s="4" t="str">
        <f>VLOOKUP(A43,'Raw Data'!B43:H155,7,0)</f>
        <v>Health</v>
      </c>
      <c r="D43" s="4" t="str">
        <f>VLOOKUP(A43,'Raw Data'!B43:I155,8,0)</f>
        <v>Reliance General Insurance Company Ltd</v>
      </c>
      <c r="E43" s="4" t="str">
        <f>VLOOKUP(A43,'Raw Data'!B43:K155,10,0)</f>
        <v>Caselogin</v>
      </c>
      <c r="F43" s="5">
        <f>VLOOKUP(A43,'Raw Data'!B43:L155,11,0)</f>
        <v>76777</v>
      </c>
    </row>
    <row r="44" ht="15.75" customHeight="1">
      <c r="A44" s="4" t="s">
        <v>574</v>
      </c>
      <c r="B44" s="4" t="str">
        <f>VLOOKUP($A44,'Raw Data'!$B$2:$M$114,4,FALSE)</f>
        <v>YIRL2188225DHQ587233</v>
      </c>
      <c r="C44" s="4" t="str">
        <f>VLOOKUP(A44,'Raw Data'!B44:H156,7,0)</f>
        <v>CV</v>
      </c>
      <c r="D44" s="4" t="str">
        <f>VLOOKUP(A44,'Raw Data'!B44:I156,8,0)</f>
        <v>Reliance General Insurance Company Ltd</v>
      </c>
      <c r="E44" s="4" t="str">
        <f>VLOOKUP(A44,'Raw Data'!B44:K156,10,0)</f>
        <v>Booked</v>
      </c>
      <c r="F44" s="5">
        <f>VLOOKUP(A44,'Raw Data'!B44:L156,11,0)</f>
        <v>76777</v>
      </c>
    </row>
    <row r="45" ht="15.75" customHeight="1">
      <c r="A45" s="4" t="s">
        <v>578</v>
      </c>
      <c r="B45" s="4" t="str">
        <f>VLOOKUP($A45,'Raw Data'!$B$2:$M$114,4,FALSE)</f>
        <v>VLDF8425691MHI643643</v>
      </c>
      <c r="C45" s="4" t="str">
        <f>VLOOKUP(A45,'Raw Data'!B45:H157,7,0)</f>
        <v>Car</v>
      </c>
      <c r="D45" s="4" t="str">
        <f>VLOOKUP(A45,'Raw Data'!B45:I157,8,0)</f>
        <v>Reliance General Insurance Company Ltd</v>
      </c>
      <c r="E45" s="4" t="str">
        <f>VLOOKUP(A45,'Raw Data'!B45:K157,10,0)</f>
        <v>Soft Copy Received</v>
      </c>
      <c r="F45" s="5">
        <f>VLOOKUP(A45,'Raw Data'!B45:L157,11,0)</f>
        <v>76777</v>
      </c>
    </row>
    <row r="46" ht="15.75" customHeight="1">
      <c r="A46" s="4" t="s">
        <v>583</v>
      </c>
      <c r="B46" s="4" t="str">
        <f>VLOOKUP($A46,'Raw Data'!$B$2:$M$114,4,FALSE)</f>
        <v>TLAY1645439UCB413738</v>
      </c>
      <c r="C46" s="4" t="str">
        <f>VLOOKUP(A46,'Raw Data'!B46:H158,7,0)</f>
        <v>Car</v>
      </c>
      <c r="D46" s="4" t="str">
        <f>VLOOKUP(A46,'Raw Data'!B46:I158,8,0)</f>
        <v>Reliance General Insurance Company Ltd</v>
      </c>
      <c r="E46" s="4" t="str">
        <f>VLOOKUP(A46,'Raw Data'!B46:K158,10,0)</f>
        <v>Soft Copy Received</v>
      </c>
      <c r="F46" s="5">
        <f>VLOOKUP(A46,'Raw Data'!B46:L158,11,0)</f>
        <v>76777</v>
      </c>
    </row>
    <row r="47" ht="15.75" customHeight="1">
      <c r="A47" s="4" t="s">
        <v>588</v>
      </c>
      <c r="B47" s="4" t="str">
        <f>VLOOKUP($A47,'Raw Data'!$B$2:$M$114,4,FALSE)</f>
        <v>CIVK4419586LAV767983</v>
      </c>
      <c r="C47" s="4" t="str">
        <f>VLOOKUP(A47,'Raw Data'!B47:H159,7,0)</f>
        <v>Car</v>
      </c>
      <c r="D47" s="4" t="str">
        <f>VLOOKUP(A47,'Raw Data'!B47:I159,8,0)</f>
        <v>United India</v>
      </c>
      <c r="E47" s="4" t="str">
        <f>VLOOKUP(A47,'Raw Data'!B47:K159,10,0)</f>
        <v>Policy Issued</v>
      </c>
      <c r="F47" s="5">
        <f>VLOOKUP(A47,'Raw Data'!B47:L159,11,0)</f>
        <v>5023</v>
      </c>
    </row>
    <row r="48" ht="15.75" customHeight="1">
      <c r="A48" s="4" t="s">
        <v>593</v>
      </c>
      <c r="B48" s="4" t="str">
        <f>VLOOKUP($A48,'Raw Data'!$B$2:$M$114,4,FALSE)</f>
        <v>KOQV9122179VCM846537</v>
      </c>
      <c r="C48" s="4" t="str">
        <f>VLOOKUP(A48,'Raw Data'!B48:H160,7,0)</f>
        <v>CV</v>
      </c>
      <c r="D48" s="4" t="str">
        <f>VLOOKUP(A48,'Raw Data'!B48:I160,8,0)</f>
        <v>National Insurance</v>
      </c>
      <c r="E48" s="4" t="str">
        <f>VLOOKUP(A48,'Raw Data'!B48:K160,10,0)</f>
        <v>Booked</v>
      </c>
      <c r="F48" s="5">
        <f>VLOOKUP(A48,'Raw Data'!B48:L160,11,0)</f>
        <v>5597</v>
      </c>
    </row>
    <row r="49" ht="15.75" customHeight="1">
      <c r="A49" s="4" t="s">
        <v>598</v>
      </c>
      <c r="B49" s="4" t="str">
        <f>VLOOKUP($A49,'Raw Data'!$B$2:$M$114,4,FALSE)</f>
        <v>HJNB7185271GFE495861</v>
      </c>
      <c r="C49" s="4" t="str">
        <f>VLOOKUP(A49,'Raw Data'!B49:H161,7,0)</f>
        <v>CV</v>
      </c>
      <c r="D49" s="4" t="str">
        <f>VLOOKUP(A49,'Raw Data'!B49:I161,8,0)</f>
        <v>National Insurance</v>
      </c>
      <c r="E49" s="4" t="str">
        <f>VLOOKUP(A49,'Raw Data'!B49:K161,10,0)</f>
        <v>Soft Copy Received</v>
      </c>
      <c r="F49" s="5">
        <f>VLOOKUP(A49,'Raw Data'!B49:L161,11,0)</f>
        <v>5597</v>
      </c>
    </row>
    <row r="50" ht="15.75" customHeight="1">
      <c r="A50" s="4" t="s">
        <v>603</v>
      </c>
      <c r="B50" s="4" t="str">
        <f>VLOOKUP($A50,'Raw Data'!$B$2:$M$114,4,FALSE)</f>
        <v>NTYS9239697HGL682321</v>
      </c>
      <c r="C50" s="4" t="str">
        <f>VLOOKUP(A50,'Raw Data'!B50:H162,7,0)</f>
        <v>Two Wheeler</v>
      </c>
      <c r="D50" s="4" t="str">
        <f>VLOOKUP(A50,'Raw Data'!B50:I162,8,0)</f>
        <v>Berkshire Best</v>
      </c>
      <c r="E50" s="4" t="str">
        <f>VLOOKUP(A50,'Raw Data'!B50:K162,10,0)</f>
        <v>Soft Copy Received</v>
      </c>
      <c r="F50" s="5">
        <f>VLOOKUP(A50,'Raw Data'!B50:L162,11,0)</f>
        <v>0</v>
      </c>
    </row>
    <row r="51" ht="15.75" customHeight="1">
      <c r="A51" s="4" t="s">
        <v>608</v>
      </c>
      <c r="B51" s="4" t="str">
        <f>VLOOKUP($A51,'Raw Data'!$B$2:$M$114,4,FALSE)</f>
        <v>ETQR5856189EDD278426</v>
      </c>
      <c r="C51" s="4" t="str">
        <f>VLOOKUP(A51,'Raw Data'!B51:H163,7,0)</f>
        <v>Health</v>
      </c>
      <c r="D51" s="4" t="str">
        <f>VLOOKUP(A51,'Raw Data'!B51:I163,8,0)</f>
        <v>HDFC Ergo General Insurance Company Ltd</v>
      </c>
      <c r="E51" s="4" t="str">
        <f>VLOOKUP(A51,'Raw Data'!B51:K163,10,0)</f>
        <v>Caselogin</v>
      </c>
      <c r="F51" s="5">
        <f>VLOOKUP(A51,'Raw Data'!B51:L163,11,0)</f>
        <v>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6.29"/>
    <col customWidth="1" min="3" max="5" width="8.71"/>
    <col customWidth="1" min="6" max="6" width="12.86"/>
    <col customWidth="1" min="7" max="7" width="7.0"/>
    <col customWidth="1" min="8" max="8" width="7.29"/>
    <col customWidth="1" min="9" max="9" width="8.71"/>
    <col customWidth="1" min="10" max="10" width="9.14"/>
  </cols>
  <sheetData>
    <row r="1">
      <c r="A1" s="10" t="s">
        <v>615</v>
      </c>
      <c r="B1" s="11"/>
      <c r="F1" s="10" t="s">
        <v>616</v>
      </c>
      <c r="G1" s="11"/>
      <c r="H1" s="11"/>
      <c r="J1" s="2"/>
    </row>
    <row r="2">
      <c r="A2" s="3" t="s">
        <v>13</v>
      </c>
      <c r="B2" s="3" t="s">
        <v>617</v>
      </c>
      <c r="F2" s="3" t="s">
        <v>13</v>
      </c>
      <c r="G2" s="3" t="s">
        <v>28</v>
      </c>
      <c r="H2" s="3" t="s">
        <v>53</v>
      </c>
      <c r="J2" s="12"/>
    </row>
    <row r="3">
      <c r="A3" s="4" t="s">
        <v>26</v>
      </c>
      <c r="B3" s="4">
        <f>COUNTIF('Raw Data'!H:H,A3)</f>
        <v>24</v>
      </c>
      <c r="F3" s="4" t="s">
        <v>26</v>
      </c>
      <c r="G3" s="13">
        <f>COUNTIFS('Raw Data'!H:H,F3,'Raw Data'!J:J,G2)</f>
        <v>13</v>
      </c>
      <c r="H3" s="4">
        <f>COUNTIFS('Raw Data'!H:H,F3,'Raw Data'!J:J,$H$2)</f>
        <v>11</v>
      </c>
      <c r="J3" s="2"/>
    </row>
    <row r="4">
      <c r="A4" s="4" t="s">
        <v>38</v>
      </c>
      <c r="B4" s="4">
        <f>COUNTIF('Raw Data'!H:H,A4)</f>
        <v>37</v>
      </c>
      <c r="F4" s="4" t="s">
        <v>38</v>
      </c>
      <c r="G4" s="4">
        <f>COUNTIFS('Raw Data'!H:H,$F$4,'Raw Data'!J:J,G2)</f>
        <v>21</v>
      </c>
      <c r="H4" s="4">
        <f>COUNTIFS('Raw Data'!H:H,F4,'Raw Data'!J:J,$H$2)</f>
        <v>16</v>
      </c>
      <c r="J4" s="2"/>
    </row>
    <row r="5">
      <c r="A5" s="4" t="s">
        <v>52</v>
      </c>
      <c r="B5" s="4">
        <f>COUNTIF('Raw Data'!H:H,A5)</f>
        <v>27</v>
      </c>
      <c r="F5" s="4" t="s">
        <v>52</v>
      </c>
      <c r="G5" s="4">
        <f>COUNTIFS('Raw Data'!H:H,$F$5,'Raw Data'!J:J,G2)</f>
        <v>17</v>
      </c>
      <c r="H5" s="4">
        <f>COUNTIFS('Raw Data'!H:H,F5,'Raw Data'!J:J,$H$2)</f>
        <v>10</v>
      </c>
      <c r="J5" s="2"/>
    </row>
    <row r="6">
      <c r="A6" s="4" t="s">
        <v>80</v>
      </c>
      <c r="B6" s="4">
        <f>COUNTIF('Raw Data'!H:H,A6)</f>
        <v>25</v>
      </c>
      <c r="F6" s="4" t="s">
        <v>80</v>
      </c>
      <c r="G6" s="4">
        <f>COUNTIFS('Raw Data'!H:H,$F$6,'Raw Data'!J:J,G2)</f>
        <v>17</v>
      </c>
      <c r="H6" s="4">
        <f>COUNTIFS('Raw Data'!H:H,F6,'Raw Data'!J:J,$H$2)</f>
        <v>8</v>
      </c>
      <c r="J6" s="2"/>
    </row>
    <row r="7">
      <c r="J7" s="2"/>
    </row>
    <row r="8">
      <c r="J8" s="2"/>
    </row>
    <row r="9">
      <c r="J9" s="2"/>
    </row>
    <row r="10">
      <c r="J10" s="2"/>
    </row>
    <row r="11">
      <c r="J11" s="2"/>
    </row>
    <row r="12">
      <c r="J12" s="2"/>
    </row>
    <row r="13">
      <c r="J13" s="2"/>
    </row>
    <row r="14">
      <c r="J14" s="2"/>
    </row>
    <row r="15">
      <c r="J15" s="2"/>
    </row>
    <row r="16">
      <c r="J16" s="2"/>
    </row>
    <row r="17">
      <c r="J17" s="2"/>
    </row>
    <row r="18">
      <c r="J18" s="2"/>
    </row>
    <row r="19">
      <c r="J19" s="2"/>
    </row>
    <row r="20">
      <c r="J20" s="2"/>
    </row>
    <row r="21" ht="15.75" customHeight="1">
      <c r="J21" s="2"/>
    </row>
    <row r="22" ht="15.75" customHeight="1">
      <c r="J22" s="2"/>
    </row>
    <row r="23" ht="15.75" customHeight="1">
      <c r="J23" s="2"/>
    </row>
    <row r="24" ht="15.75" customHeight="1">
      <c r="J24" s="2"/>
    </row>
    <row r="25" ht="15.75" customHeight="1">
      <c r="J25" s="2"/>
    </row>
    <row r="26" ht="15.75" customHeight="1">
      <c r="J26" s="2"/>
    </row>
    <row r="27" ht="15.75" customHeight="1">
      <c r="J27" s="2"/>
    </row>
    <row r="28" ht="15.75" customHeight="1">
      <c r="J28" s="2"/>
    </row>
    <row r="29" ht="15.75" customHeight="1">
      <c r="J29" s="2"/>
    </row>
    <row r="30" ht="15.75" customHeight="1">
      <c r="J30" s="2"/>
    </row>
    <row r="31" ht="15.75" customHeight="1">
      <c r="J31" s="2"/>
    </row>
    <row r="32" ht="15.75" customHeight="1">
      <c r="J32" s="2"/>
    </row>
    <row r="33" ht="15.75" customHeight="1">
      <c r="J33" s="2"/>
    </row>
    <row r="34" ht="15.75" customHeight="1">
      <c r="J34" s="2"/>
    </row>
    <row r="35" ht="15.75" customHeight="1">
      <c r="J35" s="2"/>
    </row>
    <row r="36" ht="15.75" customHeight="1">
      <c r="J36" s="2"/>
    </row>
    <row r="37" ht="15.75" customHeight="1">
      <c r="J37" s="2"/>
    </row>
    <row r="38" ht="15.75" customHeight="1">
      <c r="J38" s="2"/>
    </row>
    <row r="39" ht="15.75" customHeight="1">
      <c r="J39" s="2"/>
    </row>
    <row r="40" ht="15.75" customHeight="1">
      <c r="J40" s="2"/>
    </row>
    <row r="41" ht="15.75" customHeight="1">
      <c r="J41" s="2"/>
    </row>
    <row r="42" ht="15.75" customHeight="1">
      <c r="J42" s="2"/>
    </row>
    <row r="43" ht="15.75" customHeight="1">
      <c r="J43" s="2"/>
    </row>
    <row r="44" ht="15.75" customHeight="1">
      <c r="J44" s="2"/>
    </row>
    <row r="45" ht="15.75" customHeight="1">
      <c r="J45" s="2"/>
    </row>
    <row r="46" ht="15.75" customHeight="1">
      <c r="J46" s="2"/>
    </row>
    <row r="47" ht="15.75" customHeight="1">
      <c r="J47" s="2"/>
    </row>
    <row r="48" ht="15.75" customHeight="1">
      <c r="J48" s="2"/>
    </row>
    <row r="49" ht="15.75" customHeight="1">
      <c r="J49" s="2"/>
    </row>
    <row r="50" ht="15.75" customHeight="1">
      <c r="J50" s="2"/>
    </row>
    <row r="51" ht="15.75" customHeight="1">
      <c r="J51" s="2"/>
    </row>
    <row r="52" ht="15.75" customHeight="1">
      <c r="J52" s="2"/>
    </row>
    <row r="53" ht="15.75" customHeight="1">
      <c r="J53" s="2"/>
    </row>
    <row r="54" ht="15.75" customHeight="1">
      <c r="J54" s="2"/>
    </row>
    <row r="55" ht="15.75" customHeight="1">
      <c r="J55" s="2"/>
    </row>
    <row r="56" ht="15.75" customHeight="1">
      <c r="J56" s="2"/>
    </row>
    <row r="57" ht="15.75" customHeight="1">
      <c r="J57" s="2"/>
    </row>
    <row r="58" ht="15.75" customHeight="1">
      <c r="J58" s="2"/>
    </row>
    <row r="59" ht="15.75" customHeight="1">
      <c r="J59" s="2"/>
    </row>
    <row r="60" ht="15.75" customHeight="1">
      <c r="J60" s="2"/>
    </row>
    <row r="61" ht="15.75" customHeight="1">
      <c r="J61" s="2"/>
    </row>
    <row r="62" ht="15.75" customHeight="1">
      <c r="J62" s="2"/>
    </row>
    <row r="63" ht="15.75" customHeight="1">
      <c r="J63" s="2"/>
    </row>
    <row r="64" ht="15.75" customHeight="1">
      <c r="J64" s="2"/>
    </row>
    <row r="65" ht="15.75" customHeight="1">
      <c r="J65" s="2"/>
    </row>
    <row r="66" ht="15.75" customHeight="1">
      <c r="J66" s="2"/>
    </row>
    <row r="67" ht="15.75" customHeight="1">
      <c r="J67" s="2"/>
    </row>
    <row r="68" ht="15.75" customHeight="1">
      <c r="J68" s="2"/>
    </row>
    <row r="69" ht="15.75" customHeight="1">
      <c r="J69" s="2"/>
    </row>
    <row r="70" ht="15.75" customHeight="1">
      <c r="J70" s="2"/>
    </row>
    <row r="71" ht="15.75" customHeight="1">
      <c r="J71" s="2"/>
    </row>
    <row r="72" ht="15.75" customHeight="1">
      <c r="J72" s="2"/>
    </row>
    <row r="73" ht="15.75" customHeight="1">
      <c r="J73" s="2"/>
    </row>
    <row r="74" ht="15.75" customHeight="1">
      <c r="J74" s="2"/>
    </row>
    <row r="75" ht="15.75" customHeight="1">
      <c r="J75" s="2"/>
    </row>
    <row r="76" ht="15.75" customHeight="1">
      <c r="J76" s="2"/>
    </row>
    <row r="77" ht="15.75" customHeight="1">
      <c r="J77" s="2"/>
    </row>
    <row r="78" ht="15.75" customHeight="1">
      <c r="J78" s="2"/>
    </row>
    <row r="79" ht="15.75" customHeight="1">
      <c r="J79" s="2"/>
    </row>
    <row r="80" ht="15.75" customHeight="1">
      <c r="J80" s="2"/>
    </row>
    <row r="81" ht="15.75" customHeight="1">
      <c r="J81" s="2"/>
    </row>
    <row r="82" ht="15.75" customHeight="1">
      <c r="J82" s="2"/>
    </row>
    <row r="83" ht="15.75" customHeight="1">
      <c r="J83" s="2"/>
    </row>
    <row r="84" ht="15.75" customHeight="1">
      <c r="J84" s="2"/>
    </row>
    <row r="85" ht="15.75" customHeight="1">
      <c r="J85" s="2"/>
    </row>
    <row r="86" ht="15.75" customHeight="1">
      <c r="J86" s="2"/>
    </row>
    <row r="87" ht="15.75" customHeight="1">
      <c r="J87" s="2"/>
    </row>
    <row r="88" ht="15.75" customHeight="1">
      <c r="J88" s="2"/>
    </row>
    <row r="89" ht="15.75" customHeight="1">
      <c r="J89" s="2"/>
    </row>
    <row r="90" ht="15.75" customHeight="1">
      <c r="J90" s="2"/>
    </row>
    <row r="91" ht="15.75" customHeight="1">
      <c r="J91" s="2"/>
    </row>
    <row r="92" ht="15.75" customHeight="1">
      <c r="J92" s="2"/>
    </row>
    <row r="93" ht="15.75" customHeight="1">
      <c r="J93" s="2"/>
    </row>
    <row r="94" ht="15.75" customHeight="1">
      <c r="J94" s="2"/>
    </row>
    <row r="95" ht="15.75" customHeight="1">
      <c r="J95" s="2"/>
    </row>
    <row r="96" ht="15.75" customHeight="1">
      <c r="J96" s="2"/>
    </row>
    <row r="97" ht="15.75" customHeight="1">
      <c r="J97" s="2"/>
    </row>
    <row r="98" ht="15.75" customHeight="1">
      <c r="J98" s="2"/>
    </row>
    <row r="99" ht="15.75" customHeight="1">
      <c r="J99" s="2"/>
    </row>
    <row r="100" ht="15.75" customHeight="1">
      <c r="J100" s="2"/>
    </row>
    <row r="101" ht="15.75" customHeight="1">
      <c r="J101" s="2"/>
    </row>
    <row r="102" ht="15.75" customHeight="1">
      <c r="J102" s="2"/>
    </row>
    <row r="103" ht="15.75" customHeight="1">
      <c r="J103" s="2"/>
    </row>
    <row r="104" ht="15.75" customHeight="1">
      <c r="J104" s="2"/>
    </row>
    <row r="105" ht="15.75" customHeight="1">
      <c r="J105" s="2"/>
    </row>
    <row r="106" ht="15.75" customHeight="1">
      <c r="J106" s="2"/>
    </row>
    <row r="107" ht="15.75" customHeight="1">
      <c r="J107" s="2"/>
    </row>
    <row r="108" ht="15.75" customHeight="1">
      <c r="J108" s="2"/>
    </row>
    <row r="109" ht="15.75" customHeight="1">
      <c r="J109" s="2"/>
    </row>
    <row r="110" ht="15.75" customHeight="1">
      <c r="J110" s="2"/>
    </row>
    <row r="111" ht="15.75" customHeight="1">
      <c r="J111" s="2"/>
    </row>
    <row r="112" ht="15.75" customHeight="1">
      <c r="J112" s="2"/>
    </row>
    <row r="113" ht="15.75" customHeight="1">
      <c r="J113" s="2"/>
    </row>
    <row r="114" ht="15.75" customHeight="1">
      <c r="J114" s="2"/>
    </row>
    <row r="115" ht="15.75" customHeight="1">
      <c r="J115" s="2"/>
    </row>
    <row r="116" ht="15.75" customHeight="1">
      <c r="J116" s="2"/>
    </row>
    <row r="117" ht="15.75" customHeight="1">
      <c r="J117" s="2"/>
    </row>
    <row r="118" ht="15.75" customHeight="1">
      <c r="J118" s="2"/>
    </row>
    <row r="119" ht="15.75" customHeight="1">
      <c r="J119" s="2"/>
    </row>
    <row r="120" ht="15.75" customHeight="1">
      <c r="J120" s="2"/>
    </row>
    <row r="121" ht="15.75" customHeight="1">
      <c r="J121" s="2"/>
    </row>
    <row r="122" ht="15.75" customHeight="1">
      <c r="J122" s="2"/>
    </row>
    <row r="123" ht="15.75" customHeight="1">
      <c r="J123" s="2"/>
    </row>
    <row r="124" ht="15.75" customHeight="1">
      <c r="J124" s="2"/>
    </row>
    <row r="125" ht="15.75" customHeight="1">
      <c r="J125" s="2"/>
    </row>
    <row r="126" ht="15.75" customHeight="1">
      <c r="J126" s="2"/>
    </row>
    <row r="127" ht="15.75" customHeight="1">
      <c r="J127" s="2"/>
    </row>
    <row r="128" ht="15.75" customHeight="1">
      <c r="J128" s="2"/>
    </row>
    <row r="129" ht="15.75" customHeight="1">
      <c r="J129" s="2"/>
    </row>
    <row r="130" ht="15.75" customHeight="1">
      <c r="J130" s="2"/>
    </row>
    <row r="131" ht="15.75" customHeight="1">
      <c r="J131" s="2"/>
    </row>
    <row r="132" ht="15.75" customHeight="1">
      <c r="J132" s="2"/>
    </row>
    <row r="133" ht="15.75" customHeight="1">
      <c r="J133" s="2"/>
    </row>
    <row r="134" ht="15.75" customHeight="1">
      <c r="J134" s="2"/>
    </row>
    <row r="135" ht="15.75" customHeight="1">
      <c r="J135" s="2"/>
    </row>
    <row r="136" ht="15.75" customHeight="1">
      <c r="J136" s="2"/>
    </row>
    <row r="137" ht="15.75" customHeight="1">
      <c r="J137" s="2"/>
    </row>
    <row r="138" ht="15.75" customHeight="1">
      <c r="J138" s="2"/>
    </row>
    <row r="139" ht="15.75" customHeight="1">
      <c r="J139" s="2"/>
    </row>
    <row r="140" ht="15.75" customHeight="1">
      <c r="J140" s="2"/>
    </row>
    <row r="141" ht="15.75" customHeight="1">
      <c r="J141" s="2"/>
    </row>
    <row r="142" ht="15.75" customHeight="1">
      <c r="J142" s="2"/>
    </row>
    <row r="143" ht="15.75" customHeight="1">
      <c r="J143" s="2"/>
    </row>
    <row r="144" ht="15.75" customHeight="1">
      <c r="J144" s="2"/>
    </row>
    <row r="145" ht="15.75" customHeight="1">
      <c r="J145" s="2"/>
    </row>
    <row r="146" ht="15.75" customHeight="1">
      <c r="J146" s="2"/>
    </row>
    <row r="147" ht="15.75" customHeight="1">
      <c r="J147" s="2"/>
    </row>
    <row r="148" ht="15.75" customHeight="1">
      <c r="J148" s="2"/>
    </row>
    <row r="149" ht="15.75" customHeight="1">
      <c r="J149" s="2"/>
    </row>
    <row r="150" ht="15.75" customHeight="1">
      <c r="J150" s="2"/>
    </row>
    <row r="151" ht="15.75" customHeight="1">
      <c r="J151" s="2"/>
    </row>
    <row r="152" ht="15.75" customHeight="1">
      <c r="J152" s="2"/>
    </row>
    <row r="153" ht="15.75" customHeight="1">
      <c r="J153" s="2"/>
    </row>
    <row r="154" ht="15.75" customHeight="1">
      <c r="J154" s="2"/>
    </row>
    <row r="155" ht="15.75" customHeight="1">
      <c r="J155" s="2"/>
    </row>
    <row r="156" ht="15.75" customHeight="1">
      <c r="J156" s="2"/>
    </row>
    <row r="157" ht="15.75" customHeight="1">
      <c r="J157" s="2"/>
    </row>
    <row r="158" ht="15.75" customHeight="1">
      <c r="J158" s="2"/>
    </row>
    <row r="159" ht="15.75" customHeight="1">
      <c r="J159" s="2"/>
    </row>
    <row r="160" ht="15.75" customHeight="1">
      <c r="J160" s="2"/>
    </row>
    <row r="161" ht="15.75" customHeight="1">
      <c r="J161" s="2"/>
    </row>
    <row r="162" ht="15.75" customHeight="1">
      <c r="J162" s="2"/>
    </row>
    <row r="163" ht="15.75" customHeight="1">
      <c r="J163" s="2"/>
    </row>
    <row r="164" ht="15.75" customHeight="1">
      <c r="J164" s="2"/>
    </row>
    <row r="165" ht="15.75" customHeight="1">
      <c r="J165" s="2"/>
    </row>
    <row r="166" ht="15.75" customHeight="1">
      <c r="J166" s="2"/>
    </row>
    <row r="167" ht="15.75" customHeight="1">
      <c r="J167" s="2"/>
    </row>
    <row r="168" ht="15.75" customHeight="1">
      <c r="J168" s="2"/>
    </row>
    <row r="169" ht="15.75" customHeight="1">
      <c r="J169" s="2"/>
    </row>
    <row r="170" ht="15.75" customHeight="1">
      <c r="J170" s="2"/>
    </row>
    <row r="171" ht="15.75" customHeight="1">
      <c r="J171" s="2"/>
    </row>
    <row r="172" ht="15.75" customHeight="1">
      <c r="J172" s="2"/>
    </row>
    <row r="173" ht="15.75" customHeight="1">
      <c r="J173" s="2"/>
    </row>
    <row r="174" ht="15.75" customHeight="1">
      <c r="J174" s="2"/>
    </row>
    <row r="175" ht="15.75" customHeight="1">
      <c r="J175" s="2"/>
    </row>
    <row r="176" ht="15.75" customHeight="1">
      <c r="J176" s="2"/>
    </row>
    <row r="177" ht="15.75" customHeight="1">
      <c r="J177" s="2"/>
    </row>
    <row r="178" ht="15.75" customHeight="1">
      <c r="J178" s="2"/>
    </row>
    <row r="179" ht="15.75" customHeight="1">
      <c r="J179" s="2"/>
    </row>
    <row r="180" ht="15.75" customHeight="1">
      <c r="J180" s="2"/>
    </row>
    <row r="181" ht="15.75" customHeight="1">
      <c r="J181" s="2"/>
    </row>
    <row r="182" ht="15.75" customHeight="1">
      <c r="J182" s="2"/>
    </row>
    <row r="183" ht="15.75" customHeight="1">
      <c r="J183" s="2"/>
    </row>
    <row r="184" ht="15.75" customHeight="1">
      <c r="J184" s="2"/>
    </row>
    <row r="185" ht="15.75" customHeight="1">
      <c r="J185" s="2"/>
    </row>
    <row r="186" ht="15.75" customHeight="1">
      <c r="J186" s="2"/>
    </row>
    <row r="187" ht="15.75" customHeight="1">
      <c r="J187" s="2"/>
    </row>
    <row r="188" ht="15.75" customHeight="1">
      <c r="J188" s="2"/>
    </row>
    <row r="189" ht="15.75" customHeight="1">
      <c r="J189" s="2"/>
    </row>
    <row r="190" ht="15.75" customHeight="1">
      <c r="J190" s="2"/>
    </row>
    <row r="191" ht="15.75" customHeight="1">
      <c r="J191" s="2"/>
    </row>
    <row r="192" ht="15.75" customHeight="1">
      <c r="J192" s="2"/>
    </row>
    <row r="193" ht="15.75" customHeight="1">
      <c r="J193" s="2"/>
    </row>
    <row r="194" ht="15.75" customHeight="1">
      <c r="J194" s="2"/>
    </row>
    <row r="195" ht="15.75" customHeight="1">
      <c r="J195" s="2"/>
    </row>
    <row r="196" ht="15.75" customHeight="1">
      <c r="J196" s="2"/>
    </row>
    <row r="197" ht="15.75" customHeight="1">
      <c r="J197" s="2"/>
    </row>
    <row r="198" ht="15.75" customHeight="1">
      <c r="J198" s="2"/>
    </row>
    <row r="199" ht="15.75" customHeight="1">
      <c r="J199" s="2"/>
    </row>
    <row r="200" ht="15.75" customHeight="1">
      <c r="J200" s="2"/>
    </row>
    <row r="201" ht="15.75" customHeight="1">
      <c r="J201" s="2"/>
    </row>
    <row r="202" ht="15.75" customHeight="1">
      <c r="J202" s="2"/>
    </row>
    <row r="203" ht="15.75" customHeight="1">
      <c r="J203" s="2"/>
    </row>
    <row r="204" ht="15.75" customHeight="1">
      <c r="J204" s="2"/>
    </row>
    <row r="205" ht="15.75" customHeight="1">
      <c r="J205" s="2"/>
    </row>
    <row r="206" ht="15.75" customHeight="1">
      <c r="J206" s="2"/>
    </row>
    <row r="207" ht="15.75" customHeight="1">
      <c r="J207" s="2"/>
    </row>
    <row r="208" ht="15.75" customHeight="1">
      <c r="J208" s="2"/>
    </row>
    <row r="209" ht="15.75" customHeight="1">
      <c r="J209" s="2"/>
    </row>
    <row r="210" ht="15.75" customHeight="1">
      <c r="J210" s="2"/>
    </row>
    <row r="211" ht="15.75" customHeight="1">
      <c r="J211" s="2"/>
    </row>
    <row r="212" ht="15.75" customHeight="1">
      <c r="J212" s="2"/>
    </row>
    <row r="213" ht="15.75" customHeight="1">
      <c r="J213" s="2"/>
    </row>
    <row r="214" ht="15.75" customHeight="1">
      <c r="J214" s="2"/>
    </row>
    <row r="215" ht="15.75" customHeight="1">
      <c r="J215" s="2"/>
    </row>
    <row r="216" ht="15.75" customHeight="1">
      <c r="J216" s="2"/>
    </row>
    <row r="217" ht="15.75" customHeight="1">
      <c r="J217" s="2"/>
    </row>
    <row r="218" ht="15.75" customHeight="1">
      <c r="J218" s="2"/>
    </row>
    <row r="219" ht="15.75" customHeight="1">
      <c r="J219" s="2"/>
    </row>
    <row r="220" ht="15.75" customHeight="1">
      <c r="J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F1:H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43"/>
    <col customWidth="1" min="3" max="3" width="12.57"/>
    <col customWidth="1" min="4" max="4" width="13.43"/>
    <col customWidth="1" min="5" max="5" width="16.57"/>
    <col customWidth="1" min="6" max="6" width="17.86"/>
    <col customWidth="1" min="7" max="7" width="22.86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4" t="s">
        <v>618</v>
      </c>
      <c r="C2" s="4" t="s">
        <v>619</v>
      </c>
      <c r="D2" s="4" t="s">
        <v>620</v>
      </c>
      <c r="E2" s="4" t="s">
        <v>621</v>
      </c>
      <c r="F2" s="4" t="s">
        <v>622</v>
      </c>
      <c r="G2" s="4" t="s">
        <v>623</v>
      </c>
    </row>
    <row r="3">
      <c r="B3" s="4" t="str">
        <f>IFERROR(__xludf.DUMMYFUNCTION("UNIQUE('Raw Data'!$G$2:$G$114)"),"RM100001")</f>
        <v>RM100001</v>
      </c>
      <c r="C3" s="14">
        <f>COUNTIFS('Raw Data'!G:G,B3)</f>
        <v>15</v>
      </c>
      <c r="D3" s="4">
        <f>SUMIFS('Raw Data'!L:L,'Raw Data'!G:G,B3)</f>
        <v>151512</v>
      </c>
      <c r="E3" s="4">
        <f>COUNTUNIQUEIFS('Raw Data'!$L:$L,'Raw Data'!$G:$G,B3)</f>
        <v>11</v>
      </c>
      <c r="F3" s="4">
        <f>COUNTIFS('Raw Data'!G:G,B3)</f>
        <v>15</v>
      </c>
      <c r="G3" s="15">
        <f>COUNTUNIQUEIFS('Raw Data'!$H$1:$H$114,'Raw Data'!$G$1:$G$114,B3)</f>
        <v>4</v>
      </c>
    </row>
    <row r="4">
      <c r="B4" s="4" t="str">
        <f>IFERROR(__xludf.DUMMYFUNCTION("""COMPUTED_VALUE"""),"RM100008")</f>
        <v>RM100008</v>
      </c>
      <c r="C4" s="14">
        <f>COUNTIFS('Raw Data'!G:G,B4)</f>
        <v>8</v>
      </c>
      <c r="D4" s="4">
        <f>SUMIFS('Raw Data'!L:L,'Raw Data'!G:G,B4)</f>
        <v>16013</v>
      </c>
      <c r="E4" s="4">
        <f>COUNTUNIQUEIFS('Raw Data'!$L:$L,'Raw Data'!$G:$G,B4)</f>
        <v>5</v>
      </c>
      <c r="F4" s="4">
        <f>COUNTIFS('Raw Data'!G:G,B4)</f>
        <v>8</v>
      </c>
      <c r="G4" s="15">
        <f>COUNTUNIQUEIFS('Raw Data'!$H$1:$H$114,'Raw Data'!$G$1:$G$114,B4)</f>
        <v>2</v>
      </c>
    </row>
    <row r="5">
      <c r="B5" s="4" t="str">
        <f>IFERROR(__xludf.DUMMYFUNCTION("""COMPUTED_VALUE"""),"RM100002")</f>
        <v>RM100002</v>
      </c>
      <c r="C5" s="14">
        <f>COUNTIFS('Raw Data'!G:G,B5)</f>
        <v>12</v>
      </c>
      <c r="D5" s="4">
        <f>SUMIFS('Raw Data'!L:L,'Raw Data'!G:G,B5)</f>
        <v>76167.1</v>
      </c>
      <c r="E5" s="4">
        <f>COUNTUNIQUEIFS('Raw Data'!$L:$L,'Raw Data'!$G:$G,B5)</f>
        <v>8</v>
      </c>
      <c r="F5" s="4">
        <f>COUNTIFS('Raw Data'!G:G,B5)</f>
        <v>12</v>
      </c>
      <c r="G5" s="15">
        <f>COUNTUNIQUEIFS('Raw Data'!$H$1:$H$114,'Raw Data'!$G$1:$G$114,B5)</f>
        <v>4</v>
      </c>
    </row>
    <row r="6">
      <c r="B6" s="4" t="str">
        <f>IFERROR(__xludf.DUMMYFUNCTION("""COMPUTED_VALUE"""),"RM100003")</f>
        <v>RM100003</v>
      </c>
      <c r="C6" s="14">
        <f>COUNTIFS('Raw Data'!G:G,B6)</f>
        <v>8</v>
      </c>
      <c r="D6" s="4">
        <f>SUMIFS('Raw Data'!L:L,'Raw Data'!G:G,B6)</f>
        <v>50578.1</v>
      </c>
      <c r="E6" s="4">
        <f>COUNTUNIQUEIFS('Raw Data'!$L:$L,'Raw Data'!$G:$G,B6)</f>
        <v>6</v>
      </c>
      <c r="F6" s="4">
        <f>COUNTIFS('Raw Data'!G:G,B6)</f>
        <v>8</v>
      </c>
      <c r="G6" s="15">
        <f>COUNTUNIQUEIFS('Raw Data'!$H$1:$H$114,'Raw Data'!$G$1:$G$114,B6)</f>
        <v>4</v>
      </c>
    </row>
    <row r="7">
      <c r="B7" s="4" t="str">
        <f>IFERROR(__xludf.DUMMYFUNCTION("""COMPUTED_VALUE"""),"RM100004")</f>
        <v>RM100004</v>
      </c>
      <c r="C7" s="14">
        <f>COUNTIFS('Raw Data'!G:G,B7)</f>
        <v>7</v>
      </c>
      <c r="D7" s="4">
        <f>SUMIFS('Raw Data'!L:L,'Raw Data'!G:G,B7)</f>
        <v>123990.1</v>
      </c>
      <c r="E7" s="4">
        <f>COUNTUNIQUEIFS('Raw Data'!$L:$L,'Raw Data'!$G:$G,B7)</f>
        <v>6</v>
      </c>
      <c r="F7" s="4">
        <f>COUNTIFS('Raw Data'!G:G,B7)</f>
        <v>7</v>
      </c>
      <c r="G7" s="15">
        <f>COUNTUNIQUEIFS('Raw Data'!$H$1:$H$114,'Raw Data'!$G$1:$G$114,B7)</f>
        <v>3</v>
      </c>
    </row>
    <row r="8">
      <c r="B8" s="4">
        <f>IFERROR(__xludf.DUMMYFUNCTION("""COMPUTED_VALUE"""),2.0530838E7)</f>
        <v>20530838</v>
      </c>
      <c r="C8" s="14">
        <f>COUNTIFS('Raw Data'!G:G,B8)</f>
        <v>1</v>
      </c>
      <c r="D8" s="4">
        <f>SUMIFS('Raw Data'!L:L,'Raw Data'!G:G,B8)</f>
        <v>0</v>
      </c>
      <c r="E8" s="4">
        <f>COUNTUNIQUEIFS('Raw Data'!$L:$L,'Raw Data'!$G:$G,B8)</f>
        <v>1</v>
      </c>
      <c r="F8" s="4">
        <f>COUNTIFS('Raw Data'!G:G,B8)</f>
        <v>1</v>
      </c>
      <c r="G8" s="15">
        <f>COUNTUNIQUEIFS('Raw Data'!$H$1:$H$114,'Raw Data'!$G$1:$G$114,B8)</f>
        <v>1</v>
      </c>
    </row>
    <row r="9">
      <c r="B9" s="4" t="str">
        <f>IFERROR(__xludf.DUMMYFUNCTION("""COMPUTED_VALUE"""),"RM100009")</f>
        <v>RM100009</v>
      </c>
      <c r="C9" s="14">
        <f>COUNTIFS('Raw Data'!G:G,B9)</f>
        <v>6</v>
      </c>
      <c r="D9" s="4">
        <f>SUMIFS('Raw Data'!L:L,'Raw Data'!G:G,B9)</f>
        <v>20245</v>
      </c>
      <c r="E9" s="4">
        <f>COUNTUNIQUEIFS('Raw Data'!$L:$L,'Raw Data'!$G:$G,B9)</f>
        <v>6</v>
      </c>
      <c r="F9" s="4">
        <f>COUNTIFS('Raw Data'!G:G,B9)</f>
        <v>6</v>
      </c>
      <c r="G9" s="15">
        <f>COUNTUNIQUEIFS('Raw Data'!$H$1:$H$114,'Raw Data'!$G$1:$G$114,B9)</f>
        <v>3</v>
      </c>
    </row>
    <row r="10">
      <c r="B10" s="4" t="str">
        <f>IFERROR(__xludf.DUMMYFUNCTION("""COMPUTED_VALUE"""),"RM100005")</f>
        <v>RM100005</v>
      </c>
      <c r="C10" s="14">
        <f>COUNTIFS('Raw Data'!G:G,B10)</f>
        <v>9</v>
      </c>
      <c r="D10" s="4">
        <f>SUMIFS('Raw Data'!L:L,'Raw Data'!G:G,B10)</f>
        <v>132273.1</v>
      </c>
      <c r="E10" s="4">
        <f>COUNTUNIQUEIFS('Raw Data'!$L:$L,'Raw Data'!$G:$G,B10)</f>
        <v>8</v>
      </c>
      <c r="F10" s="4">
        <f>COUNTIFS('Raw Data'!G:G,B10)</f>
        <v>9</v>
      </c>
      <c r="G10" s="15">
        <f>COUNTUNIQUEIFS('Raw Data'!$H$1:$H$114,'Raw Data'!$G$1:$G$114,B10)</f>
        <v>4</v>
      </c>
    </row>
    <row r="11">
      <c r="B11" s="4" t="str">
        <f>IFERROR(__xludf.DUMMYFUNCTION("""COMPUTED_VALUE"""),"RM100006")</f>
        <v>RM100006</v>
      </c>
      <c r="C11" s="14">
        <f>COUNTIFS('Raw Data'!G:G,B11)</f>
        <v>8</v>
      </c>
      <c r="D11" s="4">
        <f>SUMIFS('Raw Data'!L:L,'Raw Data'!G:G,B11)</f>
        <v>35717</v>
      </c>
      <c r="E11" s="4">
        <f>COUNTUNIQUEIFS('Raw Data'!$L:$L,'Raw Data'!$G:$G,B11)</f>
        <v>7</v>
      </c>
      <c r="F11" s="4">
        <f>COUNTIFS('Raw Data'!G:G,B11)</f>
        <v>8</v>
      </c>
      <c r="G11" s="15">
        <f>COUNTUNIQUEIFS('Raw Data'!$H$1:$H$114,'Raw Data'!$G$1:$G$114,B11)</f>
        <v>4</v>
      </c>
    </row>
    <row r="12">
      <c r="B12" s="4" t="str">
        <f>IFERROR(__xludf.DUMMYFUNCTION("""COMPUTED_VALUE"""),"RM100007")</f>
        <v>RM100007</v>
      </c>
      <c r="C12" s="14">
        <f>COUNTIFS('Raw Data'!G:G,B12)</f>
        <v>4</v>
      </c>
      <c r="D12" s="4">
        <f>SUMIFS('Raw Data'!L:L,'Raw Data'!G:G,B12)</f>
        <v>92273</v>
      </c>
      <c r="E12" s="4">
        <f>COUNTUNIQUEIFS('Raw Data'!$L:$L,'Raw Data'!$G:$G,B12)</f>
        <v>4</v>
      </c>
      <c r="F12" s="4">
        <f>COUNTIFS('Raw Data'!G:G,B12)</f>
        <v>4</v>
      </c>
      <c r="G12" s="15">
        <f>COUNTUNIQUEIFS('Raw Data'!$H$1:$H$114,'Raw Data'!$G$1:$G$114,B12)</f>
        <v>4</v>
      </c>
    </row>
    <row r="13">
      <c r="B13" s="4" t="str">
        <f>IFERROR(__xludf.DUMMYFUNCTION("""COMPUTED_VALUE"""),"RM100010")</f>
        <v>RM100010</v>
      </c>
      <c r="C13" s="14">
        <f>COUNTIFS('Raw Data'!G:G,B13)</f>
        <v>12</v>
      </c>
      <c r="D13" s="4">
        <f>SUMIFS('Raw Data'!L:L,'Raw Data'!G:G,B13)</f>
        <v>60160</v>
      </c>
      <c r="E13" s="4">
        <f>COUNTUNIQUEIFS('Raw Data'!$L:$L,'Raw Data'!$G:$G,B13)</f>
        <v>5</v>
      </c>
      <c r="F13" s="4">
        <f>COUNTIFS('Raw Data'!G:G,B13)</f>
        <v>12</v>
      </c>
      <c r="G13" s="15">
        <f>COUNTUNIQUEIFS('Raw Data'!$H$1:$H$114,'Raw Data'!$G$1:$G$114,B13)</f>
        <v>3</v>
      </c>
    </row>
    <row r="14">
      <c r="B14" s="4" t="str">
        <f>IFERROR(__xludf.DUMMYFUNCTION("""COMPUTED_VALUE"""),"RM100011")</f>
        <v>RM100011</v>
      </c>
      <c r="C14" s="14">
        <f>COUNTIFS('Raw Data'!G:G,B14)</f>
        <v>9</v>
      </c>
      <c r="D14" s="4">
        <f>SUMIFS('Raw Data'!L:L,'Raw Data'!G:G,B14)</f>
        <v>494700</v>
      </c>
      <c r="E14" s="4">
        <f>COUNTUNIQUEIFS('Raw Data'!$L:$L,'Raw Data'!$G:$G,B14)</f>
        <v>7</v>
      </c>
      <c r="F14" s="4">
        <f>COUNTIFS('Raw Data'!G:G,B14)</f>
        <v>9</v>
      </c>
      <c r="G14" s="15">
        <f>COUNTUNIQUEIFS('Raw Data'!$H$1:$H$114,'Raw Data'!$G$1:$G$114,B14)</f>
        <v>4</v>
      </c>
    </row>
    <row r="15">
      <c r="B15" s="4" t="str">
        <f>IFERROR(__xludf.DUMMYFUNCTION("""COMPUTED_VALUE"""),"RM100012")</f>
        <v>RM100012</v>
      </c>
      <c r="C15" s="14">
        <f>COUNTIFS('Raw Data'!G:G,B15)</f>
        <v>9</v>
      </c>
      <c r="D15" s="4">
        <f>SUMIFS('Raw Data'!L:L,'Raw Data'!G:G,B15)</f>
        <v>1026472</v>
      </c>
      <c r="E15" s="4">
        <f>COUNTUNIQUEIFS('Raw Data'!$L:$L,'Raw Data'!$G:$G,B15)</f>
        <v>8</v>
      </c>
      <c r="F15" s="4">
        <f>COUNTIFS('Raw Data'!G:G,B15)</f>
        <v>9</v>
      </c>
      <c r="G15" s="15">
        <f>COUNTUNIQUEIFS('Raw Data'!$H$1:$H$114,'Raw Data'!$G$1:$G$114,B15)</f>
        <v>4</v>
      </c>
    </row>
    <row r="16">
      <c r="B16" s="4" t="str">
        <f>IFERROR(__xludf.DUMMYFUNCTION("""COMPUTED_VALUE"""),"RM100013")</f>
        <v>RM100013</v>
      </c>
      <c r="C16" s="14">
        <f>COUNTIFS('Raw Data'!G:G,B16)</f>
        <v>5</v>
      </c>
      <c r="D16" s="4">
        <f>SUMIFS('Raw Data'!L:L,'Raw Data'!G:G,B16)</f>
        <v>164174</v>
      </c>
      <c r="E16" s="4">
        <f>COUNTUNIQUEIFS('Raw Data'!$L:$L,'Raw Data'!$G:$G,B16)</f>
        <v>4</v>
      </c>
      <c r="F16" s="4">
        <f>COUNTIFS('Raw Data'!G:G,B16)</f>
        <v>5</v>
      </c>
      <c r="G16" s="15">
        <f>COUNTUNIQUEIFS('Raw Data'!H14:H127,'Raw Data'!G14:G127,B16)</f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