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tobias\analysis\Delinquency\FHA Neighborhood Watch\"/>
    </mc:Choice>
  </mc:AlternateContent>
  <bookViews>
    <workbookView xWindow="0" yWindow="0" windowWidth="28800" windowHeight="12300" activeTab="1"/>
  </bookViews>
  <sheets>
    <sheet name="169 MSAs" sheetId="1" r:id="rId1"/>
    <sheet name="10 most threatened metros" sheetId="4" r:id="rId2"/>
    <sheet name="MSA Code" sheetId="2" state="hidden" r:id="rId3"/>
    <sheet name="FHA share" sheetId="3" state="hidden" r:id="rId4"/>
  </sheets>
  <definedNames>
    <definedName name="_xlnm.Print_Area" localSheetId="1">'10 most threatened metros'!$A$1:$F$15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I5" i="1" l="1"/>
  <c r="K178" i="1" l="1"/>
  <c r="J178" i="1"/>
  <c r="C178" i="1"/>
  <c r="P178" i="1" s="1"/>
  <c r="K177" i="1"/>
  <c r="J177" i="1"/>
  <c r="C177" i="1"/>
  <c r="Q177" i="1" s="1"/>
  <c r="K91" i="1"/>
  <c r="J91" i="1"/>
  <c r="C91" i="1"/>
  <c r="Q91" i="1" s="1"/>
  <c r="Q178" i="1" l="1"/>
  <c r="M177" i="1"/>
  <c r="M178" i="1"/>
  <c r="O178" i="1"/>
  <c r="S178" i="1" s="1"/>
  <c r="R177" i="1"/>
  <c r="R178" i="1"/>
  <c r="N177" i="1"/>
  <c r="O177" i="1"/>
  <c r="S177" i="1" s="1"/>
  <c r="N178" i="1"/>
  <c r="P177" i="1"/>
  <c r="M91" i="1"/>
  <c r="N91" i="1"/>
  <c r="R91" i="1"/>
  <c r="O91" i="1"/>
  <c r="S91" i="1" s="1"/>
  <c r="P91" i="1"/>
  <c r="K10" i="1"/>
  <c r="K11" i="1"/>
  <c r="K12" i="1"/>
  <c r="K78" i="1"/>
  <c r="K59" i="1"/>
  <c r="K14" i="1"/>
  <c r="K25" i="1"/>
  <c r="K18" i="1"/>
  <c r="K13" i="1"/>
  <c r="K61" i="1"/>
  <c r="K16" i="1"/>
  <c r="K17" i="1"/>
  <c r="K24" i="1"/>
  <c r="K22" i="1"/>
  <c r="K28" i="1"/>
  <c r="K20" i="1"/>
  <c r="K118" i="1"/>
  <c r="K19" i="1"/>
  <c r="K15" i="1"/>
  <c r="K23" i="1"/>
  <c r="K29" i="1"/>
  <c r="K31" i="1"/>
  <c r="K21" i="1"/>
  <c r="K30" i="1"/>
  <c r="K26" i="1"/>
  <c r="K33" i="1"/>
  <c r="K55" i="1"/>
  <c r="K65" i="1"/>
  <c r="K37" i="1"/>
  <c r="K27" i="1"/>
  <c r="K36" i="1"/>
  <c r="K40" i="1"/>
  <c r="K35" i="1"/>
  <c r="K43" i="1"/>
  <c r="K44" i="1"/>
  <c r="K42" i="1"/>
  <c r="K41" i="1"/>
  <c r="K39" i="1"/>
  <c r="K32" i="1"/>
  <c r="K34" i="1"/>
  <c r="K54" i="1"/>
  <c r="K45" i="1"/>
  <c r="K48" i="1"/>
  <c r="K49" i="1"/>
  <c r="K46" i="1"/>
  <c r="K51" i="1"/>
  <c r="K38" i="1"/>
  <c r="K58" i="1"/>
  <c r="K56" i="1"/>
  <c r="K50" i="1"/>
  <c r="K53" i="1"/>
  <c r="K69" i="1"/>
  <c r="K72" i="1"/>
  <c r="K47" i="1"/>
  <c r="K70" i="1"/>
  <c r="K57" i="1"/>
  <c r="K66" i="1"/>
  <c r="K90" i="1"/>
  <c r="K75" i="1"/>
  <c r="K68" i="1"/>
  <c r="K71" i="1"/>
  <c r="K74" i="1"/>
  <c r="K60" i="1"/>
  <c r="K84" i="1"/>
  <c r="K73" i="1"/>
  <c r="K64" i="1"/>
  <c r="K67" i="1"/>
  <c r="K88" i="1"/>
  <c r="K93" i="1"/>
  <c r="K63" i="1"/>
  <c r="K62" i="1"/>
  <c r="K77" i="1"/>
  <c r="K96" i="1"/>
  <c r="K86" i="1"/>
  <c r="K76" i="1"/>
  <c r="K85" i="1"/>
  <c r="K79" i="1"/>
  <c r="K81" i="1"/>
  <c r="K102" i="1"/>
  <c r="K101" i="1"/>
  <c r="K89" i="1"/>
  <c r="K104" i="1"/>
  <c r="K99" i="1"/>
  <c r="K92" i="1"/>
  <c r="K82" i="1"/>
  <c r="K80" i="1"/>
  <c r="K95" i="1"/>
  <c r="K52" i="1"/>
  <c r="K100" i="1"/>
  <c r="K103" i="1"/>
  <c r="K87" i="1"/>
  <c r="K106" i="1"/>
  <c r="K98" i="1"/>
  <c r="K122" i="1"/>
  <c r="K107" i="1"/>
  <c r="K83" i="1"/>
  <c r="K112" i="1"/>
  <c r="K110" i="1"/>
  <c r="K109" i="1"/>
  <c r="K119" i="1"/>
  <c r="K115" i="1"/>
  <c r="K120" i="1"/>
  <c r="K116" i="1"/>
  <c r="K125" i="1"/>
  <c r="K105" i="1"/>
  <c r="K131" i="1"/>
  <c r="K108" i="1"/>
  <c r="K117" i="1"/>
  <c r="K143" i="1"/>
  <c r="K123" i="1"/>
  <c r="K94" i="1"/>
  <c r="K113" i="1"/>
  <c r="K130" i="1"/>
  <c r="K126" i="1"/>
  <c r="K111" i="1"/>
  <c r="K121" i="1"/>
  <c r="K129" i="1"/>
  <c r="K140" i="1"/>
  <c r="K136" i="1"/>
  <c r="K135" i="1"/>
  <c r="K144" i="1"/>
  <c r="K97" i="1"/>
  <c r="K128" i="1"/>
  <c r="K114" i="1"/>
  <c r="K147" i="1"/>
  <c r="K137" i="1"/>
  <c r="K132" i="1"/>
  <c r="K152" i="1"/>
  <c r="K141" i="1"/>
  <c r="K124" i="1"/>
  <c r="K138" i="1"/>
  <c r="K145" i="1"/>
  <c r="K133" i="1"/>
  <c r="K142" i="1"/>
  <c r="K139" i="1"/>
  <c r="K149" i="1"/>
  <c r="K127" i="1"/>
  <c r="K134" i="1"/>
  <c r="K154" i="1"/>
  <c r="K151" i="1"/>
  <c r="K157" i="1"/>
  <c r="K150" i="1"/>
  <c r="K153" i="1"/>
  <c r="K146" i="1"/>
  <c r="K158" i="1"/>
  <c r="K156" i="1"/>
  <c r="K148" i="1"/>
  <c r="K155" i="1"/>
  <c r="K163" i="1"/>
  <c r="K162" i="1"/>
  <c r="K159" i="1"/>
  <c r="K160" i="1"/>
  <c r="K166" i="1"/>
  <c r="K167" i="1"/>
  <c r="K164" i="1"/>
  <c r="K169" i="1"/>
  <c r="K161" i="1"/>
  <c r="K168" i="1"/>
  <c r="K165" i="1"/>
  <c r="K173" i="1"/>
  <c r="K174" i="1"/>
  <c r="K172" i="1"/>
  <c r="K171" i="1"/>
  <c r="K176" i="1"/>
  <c r="K170" i="1"/>
  <c r="K175" i="1"/>
  <c r="J10" i="1"/>
  <c r="J11" i="1"/>
  <c r="J12" i="1"/>
  <c r="J78" i="1"/>
  <c r="J59" i="1"/>
  <c r="J14" i="1"/>
  <c r="J25" i="1"/>
  <c r="J18" i="1"/>
  <c r="J13" i="1"/>
  <c r="J61" i="1"/>
  <c r="J16" i="1"/>
  <c r="J17" i="1"/>
  <c r="J24" i="1"/>
  <c r="J22" i="1"/>
  <c r="J28" i="1"/>
  <c r="J20" i="1"/>
  <c r="J118" i="1"/>
  <c r="J19" i="1"/>
  <c r="J15" i="1"/>
  <c r="J23" i="1"/>
  <c r="J29" i="1"/>
  <c r="J31" i="1"/>
  <c r="J21" i="1"/>
  <c r="J30" i="1"/>
  <c r="J26" i="1"/>
  <c r="J33" i="1"/>
  <c r="J55" i="1"/>
  <c r="J65" i="1"/>
  <c r="J37" i="1"/>
  <c r="J27" i="1"/>
  <c r="J36" i="1"/>
  <c r="J40" i="1"/>
  <c r="J35" i="1"/>
  <c r="J43" i="1"/>
  <c r="J44" i="1"/>
  <c r="J42" i="1"/>
  <c r="J41" i="1"/>
  <c r="J39" i="1"/>
  <c r="J32" i="1"/>
  <c r="J34" i="1"/>
  <c r="J54" i="1"/>
  <c r="J45" i="1"/>
  <c r="J48" i="1"/>
  <c r="J49" i="1"/>
  <c r="J46" i="1"/>
  <c r="J51" i="1"/>
  <c r="J38" i="1"/>
  <c r="J58" i="1"/>
  <c r="J56" i="1"/>
  <c r="J50" i="1"/>
  <c r="J53" i="1"/>
  <c r="J69" i="1"/>
  <c r="J72" i="1"/>
  <c r="J47" i="1"/>
  <c r="J70" i="1"/>
  <c r="J57" i="1"/>
  <c r="J66" i="1"/>
  <c r="J90" i="1"/>
  <c r="J75" i="1"/>
  <c r="J68" i="1"/>
  <c r="J71" i="1"/>
  <c r="J74" i="1"/>
  <c r="J60" i="1"/>
  <c r="J84" i="1"/>
  <c r="J73" i="1"/>
  <c r="J64" i="1"/>
  <c r="J67" i="1"/>
  <c r="J88" i="1"/>
  <c r="J93" i="1"/>
  <c r="J63" i="1"/>
  <c r="J62" i="1"/>
  <c r="J77" i="1"/>
  <c r="J96" i="1"/>
  <c r="J86" i="1"/>
  <c r="J76" i="1"/>
  <c r="J85" i="1"/>
  <c r="J79" i="1"/>
  <c r="J81" i="1"/>
  <c r="J102" i="1"/>
  <c r="J101" i="1"/>
  <c r="J89" i="1"/>
  <c r="J104" i="1"/>
  <c r="J99" i="1"/>
  <c r="J92" i="1"/>
  <c r="J82" i="1"/>
  <c r="J80" i="1"/>
  <c r="J95" i="1"/>
  <c r="J52" i="1"/>
  <c r="J100" i="1"/>
  <c r="J103" i="1"/>
  <c r="J87" i="1"/>
  <c r="J106" i="1"/>
  <c r="J98" i="1"/>
  <c r="J122" i="1"/>
  <c r="J107" i="1"/>
  <c r="J83" i="1"/>
  <c r="J112" i="1"/>
  <c r="J110" i="1"/>
  <c r="J109" i="1"/>
  <c r="J119" i="1"/>
  <c r="J115" i="1"/>
  <c r="J120" i="1"/>
  <c r="J116" i="1"/>
  <c r="J125" i="1"/>
  <c r="J105" i="1"/>
  <c r="J131" i="1"/>
  <c r="J108" i="1"/>
  <c r="J117" i="1"/>
  <c r="J143" i="1"/>
  <c r="J123" i="1"/>
  <c r="J94" i="1"/>
  <c r="J113" i="1"/>
  <c r="J130" i="1"/>
  <c r="J126" i="1"/>
  <c r="J111" i="1"/>
  <c r="J121" i="1"/>
  <c r="J129" i="1"/>
  <c r="J140" i="1"/>
  <c r="J136" i="1"/>
  <c r="J135" i="1"/>
  <c r="J144" i="1"/>
  <c r="J97" i="1"/>
  <c r="J128" i="1"/>
  <c r="J114" i="1"/>
  <c r="J147" i="1"/>
  <c r="J137" i="1"/>
  <c r="J132" i="1"/>
  <c r="J152" i="1"/>
  <c r="J141" i="1"/>
  <c r="J124" i="1"/>
  <c r="J138" i="1"/>
  <c r="J145" i="1"/>
  <c r="J133" i="1"/>
  <c r="J142" i="1"/>
  <c r="J139" i="1"/>
  <c r="J149" i="1"/>
  <c r="J127" i="1"/>
  <c r="J134" i="1"/>
  <c r="J154" i="1"/>
  <c r="J151" i="1"/>
  <c r="J157" i="1"/>
  <c r="J150" i="1"/>
  <c r="J153" i="1"/>
  <c r="J146" i="1"/>
  <c r="J158" i="1"/>
  <c r="J156" i="1"/>
  <c r="J148" i="1"/>
  <c r="J155" i="1"/>
  <c r="J163" i="1"/>
  <c r="J162" i="1"/>
  <c r="J159" i="1"/>
  <c r="J160" i="1"/>
  <c r="J166" i="1"/>
  <c r="J167" i="1"/>
  <c r="J164" i="1"/>
  <c r="J169" i="1"/>
  <c r="J161" i="1"/>
  <c r="J168" i="1"/>
  <c r="J165" i="1"/>
  <c r="J173" i="1"/>
  <c r="J174" i="1"/>
  <c r="J172" i="1"/>
  <c r="J171" i="1"/>
  <c r="J176" i="1"/>
  <c r="J170" i="1"/>
  <c r="J175" i="1"/>
  <c r="K8" i="1"/>
  <c r="J8" i="1"/>
  <c r="E9" i="1"/>
  <c r="F9" i="1"/>
  <c r="G9" i="1"/>
  <c r="H9" i="1"/>
  <c r="I9" i="1"/>
  <c r="D9" i="1"/>
  <c r="C90" i="1"/>
  <c r="P90" i="1" s="1"/>
  <c r="C52" i="1"/>
  <c r="N52" i="1" s="1"/>
  <c r="C95" i="1"/>
  <c r="C80" i="1"/>
  <c r="C65" i="1"/>
  <c r="C55" i="1"/>
  <c r="C33" i="1"/>
  <c r="Q33" i="1" s="1"/>
  <c r="C38" i="1"/>
  <c r="N38" i="1" s="1"/>
  <c r="C61" i="1"/>
  <c r="R61" i="1" s="1"/>
  <c r="C118" i="1"/>
  <c r="N118" i="1" s="1"/>
  <c r="C54" i="1"/>
  <c r="N54" i="1" s="1"/>
  <c r="C34" i="1"/>
  <c r="C59" i="1"/>
  <c r="C78" i="1"/>
  <c r="C25" i="1"/>
  <c r="M25" i="1" s="1"/>
  <c r="C29" i="1"/>
  <c r="M29" i="1" s="1"/>
  <c r="C23" i="1"/>
  <c r="O23" i="1" s="1"/>
  <c r="C14" i="1"/>
  <c r="N14" i="1" s="1"/>
  <c r="C18" i="1"/>
  <c r="O18" i="1" s="1"/>
  <c r="C13" i="1"/>
  <c r="M13" i="1" s="1"/>
  <c r="C16" i="1"/>
  <c r="O16" i="1" s="1"/>
  <c r="C17" i="1"/>
  <c r="C24" i="1"/>
  <c r="N24" i="1" s="1"/>
  <c r="C22" i="1"/>
  <c r="N22" i="1" s="1"/>
  <c r="C28" i="1"/>
  <c r="N28" i="1" s="1"/>
  <c r="C20" i="1"/>
  <c r="N20" i="1" s="1"/>
  <c r="C19" i="1"/>
  <c r="R19" i="1" s="1"/>
  <c r="C15" i="1"/>
  <c r="N15" i="1" s="1"/>
  <c r="C31" i="1"/>
  <c r="C21" i="1"/>
  <c r="C30" i="1"/>
  <c r="N30" i="1" s="1"/>
  <c r="C26" i="1"/>
  <c r="N26" i="1" s="1"/>
  <c r="C37" i="1"/>
  <c r="C27" i="1"/>
  <c r="C36" i="1"/>
  <c r="M36" i="1" s="1"/>
  <c r="C40" i="1"/>
  <c r="C35" i="1"/>
  <c r="C43" i="1"/>
  <c r="Q43" i="1" s="1"/>
  <c r="C44" i="1"/>
  <c r="O44" i="1" s="1"/>
  <c r="C42" i="1"/>
  <c r="O42" i="1" s="1"/>
  <c r="C41" i="1"/>
  <c r="C39" i="1"/>
  <c r="C32" i="1"/>
  <c r="M32" i="1" s="1"/>
  <c r="C45" i="1"/>
  <c r="Q45" i="1" s="1"/>
  <c r="C48" i="1"/>
  <c r="O48" i="1" s="1"/>
  <c r="C49" i="1"/>
  <c r="C46" i="1"/>
  <c r="N46" i="1" s="1"/>
  <c r="C51" i="1"/>
  <c r="N51" i="1" s="1"/>
  <c r="C58" i="1"/>
  <c r="N58" i="1" s="1"/>
  <c r="C56" i="1"/>
  <c r="N56" i="1" s="1"/>
  <c r="C50" i="1"/>
  <c r="P50" i="1" s="1"/>
  <c r="C53" i="1"/>
  <c r="N53" i="1" s="1"/>
  <c r="C69" i="1"/>
  <c r="C72" i="1"/>
  <c r="C47" i="1"/>
  <c r="N47" i="1" s="1"/>
  <c r="C70" i="1"/>
  <c r="N70" i="1" s="1"/>
  <c r="C57" i="1"/>
  <c r="N57" i="1" s="1"/>
  <c r="C66" i="1"/>
  <c r="N66" i="1" s="1"/>
  <c r="C75" i="1"/>
  <c r="O75" i="1" s="1"/>
  <c r="C68" i="1"/>
  <c r="C71" i="1"/>
  <c r="C74" i="1"/>
  <c r="C60" i="1"/>
  <c r="N60" i="1" s="1"/>
  <c r="C84" i="1"/>
  <c r="N84" i="1" s="1"/>
  <c r="C73" i="1"/>
  <c r="N73" i="1" s="1"/>
  <c r="C64" i="1"/>
  <c r="R64" i="1" s="1"/>
  <c r="C67" i="1"/>
  <c r="N67" i="1" s="1"/>
  <c r="C88" i="1"/>
  <c r="C93" i="1"/>
  <c r="C63" i="1"/>
  <c r="C62" i="1"/>
  <c r="N62" i="1" s="1"/>
  <c r="C77" i="1"/>
  <c r="N77" i="1" s="1"/>
  <c r="C96" i="1"/>
  <c r="C86" i="1"/>
  <c r="R86" i="1" s="1"/>
  <c r="C76" i="1"/>
  <c r="O76" i="1" s="1"/>
  <c r="C85" i="1"/>
  <c r="C79" i="1"/>
  <c r="C81" i="1"/>
  <c r="C102" i="1"/>
  <c r="N102" i="1" s="1"/>
  <c r="C101" i="1"/>
  <c r="N101" i="1" s="1"/>
  <c r="C89" i="1"/>
  <c r="C104" i="1"/>
  <c r="R104" i="1" s="1"/>
  <c r="C99" i="1"/>
  <c r="N99" i="1" s="1"/>
  <c r="C92" i="1"/>
  <c r="C82" i="1"/>
  <c r="C100" i="1"/>
  <c r="C103" i="1"/>
  <c r="Q103" i="1" s="1"/>
  <c r="C87" i="1"/>
  <c r="O87" i="1" s="1"/>
  <c r="C106" i="1"/>
  <c r="C98" i="1"/>
  <c r="C122" i="1"/>
  <c r="C107" i="1"/>
  <c r="C83" i="1"/>
  <c r="C112" i="1"/>
  <c r="C110" i="1"/>
  <c r="Q110" i="1" s="1"/>
  <c r="C109" i="1"/>
  <c r="O109" i="1" s="1"/>
  <c r="C119" i="1"/>
  <c r="C115" i="1"/>
  <c r="C120" i="1"/>
  <c r="C116" i="1"/>
  <c r="C125" i="1"/>
  <c r="C105" i="1"/>
  <c r="C131" i="1"/>
  <c r="Q131" i="1" s="1"/>
  <c r="C108" i="1"/>
  <c r="O108" i="1" s="1"/>
  <c r="C117" i="1"/>
  <c r="C143" i="1"/>
  <c r="C123" i="1"/>
  <c r="M123" i="1" s="1"/>
  <c r="C94" i="1"/>
  <c r="C113" i="1"/>
  <c r="C130" i="1"/>
  <c r="C126" i="1"/>
  <c r="P126" i="1" s="1"/>
  <c r="C111" i="1"/>
  <c r="O111" i="1" s="1"/>
  <c r="C121" i="1"/>
  <c r="O121" i="1" s="1"/>
  <c r="C129" i="1"/>
  <c r="C140" i="1"/>
  <c r="C136" i="1"/>
  <c r="C135" i="1"/>
  <c r="C144" i="1"/>
  <c r="C97" i="1"/>
  <c r="P97" i="1" s="1"/>
  <c r="C128" i="1"/>
  <c r="O128" i="1" s="1"/>
  <c r="C114" i="1"/>
  <c r="C147" i="1"/>
  <c r="C137" i="1"/>
  <c r="C132" i="1"/>
  <c r="C152" i="1"/>
  <c r="C141" i="1"/>
  <c r="C124" i="1"/>
  <c r="R124" i="1" s="1"/>
  <c r="C138" i="1"/>
  <c r="O138" i="1" s="1"/>
  <c r="C145" i="1"/>
  <c r="C133" i="1"/>
  <c r="C142" i="1"/>
  <c r="C139" i="1"/>
  <c r="C149" i="1"/>
  <c r="C127" i="1"/>
  <c r="C134" i="1"/>
  <c r="R134" i="1" s="1"/>
  <c r="C154" i="1"/>
  <c r="O154" i="1" s="1"/>
  <c r="C151" i="1"/>
  <c r="C157" i="1"/>
  <c r="C150" i="1"/>
  <c r="C153" i="1"/>
  <c r="C146" i="1"/>
  <c r="C158" i="1"/>
  <c r="C156" i="1"/>
  <c r="R156" i="1" s="1"/>
  <c r="C148" i="1"/>
  <c r="O148" i="1" s="1"/>
  <c r="C155" i="1"/>
  <c r="M155" i="1" s="1"/>
  <c r="C163" i="1"/>
  <c r="C162" i="1"/>
  <c r="C159" i="1"/>
  <c r="C160" i="1"/>
  <c r="C166" i="1"/>
  <c r="C167" i="1"/>
  <c r="Q167" i="1" s="1"/>
  <c r="C164" i="1"/>
  <c r="O164" i="1" s="1"/>
  <c r="C169" i="1"/>
  <c r="C161" i="1"/>
  <c r="C168" i="1"/>
  <c r="N168" i="1" s="1"/>
  <c r="C165" i="1"/>
  <c r="C173" i="1"/>
  <c r="P173" i="1" s="1"/>
  <c r="C174" i="1"/>
  <c r="C172" i="1"/>
  <c r="P172" i="1" s="1"/>
  <c r="C171" i="1"/>
  <c r="O171" i="1" s="1"/>
  <c r="C176" i="1"/>
  <c r="C170" i="1"/>
  <c r="C175" i="1"/>
  <c r="N175" i="1" s="1"/>
  <c r="C12" i="1"/>
  <c r="C11" i="1"/>
  <c r="R11" i="1" s="1"/>
  <c r="C10" i="1"/>
  <c r="P10" i="1" s="1"/>
  <c r="S105" i="1" l="1"/>
  <c r="S149" i="1"/>
  <c r="S18" i="1"/>
  <c r="S116" i="1"/>
  <c r="S32" i="1"/>
  <c r="S150" i="1"/>
  <c r="S137" i="1"/>
  <c r="S81" i="1"/>
  <c r="S74" i="1"/>
  <c r="S22" i="1"/>
  <c r="S129" i="1"/>
  <c r="S72" i="1"/>
  <c r="S121" i="1"/>
  <c r="S106" i="1"/>
  <c r="S42" i="1"/>
  <c r="S23" i="1"/>
  <c r="S171" i="1"/>
  <c r="S164" i="1"/>
  <c r="S148" i="1"/>
  <c r="S154" i="1"/>
  <c r="S138" i="1"/>
  <c r="S128" i="1"/>
  <c r="S111" i="1"/>
  <c r="S108" i="1"/>
  <c r="S109" i="1"/>
  <c r="S87" i="1"/>
  <c r="S76" i="1"/>
  <c r="S67" i="1"/>
  <c r="S75" i="1"/>
  <c r="S48" i="1"/>
  <c r="S44" i="1"/>
  <c r="S16" i="1"/>
  <c r="S172" i="1"/>
  <c r="S110" i="1"/>
  <c r="S43" i="1"/>
  <c r="S54" i="1"/>
  <c r="K9" i="1"/>
  <c r="J9" i="1"/>
  <c r="S9" i="1" s="1"/>
  <c r="R137" i="1"/>
  <c r="Q137" i="1"/>
  <c r="P137" i="1"/>
  <c r="O137" i="1"/>
  <c r="R117" i="1"/>
  <c r="Q117" i="1"/>
  <c r="P117" i="1"/>
  <c r="R89" i="1"/>
  <c r="Q89" i="1"/>
  <c r="P89" i="1"/>
  <c r="O89" i="1"/>
  <c r="S89" i="1" s="1"/>
  <c r="R158" i="1"/>
  <c r="Q158" i="1"/>
  <c r="P158" i="1"/>
  <c r="O158" i="1"/>
  <c r="S158" i="1" s="1"/>
  <c r="R127" i="1"/>
  <c r="Q127" i="1"/>
  <c r="P127" i="1"/>
  <c r="O127" i="1"/>
  <c r="S127" i="1" s="1"/>
  <c r="R141" i="1"/>
  <c r="Q141" i="1"/>
  <c r="P141" i="1"/>
  <c r="O141" i="1"/>
  <c r="S141" i="1" s="1"/>
  <c r="R144" i="1"/>
  <c r="Q144" i="1"/>
  <c r="P144" i="1"/>
  <c r="O144" i="1"/>
  <c r="S144" i="1" s="1"/>
  <c r="R130" i="1"/>
  <c r="Q130" i="1"/>
  <c r="P130" i="1"/>
  <c r="O130" i="1"/>
  <c r="S130" i="1" s="1"/>
  <c r="R105" i="1"/>
  <c r="Q105" i="1"/>
  <c r="P105" i="1"/>
  <c r="O105" i="1"/>
  <c r="R112" i="1"/>
  <c r="Q112" i="1"/>
  <c r="P112" i="1"/>
  <c r="O112" i="1"/>
  <c r="S112" i="1" s="1"/>
  <c r="R100" i="1"/>
  <c r="Q100" i="1"/>
  <c r="P100" i="1"/>
  <c r="O100" i="1"/>
  <c r="S100" i="1" s="1"/>
  <c r="R81" i="1"/>
  <c r="Q81" i="1"/>
  <c r="P81" i="1"/>
  <c r="O81" i="1"/>
  <c r="R63" i="1"/>
  <c r="Q63" i="1"/>
  <c r="P63" i="1"/>
  <c r="O63" i="1"/>
  <c r="S63" i="1" s="1"/>
  <c r="R74" i="1"/>
  <c r="Q74" i="1"/>
  <c r="P74" i="1"/>
  <c r="O74" i="1"/>
  <c r="R72" i="1"/>
  <c r="Q72" i="1"/>
  <c r="P72" i="1"/>
  <c r="O72" i="1"/>
  <c r="R49" i="1"/>
  <c r="Q49" i="1"/>
  <c r="P49" i="1"/>
  <c r="R21" i="1"/>
  <c r="Q21" i="1"/>
  <c r="P21" i="1"/>
  <c r="O21" i="1"/>
  <c r="S21" i="1" s="1"/>
  <c r="R17" i="1"/>
  <c r="Q17" i="1"/>
  <c r="P17" i="1"/>
  <c r="R78" i="1"/>
  <c r="Q78" i="1"/>
  <c r="P78" i="1"/>
  <c r="R55" i="1"/>
  <c r="Q55" i="1"/>
  <c r="P55" i="1"/>
  <c r="Q10" i="1"/>
  <c r="M19" i="1"/>
  <c r="M61" i="1"/>
  <c r="M11" i="1"/>
  <c r="M172" i="1"/>
  <c r="M167" i="1"/>
  <c r="M156" i="1"/>
  <c r="M134" i="1"/>
  <c r="M124" i="1"/>
  <c r="M97" i="1"/>
  <c r="M126" i="1"/>
  <c r="M131" i="1"/>
  <c r="M110" i="1"/>
  <c r="M103" i="1"/>
  <c r="M104" i="1"/>
  <c r="M86" i="1"/>
  <c r="M64" i="1"/>
  <c r="M90" i="1"/>
  <c r="M50" i="1"/>
  <c r="M45" i="1"/>
  <c r="M43" i="1"/>
  <c r="M33" i="1"/>
  <c r="N171" i="1"/>
  <c r="N164" i="1"/>
  <c r="N148" i="1"/>
  <c r="N154" i="1"/>
  <c r="N138" i="1"/>
  <c r="N128" i="1"/>
  <c r="N111" i="1"/>
  <c r="N108" i="1"/>
  <c r="N109" i="1"/>
  <c r="N87" i="1"/>
  <c r="N76" i="1"/>
  <c r="N75" i="1"/>
  <c r="N48" i="1"/>
  <c r="N44" i="1"/>
  <c r="N55" i="1"/>
  <c r="N16" i="1"/>
  <c r="O55" i="1"/>
  <c r="S55" i="1" s="1"/>
  <c r="P131" i="1"/>
  <c r="P45" i="1"/>
  <c r="Q156" i="1"/>
  <c r="Q104" i="1"/>
  <c r="Q19" i="1"/>
  <c r="R97" i="1"/>
  <c r="R90" i="1"/>
  <c r="R162" i="1"/>
  <c r="Q162" i="1"/>
  <c r="P162" i="1"/>
  <c r="O162" i="1"/>
  <c r="S162" i="1" s="1"/>
  <c r="R169" i="1"/>
  <c r="Q169" i="1"/>
  <c r="R106" i="1"/>
  <c r="Q106" i="1"/>
  <c r="P106" i="1"/>
  <c r="R96" i="1"/>
  <c r="Q96" i="1"/>
  <c r="P96" i="1"/>
  <c r="O96" i="1"/>
  <c r="S96" i="1" s="1"/>
  <c r="R174" i="1"/>
  <c r="Q174" i="1"/>
  <c r="P174" i="1"/>
  <c r="O174" i="1"/>
  <c r="S174" i="1" s="1"/>
  <c r="R166" i="1"/>
  <c r="Q166" i="1"/>
  <c r="P166" i="1"/>
  <c r="O166" i="1"/>
  <c r="S166" i="1" s="1"/>
  <c r="R12" i="1"/>
  <c r="Q12" i="1"/>
  <c r="P12" i="1"/>
  <c r="O12" i="1"/>
  <c r="S12" i="1" s="1"/>
  <c r="R173" i="1"/>
  <c r="Q173" i="1"/>
  <c r="R160" i="1"/>
  <c r="Q160" i="1"/>
  <c r="P160" i="1"/>
  <c r="R146" i="1"/>
  <c r="Q146" i="1"/>
  <c r="P146" i="1"/>
  <c r="R149" i="1"/>
  <c r="Q149" i="1"/>
  <c r="P149" i="1"/>
  <c r="R152" i="1"/>
  <c r="Q152" i="1"/>
  <c r="P152" i="1"/>
  <c r="R135" i="1"/>
  <c r="Q135" i="1"/>
  <c r="P135" i="1"/>
  <c r="R113" i="1"/>
  <c r="Q113" i="1"/>
  <c r="P113" i="1"/>
  <c r="R125" i="1"/>
  <c r="Q125" i="1"/>
  <c r="P125" i="1"/>
  <c r="R83" i="1"/>
  <c r="Q83" i="1"/>
  <c r="P83" i="1"/>
  <c r="R82" i="1"/>
  <c r="Q82" i="1"/>
  <c r="P82" i="1"/>
  <c r="O82" i="1"/>
  <c r="S82" i="1" s="1"/>
  <c r="R79" i="1"/>
  <c r="Q79" i="1"/>
  <c r="P79" i="1"/>
  <c r="O79" i="1"/>
  <c r="S79" i="1" s="1"/>
  <c r="R93" i="1"/>
  <c r="Q93" i="1"/>
  <c r="P93" i="1"/>
  <c r="O93" i="1"/>
  <c r="S93" i="1" s="1"/>
  <c r="R71" i="1"/>
  <c r="Q71" i="1"/>
  <c r="P71" i="1"/>
  <c r="O71" i="1"/>
  <c r="S71" i="1" s="1"/>
  <c r="R69" i="1"/>
  <c r="Q69" i="1"/>
  <c r="P69" i="1"/>
  <c r="R48" i="1"/>
  <c r="Q48" i="1"/>
  <c r="P48" i="1"/>
  <c r="R35" i="1"/>
  <c r="Q35" i="1"/>
  <c r="P35" i="1"/>
  <c r="O35" i="1"/>
  <c r="S35" i="1" s="1"/>
  <c r="R31" i="1"/>
  <c r="Q31" i="1"/>
  <c r="P31" i="1"/>
  <c r="O31" i="1"/>
  <c r="S31" i="1" s="1"/>
  <c r="R16" i="1"/>
  <c r="Q16" i="1"/>
  <c r="P16" i="1"/>
  <c r="R59" i="1"/>
  <c r="Q59" i="1"/>
  <c r="P59" i="1"/>
  <c r="O59" i="1"/>
  <c r="S59" i="1" s="1"/>
  <c r="R65" i="1"/>
  <c r="Q65" i="1"/>
  <c r="P65" i="1"/>
  <c r="R10" i="1"/>
  <c r="M118" i="1"/>
  <c r="M174" i="1"/>
  <c r="M166" i="1"/>
  <c r="M158" i="1"/>
  <c r="M127" i="1"/>
  <c r="M141" i="1"/>
  <c r="M144" i="1"/>
  <c r="M130" i="1"/>
  <c r="M105" i="1"/>
  <c r="M112" i="1"/>
  <c r="M100" i="1"/>
  <c r="M89" i="1"/>
  <c r="M96" i="1"/>
  <c r="M73" i="1"/>
  <c r="M66" i="1"/>
  <c r="M56" i="1"/>
  <c r="M54" i="1"/>
  <c r="M35" i="1"/>
  <c r="M26" i="1"/>
  <c r="N172" i="1"/>
  <c r="N167" i="1"/>
  <c r="N156" i="1"/>
  <c r="N134" i="1"/>
  <c r="N124" i="1"/>
  <c r="N97" i="1"/>
  <c r="N126" i="1"/>
  <c r="N131" i="1"/>
  <c r="N110" i="1"/>
  <c r="N103" i="1"/>
  <c r="N104" i="1"/>
  <c r="N86" i="1"/>
  <c r="N64" i="1"/>
  <c r="N90" i="1"/>
  <c r="N50" i="1"/>
  <c r="N45" i="1"/>
  <c r="N43" i="1"/>
  <c r="N33" i="1"/>
  <c r="N19" i="1"/>
  <c r="N61" i="1"/>
  <c r="O175" i="1"/>
  <c r="S175" i="1" s="1"/>
  <c r="O167" i="1"/>
  <c r="S167" i="1" s="1"/>
  <c r="O134" i="1"/>
  <c r="S134" i="1" s="1"/>
  <c r="O97" i="1"/>
  <c r="S97" i="1" s="1"/>
  <c r="O131" i="1"/>
  <c r="S131" i="1" s="1"/>
  <c r="O103" i="1"/>
  <c r="S103" i="1" s="1"/>
  <c r="O86" i="1"/>
  <c r="S86" i="1" s="1"/>
  <c r="O90" i="1"/>
  <c r="S90" i="1" s="1"/>
  <c r="O45" i="1"/>
  <c r="S45" i="1" s="1"/>
  <c r="O33" i="1"/>
  <c r="S33" i="1" s="1"/>
  <c r="O61" i="1"/>
  <c r="S61" i="1" s="1"/>
  <c r="P169" i="1"/>
  <c r="P110" i="1"/>
  <c r="P43" i="1"/>
  <c r="Q134" i="1"/>
  <c r="Q86" i="1"/>
  <c r="Q61" i="1"/>
  <c r="R126" i="1"/>
  <c r="R50" i="1"/>
  <c r="R150" i="1"/>
  <c r="Q150" i="1"/>
  <c r="P150" i="1"/>
  <c r="O150" i="1"/>
  <c r="R142" i="1"/>
  <c r="Q142" i="1"/>
  <c r="P142" i="1"/>
  <c r="O142" i="1"/>
  <c r="S142" i="1" s="1"/>
  <c r="R120" i="1"/>
  <c r="Q120" i="1"/>
  <c r="P120" i="1"/>
  <c r="O120" i="1"/>
  <c r="S120" i="1" s="1"/>
  <c r="R176" i="1"/>
  <c r="Q176" i="1"/>
  <c r="R145" i="1"/>
  <c r="Q145" i="1"/>
  <c r="P145" i="1"/>
  <c r="R119" i="1"/>
  <c r="Q119" i="1"/>
  <c r="P119" i="1"/>
  <c r="R165" i="1"/>
  <c r="Q165" i="1"/>
  <c r="P165" i="1"/>
  <c r="O165" i="1"/>
  <c r="S165" i="1" s="1"/>
  <c r="R159" i="1"/>
  <c r="Q159" i="1"/>
  <c r="P159" i="1"/>
  <c r="O159" i="1"/>
  <c r="S159" i="1" s="1"/>
  <c r="R153" i="1"/>
  <c r="Q153" i="1"/>
  <c r="P153" i="1"/>
  <c r="O153" i="1"/>
  <c r="S153" i="1" s="1"/>
  <c r="R139" i="1"/>
  <c r="Q139" i="1"/>
  <c r="P139" i="1"/>
  <c r="O139" i="1"/>
  <c r="S139" i="1" s="1"/>
  <c r="R132" i="1"/>
  <c r="Q132" i="1"/>
  <c r="P132" i="1"/>
  <c r="O132" i="1"/>
  <c r="S132" i="1" s="1"/>
  <c r="R136" i="1"/>
  <c r="Q136" i="1"/>
  <c r="P136" i="1"/>
  <c r="O136" i="1"/>
  <c r="S136" i="1" s="1"/>
  <c r="R94" i="1"/>
  <c r="Q94" i="1"/>
  <c r="P94" i="1"/>
  <c r="O94" i="1"/>
  <c r="S94" i="1" s="1"/>
  <c r="R116" i="1"/>
  <c r="Q116" i="1"/>
  <c r="P116" i="1"/>
  <c r="O116" i="1"/>
  <c r="R107" i="1"/>
  <c r="Q107" i="1"/>
  <c r="P107" i="1"/>
  <c r="O107" i="1"/>
  <c r="S107" i="1" s="1"/>
  <c r="R92" i="1"/>
  <c r="Q92" i="1"/>
  <c r="P92" i="1"/>
  <c r="R85" i="1"/>
  <c r="Q85" i="1"/>
  <c r="P85" i="1"/>
  <c r="R88" i="1"/>
  <c r="Q88" i="1"/>
  <c r="P88" i="1"/>
  <c r="R68" i="1"/>
  <c r="Q68" i="1"/>
  <c r="P68" i="1"/>
  <c r="R53" i="1"/>
  <c r="Q53" i="1"/>
  <c r="P53" i="1"/>
  <c r="R40" i="1"/>
  <c r="Q40" i="1"/>
  <c r="P40" i="1"/>
  <c r="R15" i="1"/>
  <c r="Q15" i="1"/>
  <c r="P15" i="1"/>
  <c r="R13" i="1"/>
  <c r="Q13" i="1"/>
  <c r="P13" i="1"/>
  <c r="O13" i="1"/>
  <c r="S13" i="1" s="1"/>
  <c r="N13" i="1"/>
  <c r="R34" i="1"/>
  <c r="Q34" i="1"/>
  <c r="P34" i="1"/>
  <c r="R80" i="1"/>
  <c r="Q80" i="1"/>
  <c r="P80" i="1"/>
  <c r="O80" i="1"/>
  <c r="S80" i="1" s="1"/>
  <c r="M30" i="1"/>
  <c r="M20" i="1"/>
  <c r="M18" i="1"/>
  <c r="M173" i="1"/>
  <c r="M160" i="1"/>
  <c r="M146" i="1"/>
  <c r="M149" i="1"/>
  <c r="M152" i="1"/>
  <c r="M135" i="1"/>
  <c r="M113" i="1"/>
  <c r="M125" i="1"/>
  <c r="M83" i="1"/>
  <c r="M52" i="1"/>
  <c r="M101" i="1"/>
  <c r="M77" i="1"/>
  <c r="M84" i="1"/>
  <c r="M57" i="1"/>
  <c r="M58" i="1"/>
  <c r="M34" i="1"/>
  <c r="M40" i="1"/>
  <c r="N174" i="1"/>
  <c r="N166" i="1"/>
  <c r="N158" i="1"/>
  <c r="N127" i="1"/>
  <c r="N141" i="1"/>
  <c r="N144" i="1"/>
  <c r="N130" i="1"/>
  <c r="N105" i="1"/>
  <c r="N112" i="1"/>
  <c r="N100" i="1"/>
  <c r="N89" i="1"/>
  <c r="N96" i="1"/>
  <c r="N35" i="1"/>
  <c r="N18" i="1"/>
  <c r="O176" i="1"/>
  <c r="S176" i="1" s="1"/>
  <c r="O160" i="1"/>
  <c r="S160" i="1" s="1"/>
  <c r="O149" i="1"/>
  <c r="O135" i="1"/>
  <c r="S135" i="1" s="1"/>
  <c r="O125" i="1"/>
  <c r="S125" i="1" s="1"/>
  <c r="O52" i="1"/>
  <c r="S52" i="1" s="1"/>
  <c r="O77" i="1"/>
  <c r="S77" i="1" s="1"/>
  <c r="O57" i="1"/>
  <c r="S57" i="1" s="1"/>
  <c r="O34" i="1"/>
  <c r="S34" i="1" s="1"/>
  <c r="O30" i="1"/>
  <c r="S30" i="1" s="1"/>
  <c r="P167" i="1"/>
  <c r="P103" i="1"/>
  <c r="P33" i="1"/>
  <c r="Q124" i="1"/>
  <c r="Q64" i="1"/>
  <c r="Q11" i="1"/>
  <c r="R131" i="1"/>
  <c r="R45" i="1"/>
  <c r="R95" i="1"/>
  <c r="Q95" i="1"/>
  <c r="P95" i="1"/>
  <c r="O95" i="1"/>
  <c r="S95" i="1" s="1"/>
  <c r="M21" i="1"/>
  <c r="M28" i="1"/>
  <c r="M165" i="1"/>
  <c r="M159" i="1"/>
  <c r="M153" i="1"/>
  <c r="M139" i="1"/>
  <c r="M132" i="1"/>
  <c r="M136" i="1"/>
  <c r="M94" i="1"/>
  <c r="M116" i="1"/>
  <c r="M107" i="1"/>
  <c r="M95" i="1"/>
  <c r="M102" i="1"/>
  <c r="M62" i="1"/>
  <c r="M60" i="1"/>
  <c r="M70" i="1"/>
  <c r="M38" i="1"/>
  <c r="N173" i="1"/>
  <c r="N160" i="1"/>
  <c r="N146" i="1"/>
  <c r="N149" i="1"/>
  <c r="N152" i="1"/>
  <c r="N135" i="1"/>
  <c r="N113" i="1"/>
  <c r="N125" i="1"/>
  <c r="N83" i="1"/>
  <c r="N34" i="1"/>
  <c r="N40" i="1"/>
  <c r="O155" i="1"/>
  <c r="S155" i="1" s="1"/>
  <c r="O145" i="1"/>
  <c r="S145" i="1" s="1"/>
  <c r="O119" i="1"/>
  <c r="S119" i="1" s="1"/>
  <c r="O92" i="1"/>
  <c r="S92" i="1" s="1"/>
  <c r="O88" i="1"/>
  <c r="S88" i="1" s="1"/>
  <c r="O69" i="1"/>
  <c r="S69" i="1" s="1"/>
  <c r="O78" i="1"/>
  <c r="S78" i="1" s="1"/>
  <c r="P156" i="1"/>
  <c r="P104" i="1"/>
  <c r="P19" i="1"/>
  <c r="Q97" i="1"/>
  <c r="Q90" i="1"/>
  <c r="R172" i="1"/>
  <c r="R110" i="1"/>
  <c r="R43" i="1"/>
  <c r="R140" i="1"/>
  <c r="Q140" i="1"/>
  <c r="P140" i="1"/>
  <c r="O140" i="1"/>
  <c r="S140" i="1" s="1"/>
  <c r="R122" i="1"/>
  <c r="Q122" i="1"/>
  <c r="P122" i="1"/>
  <c r="O122" i="1"/>
  <c r="S122" i="1" s="1"/>
  <c r="R99" i="1"/>
  <c r="Q99" i="1"/>
  <c r="P99" i="1"/>
  <c r="R76" i="1"/>
  <c r="Q76" i="1"/>
  <c r="P76" i="1"/>
  <c r="R67" i="1"/>
  <c r="Q67" i="1"/>
  <c r="P67" i="1"/>
  <c r="R75" i="1"/>
  <c r="Q75" i="1"/>
  <c r="P75" i="1"/>
  <c r="R32" i="1"/>
  <c r="Q32" i="1"/>
  <c r="P32" i="1"/>
  <c r="O32" i="1"/>
  <c r="R36" i="1"/>
  <c r="Q36" i="1"/>
  <c r="P36" i="1"/>
  <c r="O36" i="1"/>
  <c r="S36" i="1" s="1"/>
  <c r="R18" i="1"/>
  <c r="Q18" i="1"/>
  <c r="P18" i="1"/>
  <c r="R54" i="1"/>
  <c r="Q54" i="1"/>
  <c r="P54" i="1"/>
  <c r="O54" i="1"/>
  <c r="R170" i="1"/>
  <c r="Q170" i="1"/>
  <c r="P170" i="1"/>
  <c r="O170" i="1"/>
  <c r="S170" i="1" s="1"/>
  <c r="R161" i="1"/>
  <c r="Q161" i="1"/>
  <c r="P161" i="1"/>
  <c r="O161" i="1"/>
  <c r="S161" i="1" s="1"/>
  <c r="R163" i="1"/>
  <c r="Q163" i="1"/>
  <c r="P163" i="1"/>
  <c r="O163" i="1"/>
  <c r="S163" i="1" s="1"/>
  <c r="R157" i="1"/>
  <c r="Q157" i="1"/>
  <c r="P157" i="1"/>
  <c r="O157" i="1"/>
  <c r="S157" i="1" s="1"/>
  <c r="R133" i="1"/>
  <c r="Q133" i="1"/>
  <c r="P133" i="1"/>
  <c r="O133" i="1"/>
  <c r="S133" i="1" s="1"/>
  <c r="R147" i="1"/>
  <c r="Q147" i="1"/>
  <c r="P147" i="1"/>
  <c r="O147" i="1"/>
  <c r="S147" i="1" s="1"/>
  <c r="R129" i="1"/>
  <c r="Q129" i="1"/>
  <c r="P129" i="1"/>
  <c r="O129" i="1"/>
  <c r="R143" i="1"/>
  <c r="Q143" i="1"/>
  <c r="P143" i="1"/>
  <c r="O143" i="1"/>
  <c r="S143" i="1" s="1"/>
  <c r="R115" i="1"/>
  <c r="Q115" i="1"/>
  <c r="P115" i="1"/>
  <c r="O115" i="1"/>
  <c r="S115" i="1" s="1"/>
  <c r="R98" i="1"/>
  <c r="Q98" i="1"/>
  <c r="P98" i="1"/>
  <c r="O98" i="1"/>
  <c r="S98" i="1" s="1"/>
  <c r="R66" i="1"/>
  <c r="Q66" i="1"/>
  <c r="P66" i="1"/>
  <c r="O66" i="1"/>
  <c r="S66" i="1" s="1"/>
  <c r="R56" i="1"/>
  <c r="Q56" i="1"/>
  <c r="P56" i="1"/>
  <c r="O56" i="1"/>
  <c r="S56" i="1" s="1"/>
  <c r="R39" i="1"/>
  <c r="Q39" i="1"/>
  <c r="P39" i="1"/>
  <c r="O39" i="1"/>
  <c r="S39" i="1" s="1"/>
  <c r="R27" i="1"/>
  <c r="Q27" i="1"/>
  <c r="P27" i="1"/>
  <c r="O27" i="1"/>
  <c r="S27" i="1" s="1"/>
  <c r="R20" i="1"/>
  <c r="Q20" i="1"/>
  <c r="P20" i="1"/>
  <c r="R14" i="1"/>
  <c r="Q14" i="1"/>
  <c r="P14" i="1"/>
  <c r="O14" i="1"/>
  <c r="S14" i="1" s="1"/>
  <c r="R118" i="1"/>
  <c r="Q118" i="1"/>
  <c r="P118" i="1"/>
  <c r="O118" i="1"/>
  <c r="S118" i="1" s="1"/>
  <c r="R52" i="1"/>
  <c r="Q52" i="1"/>
  <c r="P52" i="1"/>
  <c r="M10" i="1"/>
  <c r="M31" i="1"/>
  <c r="M22" i="1"/>
  <c r="M14" i="1"/>
  <c r="M175" i="1"/>
  <c r="M168" i="1"/>
  <c r="M162" i="1"/>
  <c r="M150" i="1"/>
  <c r="M142" i="1"/>
  <c r="M137" i="1"/>
  <c r="M140" i="1"/>
  <c r="M120" i="1"/>
  <c r="M122" i="1"/>
  <c r="M80" i="1"/>
  <c r="M81" i="1"/>
  <c r="M63" i="1"/>
  <c r="M74" i="1"/>
  <c r="M47" i="1"/>
  <c r="M51" i="1"/>
  <c r="M39" i="1"/>
  <c r="M27" i="1"/>
  <c r="N165" i="1"/>
  <c r="N159" i="1"/>
  <c r="N153" i="1"/>
  <c r="N139" i="1"/>
  <c r="N132" i="1"/>
  <c r="N136" i="1"/>
  <c r="N94" i="1"/>
  <c r="N116" i="1"/>
  <c r="N107" i="1"/>
  <c r="N95" i="1"/>
  <c r="N32" i="1"/>
  <c r="N36" i="1"/>
  <c r="N21" i="1"/>
  <c r="N59" i="1"/>
  <c r="O172" i="1"/>
  <c r="O99" i="1"/>
  <c r="S99" i="1" s="1"/>
  <c r="O67" i="1"/>
  <c r="O53" i="1"/>
  <c r="S53" i="1" s="1"/>
  <c r="O15" i="1"/>
  <c r="S15" i="1" s="1"/>
  <c r="O11" i="1"/>
  <c r="S11" i="1" s="1"/>
  <c r="P134" i="1"/>
  <c r="P86" i="1"/>
  <c r="P61" i="1"/>
  <c r="Q126" i="1"/>
  <c r="Q50" i="1"/>
  <c r="R167" i="1"/>
  <c r="R103" i="1"/>
  <c r="R33" i="1"/>
  <c r="R123" i="1"/>
  <c r="Q123" i="1"/>
  <c r="P123" i="1"/>
  <c r="O123" i="1"/>
  <c r="S123" i="1" s="1"/>
  <c r="R121" i="1"/>
  <c r="Q121" i="1"/>
  <c r="P121" i="1"/>
  <c r="R73" i="1"/>
  <c r="Q73" i="1"/>
  <c r="P73" i="1"/>
  <c r="O73" i="1"/>
  <c r="S73" i="1" s="1"/>
  <c r="R57" i="1"/>
  <c r="Q57" i="1"/>
  <c r="P57" i="1"/>
  <c r="R58" i="1"/>
  <c r="Q58" i="1"/>
  <c r="P58" i="1"/>
  <c r="R41" i="1"/>
  <c r="Q41" i="1"/>
  <c r="P41" i="1"/>
  <c r="O41" i="1"/>
  <c r="S41" i="1" s="1"/>
  <c r="R37" i="1"/>
  <c r="Q37" i="1"/>
  <c r="P37" i="1"/>
  <c r="O37" i="1"/>
  <c r="S37" i="1" s="1"/>
  <c r="R28" i="1"/>
  <c r="Q28" i="1"/>
  <c r="P28" i="1"/>
  <c r="O28" i="1"/>
  <c r="S28" i="1" s="1"/>
  <c r="R23" i="1"/>
  <c r="Q23" i="1"/>
  <c r="P23" i="1"/>
  <c r="N10" i="1"/>
  <c r="M24" i="1"/>
  <c r="M59" i="1"/>
  <c r="M170" i="1"/>
  <c r="M161" i="1"/>
  <c r="M163" i="1"/>
  <c r="M157" i="1"/>
  <c r="M133" i="1"/>
  <c r="M147" i="1"/>
  <c r="M129" i="1"/>
  <c r="M143" i="1"/>
  <c r="M115" i="1"/>
  <c r="M98" i="1"/>
  <c r="M82" i="1"/>
  <c r="M79" i="1"/>
  <c r="M93" i="1"/>
  <c r="M71" i="1"/>
  <c r="M72" i="1"/>
  <c r="M46" i="1"/>
  <c r="M41" i="1"/>
  <c r="M37" i="1"/>
  <c r="N162" i="1"/>
  <c r="N150" i="1"/>
  <c r="N142" i="1"/>
  <c r="N137" i="1"/>
  <c r="N140" i="1"/>
  <c r="N123" i="1"/>
  <c r="N120" i="1"/>
  <c r="N122" i="1"/>
  <c r="N80" i="1"/>
  <c r="N81" i="1"/>
  <c r="N63" i="1"/>
  <c r="N74" i="1"/>
  <c r="N39" i="1"/>
  <c r="N27" i="1"/>
  <c r="N31" i="1"/>
  <c r="N78" i="1"/>
  <c r="O173" i="1"/>
  <c r="S173" i="1" s="1"/>
  <c r="O156" i="1"/>
  <c r="S156" i="1" s="1"/>
  <c r="O124" i="1"/>
  <c r="S124" i="1" s="1"/>
  <c r="O126" i="1"/>
  <c r="S126" i="1" s="1"/>
  <c r="O110" i="1"/>
  <c r="O104" i="1"/>
  <c r="S104" i="1" s="1"/>
  <c r="O64" i="1"/>
  <c r="S64" i="1" s="1"/>
  <c r="O50" i="1"/>
  <c r="S50" i="1" s="1"/>
  <c r="O43" i="1"/>
  <c r="O19" i="1"/>
  <c r="S19" i="1" s="1"/>
  <c r="P124" i="1"/>
  <c r="P64" i="1"/>
  <c r="P11" i="1"/>
  <c r="R168" i="1"/>
  <c r="Q168" i="1"/>
  <c r="P168" i="1"/>
  <c r="R151" i="1"/>
  <c r="Q151" i="1"/>
  <c r="P151" i="1"/>
  <c r="R114" i="1"/>
  <c r="Q114" i="1"/>
  <c r="P114" i="1"/>
  <c r="R164" i="1"/>
  <c r="Q164" i="1"/>
  <c r="P164" i="1"/>
  <c r="R148" i="1"/>
  <c r="Q148" i="1"/>
  <c r="P148" i="1"/>
  <c r="R154" i="1"/>
  <c r="Q154" i="1"/>
  <c r="P154" i="1"/>
  <c r="R138" i="1"/>
  <c r="Q138" i="1"/>
  <c r="P138" i="1"/>
  <c r="R128" i="1"/>
  <c r="Q128" i="1"/>
  <c r="P128" i="1"/>
  <c r="R111" i="1"/>
  <c r="Q111" i="1"/>
  <c r="P111" i="1"/>
  <c r="R108" i="1"/>
  <c r="Q108" i="1"/>
  <c r="P108" i="1"/>
  <c r="R109" i="1"/>
  <c r="Q109" i="1"/>
  <c r="P109" i="1"/>
  <c r="R87" i="1"/>
  <c r="Q87" i="1"/>
  <c r="P87" i="1"/>
  <c r="R101" i="1"/>
  <c r="Q101" i="1"/>
  <c r="P101" i="1"/>
  <c r="R77" i="1"/>
  <c r="Q77" i="1"/>
  <c r="P77" i="1"/>
  <c r="R84" i="1"/>
  <c r="Q84" i="1"/>
  <c r="P84" i="1"/>
  <c r="R70" i="1"/>
  <c r="Q70" i="1"/>
  <c r="P70" i="1"/>
  <c r="O70" i="1"/>
  <c r="S70" i="1" s="1"/>
  <c r="R51" i="1"/>
  <c r="Q51" i="1"/>
  <c r="P51" i="1"/>
  <c r="O51" i="1"/>
  <c r="S51" i="1" s="1"/>
  <c r="R42" i="1"/>
  <c r="Q42" i="1"/>
  <c r="P42" i="1"/>
  <c r="R26" i="1"/>
  <c r="Q26" i="1"/>
  <c r="P26" i="1"/>
  <c r="O26" i="1"/>
  <c r="S26" i="1" s="1"/>
  <c r="R22" i="1"/>
  <c r="Q22" i="1"/>
  <c r="P22" i="1"/>
  <c r="O22" i="1"/>
  <c r="R29" i="1"/>
  <c r="Q29" i="1"/>
  <c r="P29" i="1"/>
  <c r="O29" i="1"/>
  <c r="S29" i="1" s="1"/>
  <c r="R38" i="1"/>
  <c r="Q38" i="1"/>
  <c r="P38" i="1"/>
  <c r="O38" i="1"/>
  <c r="S38" i="1" s="1"/>
  <c r="O10" i="1"/>
  <c r="S10" i="1" s="1"/>
  <c r="M23" i="1"/>
  <c r="M17" i="1"/>
  <c r="M78" i="1"/>
  <c r="M176" i="1"/>
  <c r="M169" i="1"/>
  <c r="M151" i="1"/>
  <c r="M145" i="1"/>
  <c r="M114" i="1"/>
  <c r="M121" i="1"/>
  <c r="M117" i="1"/>
  <c r="M119" i="1"/>
  <c r="M106" i="1"/>
  <c r="M92" i="1"/>
  <c r="M85" i="1"/>
  <c r="M88" i="1"/>
  <c r="M68" i="1"/>
  <c r="M69" i="1"/>
  <c r="M49" i="1"/>
  <c r="M42" i="1"/>
  <c r="M65" i="1"/>
  <c r="N170" i="1"/>
  <c r="N161" i="1"/>
  <c r="N163" i="1"/>
  <c r="N157" i="1"/>
  <c r="N133" i="1"/>
  <c r="N147" i="1"/>
  <c r="N129" i="1"/>
  <c r="N143" i="1"/>
  <c r="N115" i="1"/>
  <c r="N98" i="1"/>
  <c r="N82" i="1"/>
  <c r="N79" i="1"/>
  <c r="N93" i="1"/>
  <c r="N71" i="1"/>
  <c r="N72" i="1"/>
  <c r="N41" i="1"/>
  <c r="N37" i="1"/>
  <c r="N29" i="1"/>
  <c r="N12" i="1"/>
  <c r="O168" i="1"/>
  <c r="S168" i="1" s="1"/>
  <c r="O146" i="1"/>
  <c r="S146" i="1" s="1"/>
  <c r="O152" i="1"/>
  <c r="S152" i="1" s="1"/>
  <c r="O113" i="1"/>
  <c r="S113" i="1" s="1"/>
  <c r="O83" i="1"/>
  <c r="S83" i="1" s="1"/>
  <c r="O101" i="1"/>
  <c r="S101" i="1" s="1"/>
  <c r="O84" i="1"/>
  <c r="S84" i="1" s="1"/>
  <c r="O58" i="1"/>
  <c r="S58" i="1" s="1"/>
  <c r="O40" i="1"/>
  <c r="S40" i="1" s="1"/>
  <c r="O20" i="1"/>
  <c r="S20" i="1" s="1"/>
  <c r="P176" i="1"/>
  <c r="Q172" i="1"/>
  <c r="R175" i="1"/>
  <c r="Q175" i="1"/>
  <c r="P175" i="1"/>
  <c r="R155" i="1"/>
  <c r="Q155" i="1"/>
  <c r="P155" i="1"/>
  <c r="R171" i="1"/>
  <c r="Q171" i="1"/>
  <c r="P171" i="1"/>
  <c r="R102" i="1"/>
  <c r="Q102" i="1"/>
  <c r="P102" i="1"/>
  <c r="O102" i="1"/>
  <c r="S102" i="1" s="1"/>
  <c r="R62" i="1"/>
  <c r="Q62" i="1"/>
  <c r="P62" i="1"/>
  <c r="O62" i="1"/>
  <c r="S62" i="1" s="1"/>
  <c r="R60" i="1"/>
  <c r="Q60" i="1"/>
  <c r="P60" i="1"/>
  <c r="O60" i="1"/>
  <c r="S60" i="1" s="1"/>
  <c r="R47" i="1"/>
  <c r="Q47" i="1"/>
  <c r="P47" i="1"/>
  <c r="O47" i="1"/>
  <c r="S47" i="1" s="1"/>
  <c r="R46" i="1"/>
  <c r="Q46" i="1"/>
  <c r="P46" i="1"/>
  <c r="O46" i="1"/>
  <c r="S46" i="1" s="1"/>
  <c r="R44" i="1"/>
  <c r="Q44" i="1"/>
  <c r="P44" i="1"/>
  <c r="R30" i="1"/>
  <c r="Q30" i="1"/>
  <c r="P30" i="1"/>
  <c r="R24" i="1"/>
  <c r="Q24" i="1"/>
  <c r="P24" i="1"/>
  <c r="O24" i="1"/>
  <c r="S24" i="1" s="1"/>
  <c r="R25" i="1"/>
  <c r="Q25" i="1"/>
  <c r="P25" i="1"/>
  <c r="O25" i="1"/>
  <c r="S25" i="1" s="1"/>
  <c r="N25" i="1"/>
  <c r="M15" i="1"/>
  <c r="M16" i="1"/>
  <c r="M12" i="1"/>
  <c r="M171" i="1"/>
  <c r="M164" i="1"/>
  <c r="M148" i="1"/>
  <c r="M154" i="1"/>
  <c r="M138" i="1"/>
  <c r="M128" i="1"/>
  <c r="M111" i="1"/>
  <c r="M108" i="1"/>
  <c r="M109" i="1"/>
  <c r="M87" i="1"/>
  <c r="M99" i="1"/>
  <c r="M76" i="1"/>
  <c r="M67" i="1"/>
  <c r="M75" i="1"/>
  <c r="M53" i="1"/>
  <c r="M48" i="1"/>
  <c r="M44" i="1"/>
  <c r="M55" i="1"/>
  <c r="N176" i="1"/>
  <c r="N169" i="1"/>
  <c r="N155" i="1"/>
  <c r="N151" i="1"/>
  <c r="N145" i="1"/>
  <c r="N114" i="1"/>
  <c r="N121" i="1"/>
  <c r="N117" i="1"/>
  <c r="N119" i="1"/>
  <c r="N106" i="1"/>
  <c r="N92" i="1"/>
  <c r="N85" i="1"/>
  <c r="N88" i="1"/>
  <c r="N68" i="1"/>
  <c r="N69" i="1"/>
  <c r="N49" i="1"/>
  <c r="N42" i="1"/>
  <c r="N65" i="1"/>
  <c r="N23" i="1"/>
  <c r="N17" i="1"/>
  <c r="N11" i="1"/>
  <c r="O169" i="1"/>
  <c r="S169" i="1" s="1"/>
  <c r="O151" i="1"/>
  <c r="S151" i="1" s="1"/>
  <c r="O114" i="1"/>
  <c r="S114" i="1" s="1"/>
  <c r="O117" i="1"/>
  <c r="S117" i="1" s="1"/>
  <c r="O106" i="1"/>
  <c r="O85" i="1"/>
  <c r="S85" i="1" s="1"/>
  <c r="O68" i="1"/>
  <c r="S68" i="1" s="1"/>
  <c r="O49" i="1"/>
  <c r="S49" i="1" s="1"/>
  <c r="O65" i="1"/>
  <c r="S65" i="1" s="1"/>
  <c r="O17" i="1"/>
  <c r="S17" i="1" s="1"/>
</calcChain>
</file>

<file path=xl/sharedStrings.xml><?xml version="1.0" encoding="utf-8"?>
<sst xmlns="http://schemas.openxmlformats.org/spreadsheetml/2006/main" count="719" uniqueCount="521">
  <si>
    <t>CBSA</t>
  </si>
  <si>
    <t>MSA</t>
  </si>
  <si>
    <t>MSA Code</t>
  </si>
  <si>
    <t xml:space="preserve">Active Portfolio </t>
  </si>
  <si>
    <t>30 Days Delinquent</t>
  </si>
  <si>
    <t>60 Days Delinquent</t>
  </si>
  <si>
    <t>Seriously Delinquent Loans</t>
  </si>
  <si>
    <t>In Foreclosure Count</t>
  </si>
  <si>
    <t>NEW YORK-JERSEY CITY-WHITE PLAINS, NY-NJ</t>
  </si>
  <si>
    <t>NASSAU COUNTY-SUFFOLK COUNTY, NY</t>
  </si>
  <si>
    <t>NEWARK, NJ-PA</t>
  </si>
  <si>
    <t>POUGHKEEPSIE-NEWBURGH-MIDDLETOWN, NY</t>
  </si>
  <si>
    <t>DALLAS-PLANO-IRVING, TX</t>
  </si>
  <si>
    <t>FORT WORTH-ARLINGTON-GRAPEVINE, TX</t>
  </si>
  <si>
    <t>CHICAGO-NAPERVILLE-EVANSTON, IL</t>
  </si>
  <si>
    <t>ELGIN, IL</t>
  </si>
  <si>
    <t>GARY, IN</t>
  </si>
  <si>
    <t>LAKE COUNTY-KENOSHA COUNTY, IL-WI</t>
  </si>
  <si>
    <t>MIAMI-MIAMI BEACH-KENDALL, FL</t>
  </si>
  <si>
    <t>FORT LAUDERDALE-POMPANO BEACH-SUNRISE, FL</t>
  </si>
  <si>
    <t>WEST PALM BEACH-BOCA RATON-BOYNTON BEACH, FL</t>
  </si>
  <si>
    <t>HOUSTON-THE WOODLANDS-SUGAR LAND, TX</t>
  </si>
  <si>
    <t>LOS ANGELES-LONG BEACH-GLENDALE, CA</t>
  </si>
  <si>
    <t>ANAHEIM-SANTA ANA-IRVINE, CA</t>
  </si>
  <si>
    <t>PHOENIX-MESA-CHANDLER, AZ</t>
  </si>
  <si>
    <t>ATLANTA-SANDY SPRINGS-ALPHARETTA, GA</t>
  </si>
  <si>
    <t>WASHINGTON-ARLINGTON-ALEXANDRIA, DC-VA-MD-WV</t>
  </si>
  <si>
    <t>FREDERICK-GAITHERSBURG-ROCKVILLE, MD</t>
  </si>
  <si>
    <t>RIVERSIDE-SAN BERNARDINO-ONTARIO, CA</t>
  </si>
  <si>
    <t>DETROIT-DEARBORN-LIVONIA, MI</t>
  </si>
  <si>
    <t>WARREN-TROY-FARMINGTON HILLS, MI</t>
  </si>
  <si>
    <t>PHILADELPHIA, PA</t>
  </si>
  <si>
    <t>CAMDEN, NJ</t>
  </si>
  <si>
    <t>MONTGOMERY COUNTY-BUCKS COUNTY-CHESTER COUNTY, PA</t>
  </si>
  <si>
    <t>WILMINGTON, DE-MD-NJ</t>
  </si>
  <si>
    <t>TAMPA-ST. PETERSBURG-CLEARWATER, FL</t>
  </si>
  <si>
    <t>BOSTON, MA</t>
  </si>
  <si>
    <t>CAMBRIDGE-NEWTON-FRAMINGHAM, MA</t>
  </si>
  <si>
    <t>WORCESTER, MA-CT</t>
  </si>
  <si>
    <t>PROVIDENCE-WARWICK, RI-MA</t>
  </si>
  <si>
    <t>SEATTLE-BELLEVUE-KENT, WA</t>
  </si>
  <si>
    <t>TACOMA-LAKEWOOD, WA</t>
  </si>
  <si>
    <t>DENVER-AURORA-LAKEWOOD, CO</t>
  </si>
  <si>
    <t>MINNEAPOLIS-ST. PAUL-BLOOMINGTON, MN-WI</t>
  </si>
  <si>
    <t>ORLANDO-KISSIMMEE-SANFORD, FL</t>
  </si>
  <si>
    <t>LAS VEGAS-HENDERSON-PARADISE, NV</t>
  </si>
  <si>
    <t>SAN FRANCISCO-SAN MATEO-REDWOOD CITY, CA</t>
  </si>
  <si>
    <t>SAN RAFAEL, CA</t>
  </si>
  <si>
    <t>OAKLAND-BERKELEY-LIVERMORE, CA</t>
  </si>
  <si>
    <t>ST. LOUIS, MO-IL</t>
  </si>
  <si>
    <t>AUSTIN-ROUND ROCK-GEORGETOWN, TX</t>
  </si>
  <si>
    <t>PORTLAND-VANCOUVER-HILLSBORO, OR-WA</t>
  </si>
  <si>
    <t>CHARLOTTE-CONCORD-GASTONIA, NC-SC</t>
  </si>
  <si>
    <t>SAN ANTONIO-NEW BRAUNFELS, TX</t>
  </si>
  <si>
    <t>BALTIMORE-COLUMBIA-TOWSON, MD</t>
  </si>
  <si>
    <t>SAN DIEGO-CHULA VISTA-CARLSBAD, CA</t>
  </si>
  <si>
    <t>SACRAMENTO-ROSEVILLE-FOLSOM, CA</t>
  </si>
  <si>
    <t>NASHVILLE-DAVIDSON--MURFREESBORO--FRANKLIN, TN</t>
  </si>
  <si>
    <t>KANSAS CITY, MO-KS</t>
  </si>
  <si>
    <t>INDIANAPOLIS-CARMEL-ANDERSON, IN</t>
  </si>
  <si>
    <t>JACKSONVILLE, FL</t>
  </si>
  <si>
    <t>COLUMBUS, OH</t>
  </si>
  <si>
    <t>CINCINNATI, OH-KY-IN</t>
  </si>
  <si>
    <t>CLEVELAND-ELYRIA, OH</t>
  </si>
  <si>
    <t>PITTSBURGH, PA</t>
  </si>
  <si>
    <t>CAPE CORAL-FORT MYERS, FL</t>
  </si>
  <si>
    <t>NORTH PORT-SARASOTA-BRADENTON, FL</t>
  </si>
  <si>
    <t>RALEIGH-CARY, NC</t>
  </si>
  <si>
    <t>VIRGINIA BEACH-NORFOLK-NEWPORT NEWS, VA-NC</t>
  </si>
  <si>
    <t>SALT LAKE CITY, UT</t>
  </si>
  <si>
    <t>OKLAHOMA CITY, OK</t>
  </si>
  <si>
    <t>MILWAUKEE-WAUKESHA, WI</t>
  </si>
  <si>
    <t>TUCSON, AZ</t>
  </si>
  <si>
    <t>BIRMINGHAM-HOOVER, AL</t>
  </si>
  <si>
    <t>GRAND RAPIDS-KENTWOOD, MI</t>
  </si>
  <si>
    <t>MEMPHIS, TN-MS-AR</t>
  </si>
  <si>
    <t>LOUISVILLE/JEFFERSON COUNTY, KY-IN</t>
  </si>
  <si>
    <t>SAN JOSE-SUNNYVALE-SANTA CLARA, CA</t>
  </si>
  <si>
    <t>BOISE CITY, ID</t>
  </si>
  <si>
    <t>RICHMOND, VA</t>
  </si>
  <si>
    <t>DELTONA-DAYTONA BEACH-ORMOND BEACH, FL</t>
  </si>
  <si>
    <t>PALM BAY-MELBOURNE-TITUSVILLE, FL</t>
  </si>
  <si>
    <t>COLORADO SPRINGS, CO</t>
  </si>
  <si>
    <t>MYRTLE BEACH-CONWAY-NORTH MYRTLE BEACH, SC-NC</t>
  </si>
  <si>
    <t>LAKELAND-WINTER HAVEN, FL</t>
  </si>
  <si>
    <t>KNOXVILLE, TN</t>
  </si>
  <si>
    <t>OMAHA-COUNCIL BLUFFS, NE-IA</t>
  </si>
  <si>
    <t>HARTFORD-EAST HARTFORD-MIDDLETOWN, CT</t>
  </si>
  <si>
    <t>PORT ST. LUCIE, FL</t>
  </si>
  <si>
    <t>NEW ORLEANS-METAIRIE, LA</t>
  </si>
  <si>
    <t>ALBUQUERQUE, NM</t>
  </si>
  <si>
    <t>TULSA, OK</t>
  </si>
  <si>
    <t>ROCHESTER, NY</t>
  </si>
  <si>
    <t>BUFFALO-CHEEKTOWAGA, NY</t>
  </si>
  <si>
    <t>NAPLES-MARCO ISLAND, FL</t>
  </si>
  <si>
    <t>BAKERSFIELD, CA</t>
  </si>
  <si>
    <t>DAYTON-KETTERING, OH</t>
  </si>
  <si>
    <t>DES MOINES-WEST DES MOINES, IA</t>
  </si>
  <si>
    <t>FRESNO, CA</t>
  </si>
  <si>
    <t>GREENVILLE-ANDERSON, SC</t>
  </si>
  <si>
    <t>LITTLE ROCK-NORTH LITTLE ROCK-CONWAY, AR</t>
  </si>
  <si>
    <t>AKRON, OH</t>
  </si>
  <si>
    <t>URBAN HONOLULU, HI</t>
  </si>
  <si>
    <t>ALLENTOWN-BETHLEHEM-EASTON, PA-NJ</t>
  </si>
  <si>
    <t>BRIDGEPORT-STAMFORD-NORWALK, CT</t>
  </si>
  <si>
    <t>PROVO-OREM, UT</t>
  </si>
  <si>
    <t>ALBANY-SCHENECTADY-TROY, NY</t>
  </si>
  <si>
    <t>STOCKTON, CA</t>
  </si>
  <si>
    <t>GREENSBORO-HIGH POINT, NC</t>
  </si>
  <si>
    <t>CHARLESTON-NORTH CHARLESTON, SC</t>
  </si>
  <si>
    <t>MCALLEN-EDINBURG-MISSION, TX</t>
  </si>
  <si>
    <t>EL PASO, TX</t>
  </si>
  <si>
    <t>PENSACOLA-FERRY PASS-BRENT, FL</t>
  </si>
  <si>
    <t>OXNARD-THOUSAND OAKS-VENTURA, CA</t>
  </si>
  <si>
    <t>COLUMBIA, SC</t>
  </si>
  <si>
    <t>SPOKANE-SPOKANE VALLEY, WA</t>
  </si>
  <si>
    <t>AUGUSTA-RICHMOND COUNTY, GA-SC</t>
  </si>
  <si>
    <t>CHATTANOOGA, TN-GA</t>
  </si>
  <si>
    <t>FAYETTEVILLE-SPRINGDALE-ROGERS, AR</t>
  </si>
  <si>
    <t>RENO, NV</t>
  </si>
  <si>
    <t>OGDEN-CLEARFIELD, UT</t>
  </si>
  <si>
    <t>WINSTON-SALEM, NC</t>
  </si>
  <si>
    <t>NEW HAVEN-MILFORD, CT</t>
  </si>
  <si>
    <t>OCALA, FL</t>
  </si>
  <si>
    <t>DURHAM-CHAPEL HILL, NC</t>
  </si>
  <si>
    <t>CRESTVIEW-FORT WALTON BEACH-DESTIN, FL</t>
  </si>
  <si>
    <t>TOLEDO, OH</t>
  </si>
  <si>
    <t>MADISON, WI</t>
  </si>
  <si>
    <t>LEXINGTON-FAYETTE, KY</t>
  </si>
  <si>
    <t>WICHITA, KS</t>
  </si>
  <si>
    <t>BATON ROUGE, LA</t>
  </si>
  <si>
    <t>HUNTSVILLE, AL</t>
  </si>
  <si>
    <t>ASHEVILLE, NC</t>
  </si>
  <si>
    <t>SYRACUSE, NY</t>
  </si>
  <si>
    <t>CORPUS CHRISTI, TX</t>
  </si>
  <si>
    <t>FORT WAYNE, IN</t>
  </si>
  <si>
    <t>FORT COLLINS, CO</t>
  </si>
  <si>
    <t>PUNTA GORDA, FL</t>
  </si>
  <si>
    <t>LANSING-EAST LANSING, MI</t>
  </si>
  <si>
    <t>KILLEEN-TEMPLE, TX</t>
  </si>
  <si>
    <t>YOUNGSTOWN-WARREN-BOARDMAN, OH-PA</t>
  </si>
  <si>
    <t>SPRINGFIELD, MA</t>
  </si>
  <si>
    <t>SALISBURY, MD-DE</t>
  </si>
  <si>
    <t>MODESTO, CA</t>
  </si>
  <si>
    <t>SPRINGFIELD, MO</t>
  </si>
  <si>
    <t>FLINT, MI</t>
  </si>
  <si>
    <t>GREELEY, CO</t>
  </si>
  <si>
    <t>HARRISBURG-CARLISLE, PA</t>
  </si>
  <si>
    <t>LANCASTER, PA</t>
  </si>
  <si>
    <t>BEAUMONT-PORT ARTHUR, TX</t>
  </si>
  <si>
    <t>VALLEJO, CA</t>
  </si>
  <si>
    <t>MANCHESTER-NASHUA, NH</t>
  </si>
  <si>
    <t>LAKE HAVASU CITY-KINGMAN, AZ</t>
  </si>
  <si>
    <t>YORK-HANOVER, PA</t>
  </si>
  <si>
    <t>PRESCOTT VALLEY-PRESCOTT, AZ</t>
  </si>
  <si>
    <t>EUGENE-SPRINGFIELD, OR</t>
  </si>
  <si>
    <t>SANTA ROSA-PETALUMA, CA</t>
  </si>
  <si>
    <t>SALEM, OR</t>
  </si>
  <si>
    <t>SCRANTON--WILKES-BARRE, PA</t>
  </si>
  <si>
    <t>CANTON-MASSILLON, OH</t>
  </si>
  <si>
    <t>BARNSTABLE TOWN, MA</t>
  </si>
  <si>
    <t>MOBILE, AL</t>
  </si>
  <si>
    <t>WILMINGTON, NC</t>
  </si>
  <si>
    <t>BEND, OR</t>
  </si>
  <si>
    <t>SHREVEPORT-BOSSIER CITY, LA</t>
  </si>
  <si>
    <t>PANAMA CITY, FL</t>
  </si>
  <si>
    <t>CLARKSVILLE, TN-KY</t>
  </si>
  <si>
    <t>DAPHNE-FAIRHOPE-FOLEY, AL</t>
  </si>
  <si>
    <t>KALAMAZOO-PORTAGE, MI</t>
  </si>
  <si>
    <t>SAVANNAH, GA</t>
  </si>
  <si>
    <t>ANCHORAGE, AK</t>
  </si>
  <si>
    <t>LUBBOCK, TX</t>
  </si>
  <si>
    <t>BOULDER, CO</t>
  </si>
  <si>
    <t>READING, PA</t>
  </si>
  <si>
    <t>VISALIA, CA</t>
  </si>
  <si>
    <t>LAFAYETTE, LA</t>
  </si>
  <si>
    <t>TALLAHASSEE, FL</t>
  </si>
  <si>
    <t>MSA/MD NAME</t>
  </si>
  <si>
    <t>MSA/MD FIPS CODE NO.</t>
  </si>
  <si>
    <t>ABILENE, TX</t>
  </si>
  <si>
    <t>AGUADILLA-ISABELA, PR</t>
  </si>
  <si>
    <t>ALBANY, GA</t>
  </si>
  <si>
    <t>ALBANY-LEBANON, OR</t>
  </si>
  <si>
    <t>ALEXANDRIA, LA</t>
  </si>
  <si>
    <t>ALTOONA, PA</t>
  </si>
  <si>
    <t>AMARILLO, TX</t>
  </si>
  <si>
    <t>AMES, IA</t>
  </si>
  <si>
    <t>ANN ARBOR, MI</t>
  </si>
  <si>
    <t>ANNISTON-OXFORD, AL</t>
  </si>
  <si>
    <t>APPLETON, WI</t>
  </si>
  <si>
    <t>ARECIBO, PR</t>
  </si>
  <si>
    <t>ATHENS-CLARKE COUNTY, GA</t>
  </si>
  <si>
    <t>ATLANTIC CITY-HAMMONTON, NJ</t>
  </si>
  <si>
    <t>AUBURN-OPELIKA, AL</t>
  </si>
  <si>
    <t>BANGOR, ME</t>
  </si>
  <si>
    <t>BATTLE CREEK, MI</t>
  </si>
  <si>
    <t>BAY CITY, MI</t>
  </si>
  <si>
    <t>BECKLEY, WV</t>
  </si>
  <si>
    <t>BELLINGHAM, WA</t>
  </si>
  <si>
    <t>BILLINGS, MT</t>
  </si>
  <si>
    <t>BINGHAMTON, NY</t>
  </si>
  <si>
    <t>BISMARCK, ND</t>
  </si>
  <si>
    <t>BLACKSBURG-CHRISTIANSBURG, VA</t>
  </si>
  <si>
    <t>BLOOMINGTON, IL</t>
  </si>
  <si>
    <t>BLOOMINGTON, IN</t>
  </si>
  <si>
    <t>BLOOMSBURG-BERWICK, PA</t>
  </si>
  <si>
    <t>BOWLING GREEN, KY</t>
  </si>
  <si>
    <t>BREMERTON-SILVERDALE-PORT ORCHARD, WA</t>
  </si>
  <si>
    <t>BROWNSVILLE-HARLINGEN, TX</t>
  </si>
  <si>
    <t>BRUNSWICK, GA</t>
  </si>
  <si>
    <t>BURLINGTON, NC</t>
  </si>
  <si>
    <t>BURLINGTON-SOUTH BURLINGTON, VT</t>
  </si>
  <si>
    <t>CALIFORNIA-LEXINGTON PARK, MD</t>
  </si>
  <si>
    <t>CAPE GIRARDEAU, MO-IL</t>
  </si>
  <si>
    <t>CARBONDALE-MARION, IL</t>
  </si>
  <si>
    <t>CARSON CITY, NV</t>
  </si>
  <si>
    <t>CASPER, WY</t>
  </si>
  <si>
    <t>CEDAR RAPIDS, IA</t>
  </si>
  <si>
    <t>CHAMBERSBURG-WAYNESBORO, PA</t>
  </si>
  <si>
    <t>CHAMPAIGN-URBANA, IL</t>
  </si>
  <si>
    <t>CHARLESTON, WV</t>
  </si>
  <si>
    <t>CHARLOTTESVILLE, VA</t>
  </si>
  <si>
    <t>CHEYENNE, WY</t>
  </si>
  <si>
    <t>CHICO, CA</t>
  </si>
  <si>
    <t>CLEVELAND, TN</t>
  </si>
  <si>
    <t>COEUR D'ALENE, ID</t>
  </si>
  <si>
    <t>COLLEGE STATION-BRYAN, TX</t>
  </si>
  <si>
    <t>COLUMBIA, MO</t>
  </si>
  <si>
    <t>COLUMBUS, GA-AL</t>
  </si>
  <si>
    <t>COLUMBUS, IN</t>
  </si>
  <si>
    <t>CORVALLIS, OR</t>
  </si>
  <si>
    <t>CUMBERLAND, MD-WV</t>
  </si>
  <si>
    <t>DALTON, GA</t>
  </si>
  <si>
    <t>DANVILLE, IL</t>
  </si>
  <si>
    <t>DAVENPORT-MOLINE-ROCK ISLAND, IA-IL</t>
  </si>
  <si>
    <t>DECATUR, AL</t>
  </si>
  <si>
    <t>DECATUR, IL</t>
  </si>
  <si>
    <t>DOTHAN, AL</t>
  </si>
  <si>
    <t>DOVER, DE</t>
  </si>
  <si>
    <t>DUBUQUE, IA</t>
  </si>
  <si>
    <t>DULUTH, MN-WI</t>
  </si>
  <si>
    <t>EAST STROUDSBURG, PA</t>
  </si>
  <si>
    <t>EAU CLAIRE, WI</t>
  </si>
  <si>
    <t>EL CENTRO, CA</t>
  </si>
  <si>
    <t>ELIZABETHTOWN-FORT KNOX, KY</t>
  </si>
  <si>
    <t>ELKHART-GOSHEN, IN</t>
  </si>
  <si>
    <t>ELMIRA, NY</t>
  </si>
  <si>
    <t>ENID, OK</t>
  </si>
  <si>
    <t>ERIE, PA</t>
  </si>
  <si>
    <t>EVANSVILLE, IN-KY</t>
  </si>
  <si>
    <t>FAIRBANKS, AK</t>
  </si>
  <si>
    <t>FARGO, ND-MN</t>
  </si>
  <si>
    <t>FARMINGTON, NM</t>
  </si>
  <si>
    <t>FAYETTEVILLE, NC</t>
  </si>
  <si>
    <t>FLAGSTAFF, AZ</t>
  </si>
  <si>
    <t>FLORENCE, SC</t>
  </si>
  <si>
    <t>FLORENCE-MUSCLE SHOALS, AL</t>
  </si>
  <si>
    <t>FOND DU LAC, WI</t>
  </si>
  <si>
    <t>FORT SMITH, AR-OK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</si>
  <si>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</si>
  <si>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</si>
  <si>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</si>
  <si>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</si>
  <si>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</si>
  <si>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</si>
  <si>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</si>
  <si>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ISLAND, NE</t>
  </si>
  <si>
    <t>GRAND JUNCTION, CO</t>
  </si>
  <si>
    <t>GRANTS PASS, OR</t>
  </si>
  <si>
    <t>GREAT FALLS, MT</t>
  </si>
  <si>
    <t>GREEN BAY, WI</t>
  </si>
  <si>
    <t>GREENVILLE, NC</t>
  </si>
  <si>
    <t>GUAYAMA, PR</t>
  </si>
  <si>
    <t>GULFPORT-BILOXI, MS</t>
  </si>
  <si>
    <t>HAGERSTOWN-MARTINSBURG, MD-WV</t>
  </si>
  <si>
    <t>HAMMOND, LA</t>
  </si>
  <si>
    <t>HANFORD-CORCORAN, CA</t>
  </si>
  <si>
    <t>HARRISONBURG, VA</t>
  </si>
  <si>
    <t>HATTIESBURG, MS</t>
  </si>
  <si>
    <t>HICKORY-LENOIR-MORGANTON, NC</t>
  </si>
  <si>
    <t>HILTON HEAD ISLAND-BLUFFTON, SC</t>
  </si>
  <si>
    <t>HINESVILLE, GA</t>
  </si>
  <si>
    <t>HOMOSASSA SPRINGS, FL</t>
  </si>
  <si>
    <t>HOT SPRINGS, AR</t>
  </si>
  <si>
    <t>HOUMA-THIBODAUX, LA</t>
  </si>
  <si>
    <t>HUNTINGTON-ASHLAND, WV-KY-OH</t>
  </si>
  <si>
    <t>IDAHO FALLS, ID</t>
  </si>
  <si>
    <t>IOWA CITY, IA</t>
  </si>
  <si>
    <t>ITHACA, NY</t>
  </si>
  <si>
    <t>JACKSON, MI</t>
  </si>
  <si>
    <t>JACKSON, MS</t>
  </si>
  <si>
    <t>JACKSON, TN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</si>
  <si>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</si>
  <si>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</si>
  <si>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</si>
  <si>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</si>
  <si>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</si>
  <si>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</si>
  <si>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</si>
  <si>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</si>
  <si>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KANKAKEE, IL</t>
  </si>
  <si>
    <t>KENNEWICK-RICHLAND, WA</t>
  </si>
  <si>
    <t>KINGSPORT-BRISTOL, TN-VA</t>
  </si>
  <si>
    <t>KINGSTON, NY</t>
  </si>
  <si>
    <t>KOKOMO, IN</t>
  </si>
  <si>
    <t>LA CROSSE-ONALASKA, WI-MN</t>
  </si>
  <si>
    <t>LAFAYETTE-WEST LAFAYETTE, IN</t>
  </si>
  <si>
    <t>LAKE CHARLES, LA</t>
  </si>
  <si>
    <t>LAREDO, TX</t>
  </si>
  <si>
    <t>LAS CRUCES, NM</t>
  </si>
  <si>
    <t>LAWRENCE, KS</t>
  </si>
  <si>
    <t>LAWTON, OK</t>
  </si>
  <si>
    <t>LEBANON, PA</t>
  </si>
  <si>
    <t>LEWISTON, ID-WA</t>
  </si>
  <si>
    <t>LEWISTON-AUBURN, ME</t>
  </si>
  <si>
    <t>LIMA, OH</t>
  </si>
  <si>
    <t>LINCOLN, NE</t>
  </si>
  <si>
    <t>LOGAN, UT-ID</t>
  </si>
  <si>
    <t>LONGVIEW, TX</t>
  </si>
  <si>
    <t>LONGVIEW, WA</t>
  </si>
  <si>
    <t>LYNCHBURG, VA</t>
  </si>
  <si>
    <t>MACON-BIBB COUNTY, GA</t>
  </si>
  <si>
    <t>MADERA, CA</t>
  </si>
  <si>
    <t>MANHATTAN, KS</t>
  </si>
  <si>
    <t>MANKATO, MN</t>
  </si>
  <si>
    <t>MANSFIELD, OH</t>
  </si>
  <si>
    <t>MAYAGÜEZ, PR</t>
  </si>
  <si>
    <t>MEDFORD, OR</t>
  </si>
  <si>
    <t>MERCED, CA</t>
  </si>
  <si>
    <t>MICHIGAN CITY-LA PORTE, IN</t>
  </si>
  <si>
    <t>MIDLAND, MI</t>
  </si>
  <si>
    <t>MIDLAND, TX</t>
  </si>
  <si>
    <t>MISSOULA, MT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</si>
  <si>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</si>
  <si>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</si>
  <si>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</si>
  <si>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</si>
  <si>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</si>
  <si>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</si>
  <si>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</si>
  <si>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</si>
  <si>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NAPA, CA</t>
  </si>
  <si>
    <t>NEW BERN, NC</t>
  </si>
  <si>
    <t>NEW BRUNSWICK-LAKEWOOD, NJ</t>
  </si>
  <si>
    <t>NILES, MI</t>
  </si>
  <si>
    <t>NORWICH-NEW LONDON, CT</t>
  </si>
  <si>
    <t>OCEAN CITY, NJ</t>
  </si>
  <si>
    <t>ODESSA, TX</t>
  </si>
  <si>
    <t>OLYMPIA-LACEY-TUMWATER, WA</t>
  </si>
  <si>
    <t>OSHKOSH-NEENAH, WI</t>
  </si>
  <si>
    <t>OWENSBORO, KY</t>
  </si>
  <si>
    <t>PARKERSBURG-VIENNA, WV</t>
  </si>
  <si>
    <t>PEORIA, IL</t>
  </si>
  <si>
    <t>PINE BLUFF, AR</t>
  </si>
  <si>
    <t>PITTSFIELD, MA</t>
  </si>
  <si>
    <t>POCATELLO, ID</t>
  </si>
  <si>
    <t>PONCE, PR</t>
  </si>
  <si>
    <t>PORTLAND-SOUTH PORTLAND, ME</t>
  </si>
  <si>
    <t>PUEBLO, CO</t>
  </si>
  <si>
    <t>RACINE, WI</t>
  </si>
  <si>
    <t>RAPID CITY, SD</t>
  </si>
  <si>
    <t>REDDING, CA</t>
  </si>
  <si>
    <t>ROANOKE, VA</t>
  </si>
  <si>
    <t>ROCHESTER, MN</t>
  </si>
  <si>
    <t>ROCKFORD, IL</t>
  </si>
  <si>
    <t>ROCKINGHAM COUNTY-STRAFFORD COUNTY, NH</t>
  </si>
  <si>
    <t>ROCKY MOUNT, NC</t>
  </si>
  <si>
    <t>ROME, GA</t>
  </si>
  <si>
    <t>SAGINAW, MI</t>
  </si>
  <si>
    <t>ST. CLOUD, MN</t>
  </si>
  <si>
    <t>ST. GEORGE, UT</t>
  </si>
  <si>
    <t>ST. JOSEPH, MO-KS</t>
  </si>
  <si>
    <t>SALINAS, CA</t>
  </si>
  <si>
    <t>SAN ANGELO, TX</t>
  </si>
  <si>
    <t>SAN GERMÁN, PR</t>
  </si>
  <si>
    <t>SAN JUAN-BAYAMÓN-CAGUAS, PR</t>
  </si>
  <si>
    <t>SAN LUIS OBISPO-PASO ROBLES, CA</t>
  </si>
  <si>
    <t>SANTA CRUZ-WATSONVILLE, CA</t>
  </si>
  <si>
    <t>SANTA FE, NM</t>
  </si>
  <si>
    <t>SANTA MARIA-SANTA BARBARA, CA</t>
  </si>
  <si>
    <t>SEBASTIAN-VERO BEACH, FL</t>
  </si>
  <si>
    <t>SEBRING-AVON PARK, FL</t>
  </si>
  <si>
    <t>SHEBOYGAN, WI</t>
  </si>
  <si>
    <t>SHERMAN-DENISON, TX</t>
  </si>
  <si>
    <t>SIERRA VISTA-DOUGLAS, AZ</t>
  </si>
  <si>
    <t>SIOUX CITY, IA-NE-SD</t>
  </si>
  <si>
    <t>SIOUX FALLS, SD</t>
  </si>
  <si>
    <t>SOUTH BEND-MISHAWAKA, IN-MI</t>
  </si>
  <si>
    <t>SPARTANBURG, SC</t>
  </si>
  <si>
    <t>SPRINGFIELD, IL</t>
  </si>
  <si>
    <t>SPRINGFIELD, OH</t>
  </si>
  <si>
    <t>STATE COLLEGE, PA</t>
  </si>
  <si>
    <t>STAUNTON, VA</t>
  </si>
  <si>
    <t>SUMTER, SC</t>
  </si>
  <si>
    <t>TERRE HAUTE, IN</t>
  </si>
  <si>
    <t>TEXARKANA, TX-AR</t>
  </si>
  <si>
    <t>THE VILLAGES, FL</t>
  </si>
  <si>
    <t>TOPEKA, KS</t>
  </si>
  <si>
    <t>TRENTON-PRINCETON, NJ</t>
  </si>
  <si>
    <t>TUSCALOOSA, AL</t>
  </si>
  <si>
    <t>TWIN FALLS, ID</t>
  </si>
  <si>
    <t>TYLER, TX</t>
  </si>
  <si>
    <t>UTICA-ROME, NY</t>
  </si>
  <si>
    <t>VALDOSTA, GA</t>
  </si>
  <si>
    <t>VICTORIA, TX</t>
  </si>
  <si>
    <t>VINELAND-BRIDGETON, NJ</t>
  </si>
  <si>
    <t>WACO, TX</t>
  </si>
  <si>
    <t>WALLA WALLA, WA</t>
  </si>
  <si>
    <t>WARNER ROBINS, GA</t>
  </si>
  <si>
    <t>WATERLOO-CEDAR FALLS, IA</t>
  </si>
  <si>
    <t>WATERTOWN-FORT DRUM, NY</t>
  </si>
  <si>
    <t>WAUSAU-WESTON, WI</t>
  </si>
  <si>
    <t>WEIRTON-STEUBENVILLE, WV-OH</t>
  </si>
  <si>
    <t>WENATCHEE, WA</t>
  </si>
  <si>
    <t>WHEELING, WV-OH</t>
  </si>
  <si>
    <t>WICHITA FALLS, TX</t>
  </si>
  <si>
    <t>WILLIAMSPORT, PA</t>
  </si>
  <si>
    <t>WINCHESTER, VA-WV</t>
  </si>
  <si>
    <t>YAKIMA, WA</t>
  </si>
  <si>
    <t>YAUCO, PR</t>
  </si>
  <si>
    <t>YUBA CITY, CA</t>
  </si>
  <si>
    <t>YUMA, AZ</t>
  </si>
  <si>
    <t>nonmetro portion of ALABAMA</t>
  </si>
  <si>
    <t>nonmetro portion of ALASKA</t>
  </si>
  <si>
    <t>nonmetro portion of ARIZONA</t>
  </si>
  <si>
    <t>nonmetro portion of ARKANSAS</t>
  </si>
  <si>
    <t>nonmetro portion of CALIFORNIA</t>
  </si>
  <si>
    <t>nonmetro portion of COLORADO</t>
  </si>
  <si>
    <t>nonmetro portion of CONNECTICUT</t>
  </si>
  <si>
    <t>nonmetro portion of FLORIDA</t>
  </si>
  <si>
    <t>nonmetro portion of GEORGIA</t>
  </si>
  <si>
    <t>nonmetro portion of HAWAII</t>
  </si>
  <si>
    <t>nonmetro portion of IDAHO</t>
  </si>
  <si>
    <t>nonmetro portion of ILLINOIS</t>
  </si>
  <si>
    <t>nonmetro portion of INDIANA</t>
  </si>
  <si>
    <t>nonmetro portion of IOWA</t>
  </si>
  <si>
    <t>nonmetro portion of KANSAS</t>
  </si>
  <si>
    <t>nonmetro portion of KENTUCKY</t>
  </si>
  <si>
    <t>nonmetro portion of LOUISIANA</t>
  </si>
  <si>
    <t>nonmetro portion of MAINE</t>
  </si>
  <si>
    <t>nonmetro portion of MARYLAND</t>
  </si>
  <si>
    <t>nonmetro portion of MASSACHUSETTS</t>
  </si>
  <si>
    <t>nonmetro portion of MICHIGAN</t>
  </si>
  <si>
    <t>nonmetro portion of MINNESOTA</t>
  </si>
  <si>
    <t>nonmetro portion of MISSISSIPPI</t>
  </si>
  <si>
    <t>nonmetro portion of MISSOURI</t>
  </si>
  <si>
    <t>nonmetro portion of MONTANA</t>
  </si>
  <si>
    <t>nonmetro portion of NEBRASKA</t>
  </si>
  <si>
    <t>nonmetro portion of NEVADA</t>
  </si>
  <si>
    <t>nonmetro portion of NEW HAMPSHIRE</t>
  </si>
  <si>
    <t>nonmetro portion of NEW MEXICO</t>
  </si>
  <si>
    <t>nonmetro portion of NEW YORK</t>
  </si>
  <si>
    <t>nonmetro portion of NORTH CAROLINA</t>
  </si>
  <si>
    <t>nonmetro portion of NORTH DAKOTA</t>
  </si>
  <si>
    <t>nonmetro portion of OHIO</t>
  </si>
  <si>
    <t>nonmetro portion of OKLAHOMA</t>
  </si>
  <si>
    <t>nonmetro portion of OREGON</t>
  </si>
  <si>
    <t>nonmetro portion of PENNSYLVANIA</t>
  </si>
  <si>
    <t>nonmetro portion of SOUTH CAROLINA</t>
  </si>
  <si>
    <t>nonmetro portion of SOUTH DAKOTA</t>
  </si>
  <si>
    <t>nonmetro portion of TENNESSEE</t>
  </si>
  <si>
    <t>nonmetro portion of TEXAS</t>
  </si>
  <si>
    <t>nonmetro portion of UTAH</t>
  </si>
  <si>
    <t>nonmetro portion of VERMONT</t>
  </si>
  <si>
    <t>nonmetro portion of VIRGINIA</t>
  </si>
  <si>
    <t>nonmetro portion of WASHINGTON</t>
  </si>
  <si>
    <t>nonmetro portion of WEST VIRGINIA</t>
  </si>
  <si>
    <t>nonmetro portion of WISCONSIN</t>
  </si>
  <si>
    <t>nonmetro portion of WYOMING</t>
  </si>
  <si>
    <t>nonmetro portion of AMERICAN SAMOA</t>
  </si>
  <si>
    <t>nonmetro portion of GUAM</t>
  </si>
  <si>
    <t>nonmetro portion of NORTHERN MARIANA ISLANDS</t>
  </si>
  <si>
    <t>nonmetro portion of PUERTO RICO</t>
  </si>
  <si>
    <t>nonmetro portion of VIRGIN ISLANDS</t>
  </si>
  <si>
    <t>New York</t>
  </si>
  <si>
    <t>Dallas</t>
  </si>
  <si>
    <t>Chicago</t>
  </si>
  <si>
    <t>Los Angeles</t>
  </si>
  <si>
    <t>Miami</t>
  </si>
  <si>
    <t>Washington D.C.</t>
  </si>
  <si>
    <t>Detroit</t>
  </si>
  <si>
    <t>Philadelphia</t>
  </si>
  <si>
    <t>Boston</t>
  </si>
  <si>
    <t>Seattle</t>
  </si>
  <si>
    <t>San Francisco</t>
  </si>
  <si>
    <t>Total Loans in 2019</t>
  </si>
  <si>
    <t>FHA Loans in 2019</t>
  </si>
  <si>
    <t>FHA Share in 2019 (Counts)</t>
  </si>
  <si>
    <t>Total $s in 2019 (in million)</t>
  </si>
  <si>
    <t>FHA $s in 2019 (in million)</t>
  </si>
  <si>
    <t>FHA Share in 2019 ($s)</t>
  </si>
  <si>
    <t>Total US</t>
  </si>
  <si>
    <t>Source: Neighborhood Watch from Housing and Urban Development https://entp.hud.gov/sfnw/public/</t>
  </si>
  <si>
    <t>Seriously deliquent loans definition: Number of loans reported as 90 days or more delinquent</t>
  </si>
  <si>
    <t>This may or may not include HECMs, but the active portfolio for HECMs in 2019 was 91,000, for $64 bn Total IIF. Source: p.35</t>
  </si>
  <si>
    <t>Mortgage data come from HMDA 2019</t>
  </si>
  <si>
    <t>Houston-The Woodlands-Sugar Land, TX</t>
  </si>
  <si>
    <t>Riverside-San Bernardino-Ontario, CA</t>
  </si>
  <si>
    <t>Baltimore-Columbia-Towson, MD</t>
  </si>
  <si>
    <t>San Antonio-New Braunfels, TX</t>
  </si>
  <si>
    <t>Orlando-Kissimmee-Sanford, FL</t>
  </si>
  <si>
    <t>Tampa-St. Petersburg-Clearwater, FL</t>
  </si>
  <si>
    <t>Active Portfolio</t>
  </si>
  <si>
    <t>Total Delinquent Loans</t>
  </si>
  <si>
    <t>% Delinquent Loans</t>
  </si>
  <si>
    <t>% Seriously Delinquent Loans</t>
  </si>
  <si>
    <t>FHA Share of metro lending in 2019 (counts)</t>
  </si>
  <si>
    <t>Atlanta-Sandy Springs-Alpharetta, GA</t>
  </si>
  <si>
    <t>Total Delinquent Loans as of 8/31/20</t>
  </si>
  <si>
    <t>Total US for top 169 MSA's</t>
  </si>
  <si>
    <t>% delq. &gt;16%, or SD &gt;10%, and Share &gt;12.5% (counts) OR just Share &gt;20% (counts) and delq. &gt;12%</t>
  </si>
  <si>
    <t>FHA delinquency rates through 8.31.20 for top 169 MSAs: entire active portfolio</t>
  </si>
  <si>
    <t>Chicago-Naperville-Evanston, IL</t>
  </si>
  <si>
    <t>Washington-Arlington-Alexandria, DC-VA-MD-WV</t>
  </si>
  <si>
    <t>Dallas-Plano-Irving, TX</t>
  </si>
  <si>
    <t>% Total Delinquent Loans</t>
  </si>
  <si>
    <t>Ranking methodology: (1) % total delq. &gt;16%, or SD &gt;10%, and Share &gt;12.5% (counts) OR (2) Share &gt;20% (counts) and total delq. &gt;12%</t>
  </si>
  <si>
    <t>10 Most Threatened Metros Based on FHA Delinquency Rates through 8.31.20</t>
  </si>
  <si>
    <t>* sort by this column</t>
  </si>
  <si>
    <t>Seriously delinquent (SD) loans definition: Number of loans reported as 90 days or more delinquent</t>
  </si>
  <si>
    <t>Sources: Portfolio and delinquency data from FHA Neighborhood Watch https://entp.hud.gov/sfnw/public/ and 2019 FHA mortgage share data from HMDA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</si>
</sst>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0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0" fillId="0" borderId="0" xfId="0" applyNumberFormat="1"/>
    <xf numFmtId="3" fontId="3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3" fontId="5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0" fontId="2" fillId="0" borderId="0" xfId="0" applyFont="1" applyAlignment="1">
      <alignment wrapText="1"/>
    </xf>
    <xf numFmtId="165" fontId="2" fillId="0" borderId="0" xfId="1" applyNumberFormat="1" applyFont="1" applyAlignment="1">
      <alignment wrapText="1"/>
    </xf>
    <xf numFmtId="165" fontId="0" fillId="0" borderId="0" xfId="1" applyNumberFormat="1" applyFont="1"/>
    <xf numFmtId="165" fontId="7" fillId="0" borderId="0" xfId="1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/>
    <xf numFmtId="0" fontId="8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wrapText="1"/>
    </xf>
    <xf numFmtId="166" fontId="0" fillId="0" borderId="0" xfId="2" applyNumberFormat="1" applyFont="1" applyAlignment="1">
      <alignment wrapText="1"/>
    </xf>
    <xf numFmtId="3" fontId="3" fillId="0" borderId="0" xfId="0" applyNumberFormat="1" applyFont="1" applyFill="1" applyBorder="1" applyAlignment="1" applyProtection="1">
      <alignment wrapText="1"/>
    </xf>
    <xf numFmtId="3" fontId="6" fillId="0" borderId="0" xfId="0" applyNumberFormat="1" applyFont="1" applyFill="1" applyBorder="1" applyAlignment="1" applyProtection="1"/>
    <xf numFmtId="166" fontId="6" fillId="0" borderId="0" xfId="0" applyNumberFormat="1" applyFont="1" applyFill="1" applyBorder="1" applyAlignment="1" applyProtection="1"/>
    <xf numFmtId="166" fontId="3" fillId="0" borderId="0" xfId="0" applyNumberFormat="1" applyFont="1" applyFill="1" applyBorder="1" applyAlignment="1" applyProtection="1"/>
    <xf numFmtId="10" fontId="3" fillId="0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166" fontId="0" fillId="0" borderId="0" xfId="2" applyNumberFormat="1" applyFont="1"/>
    <xf numFmtId="166" fontId="7" fillId="0" borderId="0" xfId="2" applyNumberFormat="1" applyFont="1" applyAlignment="1">
      <alignment wrapText="1"/>
    </xf>
    <xf numFmtId="0" fontId="0" fillId="0" borderId="0" xfId="0" applyAlignment="1">
      <alignment horizontal="right" wrapText="1"/>
    </xf>
    <xf numFmtId="0" fontId="11" fillId="0" borderId="0" xfId="0" applyFont="1"/>
    <xf numFmtId="9" fontId="0" fillId="0" borderId="0" xfId="2" applyFont="1"/>
    <xf numFmtId="165" fontId="2" fillId="0" borderId="2" xfId="1" applyNumberFormat="1" applyFont="1" applyBorder="1" applyAlignment="1">
      <alignment wrapText="1"/>
    </xf>
    <xf numFmtId="166" fontId="2" fillId="0" borderId="2" xfId="2" applyNumberFormat="1" applyFont="1" applyBorder="1" applyAlignment="1">
      <alignment wrapText="1"/>
    </xf>
    <xf numFmtId="165" fontId="7" fillId="0" borderId="2" xfId="1" applyNumberFormat="1" applyFont="1" applyBorder="1"/>
    <xf numFmtId="166" fontId="7" fillId="0" borderId="2" xfId="2" applyNumberFormat="1" applyFont="1" applyBorder="1"/>
    <xf numFmtId="165" fontId="0" fillId="0" borderId="2" xfId="1" applyNumberFormat="1" applyFont="1" applyBorder="1"/>
    <xf numFmtId="166" fontId="0" fillId="0" borderId="2" xfId="2" applyNumberFormat="1" applyFont="1" applyBorder="1"/>
    <xf numFmtId="0" fontId="9" fillId="0" borderId="2" xfId="0" applyNumberFormat="1" applyFont="1" applyFill="1" applyBorder="1" applyAlignment="1" applyProtection="1">
      <alignment horizontal="left"/>
    </xf>
    <xf numFmtId="0" fontId="2" fillId="0" borderId="6" xfId="0" applyFont="1" applyBorder="1" applyAlignment="1">
      <alignment wrapText="1"/>
    </xf>
    <xf numFmtId="166" fontId="2" fillId="0" borderId="7" xfId="2" applyNumberFormat="1" applyFont="1" applyBorder="1" applyAlignment="1">
      <alignment wrapText="1"/>
    </xf>
    <xf numFmtId="0" fontId="7" fillId="0" borderId="6" xfId="0" applyFont="1" applyBorder="1"/>
    <xf numFmtId="166" fontId="7" fillId="0" borderId="7" xfId="2" applyNumberFormat="1" applyFont="1" applyBorder="1"/>
    <xf numFmtId="0" fontId="3" fillId="0" borderId="6" xfId="0" applyNumberFormat="1" applyFont="1" applyFill="1" applyBorder="1" applyAlignment="1" applyProtection="1">
      <alignment vertical="center"/>
    </xf>
    <xf numFmtId="166" fontId="0" fillId="0" borderId="7" xfId="2" applyNumberFormat="1" applyFont="1" applyBorder="1"/>
    <xf numFmtId="0" fontId="3" fillId="0" borderId="6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>
      <alignment horizontal="left"/>
    </xf>
    <xf numFmtId="0" fontId="9" fillId="0" borderId="7" xfId="0" applyNumberFormat="1" applyFont="1" applyFill="1" applyBorder="1" applyAlignment="1" applyProtection="1">
      <alignment horizontal="lef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2" xfId="0" applyNumberFormat="1" applyFont="1" applyFill="1" applyBorder="1" applyAlignment="1" applyProtection="1">
      <alignment horizontal="left"/>
    </xf>
    <xf numFmtId="0" fontId="9" fillId="0" borderId="6" xfId="0" applyNumberFormat="1" applyFont="1" applyFill="1" applyBorder="1" applyAlignment="1" applyProtection="1">
      <alignment horizontal="left"/>
    </xf>
    <xf numFmtId="0" fontId="9" fillId="0" borderId="7" xfId="0" applyNumberFormat="1" applyFont="1" applyFill="1" applyBorder="1" applyAlignment="1" applyProtection="1">
      <alignment horizontal="left"/>
    </xf>
    <xf numFmtId="0" fontId="9" fillId="0" borderId="8" xfId="0" applyNumberFormat="1" applyFont="1" applyFill="1" applyBorder="1" applyAlignment="1" applyProtection="1">
      <alignment horizontal="left" wrapText="1"/>
    </xf>
    <xf numFmtId="0" fontId="9" fillId="0" borderId="9" xfId="0" applyNumberFormat="1" applyFont="1" applyFill="1" applyBorder="1" applyAlignment="1" applyProtection="1">
      <alignment horizontal="left" wrapText="1"/>
    </xf>
    <xf numFmtId="0" fontId="9" fillId="0" borderId="10" xfId="0" applyNumberFormat="1" applyFont="1" applyFill="1" applyBorder="1" applyAlignment="1" applyProtection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2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J4" sqref="J4"/>
    </sheetView>
  </sheetViews>
  <sheetFormatPr defaultRowHeight="15" x14ac:dyDescent="0.25"/>
  <cols>
    <col min="1" max="1" width="14.85546875" bestFit="1" customWidth="1"/>
    <col min="2" max="2" width="31" style="17" customWidth="1"/>
    <col min="3" max="3" width="6.140625" style="14" customWidth="1"/>
    <col min="4" max="4" width="10.28515625" style="11" customWidth="1"/>
    <col min="5" max="6" width="12" style="11" customWidth="1"/>
    <col min="7" max="7" width="11.28515625" style="11" customWidth="1"/>
    <col min="8" max="8" width="12.28515625" style="11" customWidth="1"/>
    <col min="9" max="9" width="12.7109375" style="11" customWidth="1"/>
    <col min="10" max="11" width="11.140625" customWidth="1"/>
    <col min="12" max="12" width="1.5703125" customWidth="1"/>
    <col min="13" max="14" width="9.28515625" customWidth="1"/>
    <col min="16" max="16" width="9.5703125" customWidth="1"/>
    <col min="17" max="17" width="9.140625" bestFit="1" customWidth="1"/>
    <col min="19" max="19" width="23.85546875" customWidth="1"/>
  </cols>
  <sheetData>
    <row r="1" spans="1:19" ht="18.75" x14ac:dyDescent="0.3">
      <c r="A1" s="18" t="s">
        <v>511</v>
      </c>
    </row>
    <row r="2" spans="1:19" x14ac:dyDescent="0.25">
      <c r="A2" s="2" t="s">
        <v>492</v>
      </c>
    </row>
    <row r="3" spans="1:19" x14ac:dyDescent="0.25">
      <c r="A3" s="2" t="s">
        <v>493</v>
      </c>
    </row>
    <row r="4" spans="1:19" x14ac:dyDescent="0.25">
      <c r="A4" s="2" t="s">
        <v>494</v>
      </c>
    </row>
    <row r="5" spans="1:19" x14ac:dyDescent="0.25">
      <c r="A5" s="2" t="s">
        <v>495</v>
      </c>
      <c r="I5" s="31">
        <f>G8/H8</f>
        <v>0.64061685568955906</v>
      </c>
    </row>
    <row r="6" spans="1:19" ht="30" x14ac:dyDescent="0.25">
      <c r="H6" s="12" t="s">
        <v>518</v>
      </c>
    </row>
    <row r="7" spans="1:19" s="1" customFormat="1" ht="75" x14ac:dyDescent="0.25">
      <c r="A7" s="9" t="s">
        <v>0</v>
      </c>
      <c r="B7" s="15" t="s">
        <v>1</v>
      </c>
      <c r="C7" s="13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508</v>
      </c>
      <c r="I7" s="10" t="s">
        <v>7</v>
      </c>
      <c r="J7" s="9" t="s">
        <v>504</v>
      </c>
      <c r="K7" s="9" t="s">
        <v>505</v>
      </c>
      <c r="M7" s="7" t="s">
        <v>485</v>
      </c>
      <c r="N7" s="7" t="s">
        <v>486</v>
      </c>
      <c r="O7" s="8" t="s">
        <v>487</v>
      </c>
      <c r="P7" s="8" t="s">
        <v>488</v>
      </c>
      <c r="Q7" s="8" t="s">
        <v>489</v>
      </c>
      <c r="R7" s="8" t="s">
        <v>490</v>
      </c>
      <c r="S7" s="9" t="s">
        <v>510</v>
      </c>
    </row>
    <row r="8" spans="1:19" s="1" customFormat="1" x14ac:dyDescent="0.25">
      <c r="A8" s="9"/>
      <c r="B8" s="16" t="s">
        <v>491</v>
      </c>
      <c r="C8" s="13"/>
      <c r="D8" s="12">
        <v>7979717</v>
      </c>
      <c r="E8" s="12">
        <v>324713</v>
      </c>
      <c r="F8" s="12">
        <v>175162</v>
      </c>
      <c r="G8" s="12">
        <v>891050</v>
      </c>
      <c r="H8" s="12">
        <v>1390925</v>
      </c>
      <c r="I8" s="12">
        <v>20697</v>
      </c>
      <c r="J8" s="28">
        <f t="shared" ref="J8:J39" si="0">H8/D8</f>
        <v>0.17430756003001108</v>
      </c>
      <c r="K8" s="28">
        <f t="shared" ref="K8:K39" si="1">G8/D8</f>
        <v>0.11166436102934478</v>
      </c>
      <c r="M8" s="22">
        <v>7899285</v>
      </c>
      <c r="N8" s="22">
        <v>1157468</v>
      </c>
      <c r="O8" s="23">
        <v>0.1465282</v>
      </c>
      <c r="P8" s="22">
        <v>2493275</v>
      </c>
      <c r="Q8" s="22">
        <v>263515.90000000002</v>
      </c>
      <c r="R8" s="23">
        <v>0.1056907</v>
      </c>
      <c r="S8" s="29" t="str">
        <f t="shared" ref="S8:S39" si="2">IF(AND(OR(J8&gt;16%,K8&gt;10%),AND(O8&gt;12.5%)),"Yes",IF((AND(O8&gt;20%,J8&gt;12%)),"Yes","No"))</f>
        <v>Yes</v>
      </c>
    </row>
    <row r="9" spans="1:19" s="1" customFormat="1" x14ac:dyDescent="0.25">
      <c r="A9" s="9"/>
      <c r="B9" s="16" t="s">
        <v>509</v>
      </c>
      <c r="C9" s="13"/>
      <c r="D9" s="12">
        <f t="shared" ref="D9:I9" si="3">SUM(D10:D181)</f>
        <v>5988346</v>
      </c>
      <c r="E9" s="12">
        <f t="shared" si="3"/>
        <v>242822</v>
      </c>
      <c r="F9" s="12">
        <f t="shared" si="3"/>
        <v>134485</v>
      </c>
      <c r="G9" s="12">
        <f t="shared" si="3"/>
        <v>700508</v>
      </c>
      <c r="H9" s="12">
        <f t="shared" si="3"/>
        <v>1077815</v>
      </c>
      <c r="I9" s="12">
        <f t="shared" si="3"/>
        <v>13488</v>
      </c>
      <c r="J9" s="28">
        <f t="shared" si="0"/>
        <v>0.17998542502387135</v>
      </c>
      <c r="K9" s="28">
        <f t="shared" si="1"/>
        <v>0.1169785446599111</v>
      </c>
      <c r="M9" s="7"/>
      <c r="N9" s="7"/>
      <c r="O9" s="8"/>
      <c r="P9" s="8"/>
      <c r="Q9" s="8"/>
      <c r="R9" s="8"/>
      <c r="S9" s="29" t="str">
        <f t="shared" si="2"/>
        <v>No</v>
      </c>
    </row>
    <row r="10" spans="1:19" x14ac:dyDescent="0.25">
      <c r="B10" s="2" t="s">
        <v>25</v>
      </c>
      <c r="C10" s="14">
        <f>VLOOKUP(B10,'MSA Code'!A$2:B$465,2, FALSE)</f>
        <v>12060</v>
      </c>
      <c r="D10" s="11">
        <v>250911</v>
      </c>
      <c r="E10" s="11">
        <v>11209</v>
      </c>
      <c r="F10" s="11">
        <v>6383</v>
      </c>
      <c r="G10" s="11">
        <v>35543</v>
      </c>
      <c r="H10" s="11">
        <v>53135</v>
      </c>
      <c r="I10" s="11">
        <v>166</v>
      </c>
      <c r="J10" s="20">
        <f t="shared" si="0"/>
        <v>0.21176831625556472</v>
      </c>
      <c r="K10" s="20">
        <f t="shared" si="1"/>
        <v>0.14165580624205396</v>
      </c>
      <c r="M10" s="11">
        <f>VLOOKUP(C10,'FHA share'!A$10:G$178, 2, FALSE)</f>
        <v>172636</v>
      </c>
      <c r="N10" s="11">
        <f>VLOOKUP(C10,'FHA share'!A$10:G$178, 3, FALSE)</f>
        <v>36218</v>
      </c>
      <c r="O10" s="27">
        <f>VLOOKUP(C10,'FHA share'!A$10:G$178, 4, FALSE)</f>
        <v>0.20979400000000001</v>
      </c>
      <c r="P10" s="11">
        <f>VLOOKUP(C10,'FHA share'!A$10:G$178, 5, FALSE)</f>
        <v>50234.03</v>
      </c>
      <c r="Q10" s="11">
        <f>VLOOKUP(C10,'FHA share'!A$10:G$178,6, FALSE)</f>
        <v>7602.99</v>
      </c>
      <c r="R10" s="27">
        <f>VLOOKUP(C10,'FHA share'!A$10:G$178, 7, FALSE)</f>
        <v>0.1513514</v>
      </c>
      <c r="S10" s="29" t="str">
        <f t="shared" si="2"/>
        <v>Yes</v>
      </c>
    </row>
    <row r="11" spans="1:19" x14ac:dyDescent="0.25">
      <c r="B11" s="2" t="s">
        <v>21</v>
      </c>
      <c r="C11" s="14">
        <f>VLOOKUP(B11,'MSA Code'!A$2:B$465,2, FALSE)</f>
        <v>26420</v>
      </c>
      <c r="D11" s="11">
        <v>213306</v>
      </c>
      <c r="E11" s="11">
        <v>10532</v>
      </c>
      <c r="F11" s="11">
        <v>6441</v>
      </c>
      <c r="G11" s="11">
        <v>30437</v>
      </c>
      <c r="H11" s="11">
        <v>47410</v>
      </c>
      <c r="I11" s="11">
        <v>246</v>
      </c>
      <c r="J11" s="20">
        <f t="shared" si="0"/>
        <v>0.22226285242796734</v>
      </c>
      <c r="K11" s="20">
        <f t="shared" si="1"/>
        <v>0.1426917198766092</v>
      </c>
      <c r="M11" s="11">
        <f>VLOOKUP(C11,'FHA share'!A$10:G$178, 2, FALSE)</f>
        <v>133525</v>
      </c>
      <c r="N11" s="11">
        <f>VLOOKUP(C11,'FHA share'!A$10:G$178, 3, FALSE)</f>
        <v>25725</v>
      </c>
      <c r="O11" s="27">
        <f>VLOOKUP(C11,'FHA share'!A$10:G$178, 4, FALSE)</f>
        <v>0.19266059999999999</v>
      </c>
      <c r="P11" s="11">
        <f>VLOOKUP(C11,'FHA share'!A$10:G$178, 5, FALSE)</f>
        <v>39034.730000000003</v>
      </c>
      <c r="Q11" s="11">
        <f>VLOOKUP(C11,'FHA share'!A$10:G$178,6, FALSE)</f>
        <v>5451.3050000000003</v>
      </c>
      <c r="R11" s="27">
        <f>VLOOKUP(C11,'FHA share'!A$10:G$178, 7, FALSE)</f>
        <v>0.13965269999999999</v>
      </c>
      <c r="S11" s="29" t="str">
        <f t="shared" si="2"/>
        <v>Yes</v>
      </c>
    </row>
    <row r="12" spans="1:19" x14ac:dyDescent="0.25">
      <c r="A12" t="s">
        <v>476</v>
      </c>
      <c r="B12" s="2" t="s">
        <v>14</v>
      </c>
      <c r="C12" s="14">
        <f>VLOOKUP(B12,'MSA Code'!A$2:B$465,2, FALSE)</f>
        <v>16984</v>
      </c>
      <c r="D12" s="11">
        <v>177371</v>
      </c>
      <c r="E12" s="11">
        <v>7860</v>
      </c>
      <c r="F12" s="11">
        <v>4403</v>
      </c>
      <c r="G12" s="11">
        <v>27477</v>
      </c>
      <c r="H12" s="11">
        <v>39740</v>
      </c>
      <c r="I12" s="11">
        <v>846</v>
      </c>
      <c r="J12" s="20">
        <f t="shared" si="0"/>
        <v>0.22405015476036105</v>
      </c>
      <c r="K12" s="20">
        <f t="shared" si="1"/>
        <v>0.15491258435708205</v>
      </c>
      <c r="M12" s="11">
        <f>VLOOKUP(C12,'FHA share'!A$10:G$178, 2, FALSE)</f>
        <v>163485</v>
      </c>
      <c r="N12" s="11">
        <f>VLOOKUP(C12,'FHA share'!A$10:G$178, 3, FALSE)</f>
        <v>23266</v>
      </c>
      <c r="O12" s="27">
        <f>VLOOKUP(C12,'FHA share'!A$10:G$178, 4, FALSE)</f>
        <v>0.14231279999999999</v>
      </c>
      <c r="P12" s="11">
        <f>VLOOKUP(C12,'FHA share'!A$10:G$178, 5, FALSE)</f>
        <v>51933.86</v>
      </c>
      <c r="Q12" s="11">
        <f>VLOOKUP(C12,'FHA share'!A$10:G$178,6, FALSE)</f>
        <v>5158.88</v>
      </c>
      <c r="R12" s="27">
        <f>VLOOKUP(C12,'FHA share'!A$10:G$178, 7, FALSE)</f>
        <v>9.9335599999999996E-2</v>
      </c>
      <c r="S12" s="29" t="str">
        <f t="shared" si="2"/>
        <v>Yes</v>
      </c>
    </row>
    <row r="13" spans="1:19" x14ac:dyDescent="0.25">
      <c r="A13" t="s">
        <v>479</v>
      </c>
      <c r="B13" s="2" t="s">
        <v>26</v>
      </c>
      <c r="C13" s="14">
        <f>VLOOKUP(B13,'MSA Code'!A$2:B$465,2, FALSE)</f>
        <v>47894</v>
      </c>
      <c r="D13" s="11">
        <v>134889</v>
      </c>
      <c r="E13" s="11">
        <v>5507</v>
      </c>
      <c r="F13" s="11">
        <v>3408</v>
      </c>
      <c r="G13" s="11">
        <v>20940</v>
      </c>
      <c r="H13" s="11">
        <v>29855</v>
      </c>
      <c r="I13" s="11">
        <v>314</v>
      </c>
      <c r="J13" s="20">
        <f t="shared" si="0"/>
        <v>0.22133013070005708</v>
      </c>
      <c r="K13" s="20">
        <f t="shared" si="1"/>
        <v>0.1552387518626426</v>
      </c>
      <c r="M13" s="11">
        <f>VLOOKUP(C13,'FHA share'!A$10:G$178, 2, FALSE)</f>
        <v>145632</v>
      </c>
      <c r="N13" s="11">
        <f>VLOOKUP(C13,'FHA share'!A$10:G$178, 3, FALSE)</f>
        <v>19960</v>
      </c>
      <c r="O13" s="27">
        <f>VLOOKUP(C13,'FHA share'!A$10:G$178, 4, FALSE)</f>
        <v>0.13705780000000001</v>
      </c>
      <c r="P13" s="11">
        <f>VLOOKUP(C13,'FHA share'!A$10:G$178, 5, FALSE)</f>
        <v>66140.289999999994</v>
      </c>
      <c r="Q13" s="11">
        <f>VLOOKUP(C13,'FHA share'!A$10:G$178,6, FALSE)</f>
        <v>6756.01</v>
      </c>
      <c r="R13" s="27">
        <f>VLOOKUP(C13,'FHA share'!A$10:G$178, 7, FALSE)</f>
        <v>0.10214670000000001</v>
      </c>
      <c r="S13" s="29" t="str">
        <f t="shared" si="2"/>
        <v>Yes</v>
      </c>
    </row>
    <row r="14" spans="1:19" x14ac:dyDescent="0.25">
      <c r="A14" t="s">
        <v>475</v>
      </c>
      <c r="B14" s="2" t="s">
        <v>12</v>
      </c>
      <c r="C14" s="14">
        <f>VLOOKUP(B14,'MSA Code'!A$2:B$465,2, FALSE)</f>
        <v>19124</v>
      </c>
      <c r="D14" s="11">
        <v>144037</v>
      </c>
      <c r="E14" s="11">
        <v>6468</v>
      </c>
      <c r="F14" s="11">
        <v>3646</v>
      </c>
      <c r="G14" s="11">
        <v>17598</v>
      </c>
      <c r="H14" s="11">
        <v>27712</v>
      </c>
      <c r="I14" s="11">
        <v>92</v>
      </c>
      <c r="J14" s="20">
        <f t="shared" si="0"/>
        <v>0.19239500961558489</v>
      </c>
      <c r="K14" s="20">
        <f t="shared" si="1"/>
        <v>0.12217694064719482</v>
      </c>
      <c r="M14" s="11">
        <f>VLOOKUP(C14,'FHA share'!A$10:G$178, 2, FALSE)</f>
        <v>120013</v>
      </c>
      <c r="N14" s="11">
        <f>VLOOKUP(C14,'FHA share'!A$10:G$178, 3, FALSE)</f>
        <v>17703</v>
      </c>
      <c r="O14" s="27">
        <f>VLOOKUP(C14,'FHA share'!A$10:G$178, 4, FALSE)</f>
        <v>0.147509</v>
      </c>
      <c r="P14" s="11">
        <f>VLOOKUP(C14,'FHA share'!A$10:G$178, 5, FALSE)</f>
        <v>38893.57</v>
      </c>
      <c r="Q14" s="11">
        <f>VLOOKUP(C14,'FHA share'!A$10:G$178,6, FALSE)</f>
        <v>4354.2849999999999</v>
      </c>
      <c r="R14" s="27">
        <f>VLOOKUP(C14,'FHA share'!A$10:G$178, 7, FALSE)</f>
        <v>0.1119539</v>
      </c>
      <c r="S14" s="29" t="str">
        <f t="shared" si="2"/>
        <v>Yes</v>
      </c>
    </row>
    <row r="15" spans="1:19" x14ac:dyDescent="0.25">
      <c r="A15" t="s">
        <v>474</v>
      </c>
      <c r="B15" s="2" t="s">
        <v>8</v>
      </c>
      <c r="C15" s="14">
        <f>VLOOKUP(B15,'MSA Code'!A$2:B$465,2, FALSE)</f>
        <v>35614</v>
      </c>
      <c r="D15" s="11">
        <v>90082</v>
      </c>
      <c r="E15" s="11">
        <v>3527</v>
      </c>
      <c r="F15" s="11">
        <v>2289</v>
      </c>
      <c r="G15" s="11">
        <v>18532</v>
      </c>
      <c r="H15" s="11">
        <v>24348</v>
      </c>
      <c r="I15" s="11">
        <v>481</v>
      </c>
      <c r="J15" s="20">
        <f t="shared" si="0"/>
        <v>0.27028707177904576</v>
      </c>
      <c r="K15" s="20">
        <f t="shared" si="1"/>
        <v>0.20572367398592395</v>
      </c>
      <c r="M15" s="11">
        <f>VLOOKUP(C15,'FHA share'!A$10:G$178, 2, FALSE)</f>
        <v>118689</v>
      </c>
      <c r="N15" s="11">
        <f>VLOOKUP(C15,'FHA share'!A$10:G$178, 3, FALSE)</f>
        <v>11509</v>
      </c>
      <c r="O15" s="27">
        <f>VLOOKUP(C15,'FHA share'!A$10:G$178, 4, FALSE)</f>
        <v>9.6967700000000004E-2</v>
      </c>
      <c r="P15" s="11">
        <f>VLOOKUP(C15,'FHA share'!A$10:G$178, 5, FALSE)</f>
        <v>93270.51</v>
      </c>
      <c r="Q15" s="11">
        <f>VLOOKUP(C15,'FHA share'!A$10:G$178,6, FALSE)</f>
        <v>5529.8549999999996</v>
      </c>
      <c r="R15" s="27">
        <f>VLOOKUP(C15,'FHA share'!A$10:G$178, 7, FALSE)</f>
        <v>5.9288399999999998E-2</v>
      </c>
      <c r="S15" s="29" t="str">
        <f t="shared" si="2"/>
        <v>No</v>
      </c>
    </row>
    <row r="16" spans="1:19" x14ac:dyDescent="0.25">
      <c r="B16" s="2" t="s">
        <v>28</v>
      </c>
      <c r="C16" s="14">
        <f>VLOOKUP(B16,'MSA Code'!A$2:B$465,2, FALSE)</f>
        <v>40140</v>
      </c>
      <c r="D16" s="11">
        <v>132303</v>
      </c>
      <c r="E16" s="11">
        <v>5256</v>
      </c>
      <c r="F16" s="11">
        <v>2956</v>
      </c>
      <c r="G16" s="11">
        <v>14682</v>
      </c>
      <c r="H16" s="11">
        <v>22894</v>
      </c>
      <c r="I16" s="11">
        <v>111</v>
      </c>
      <c r="J16" s="20">
        <f t="shared" si="0"/>
        <v>0.17304218347278597</v>
      </c>
      <c r="K16" s="20">
        <f t="shared" si="1"/>
        <v>0.11097254030520849</v>
      </c>
      <c r="M16" s="11">
        <f>VLOOKUP(C16,'FHA share'!A$10:G$178, 2, FALSE)</f>
        <v>133817</v>
      </c>
      <c r="N16" s="11">
        <f>VLOOKUP(C16,'FHA share'!A$10:G$178, 3, FALSE)</f>
        <v>27523</v>
      </c>
      <c r="O16" s="27">
        <f>VLOOKUP(C16,'FHA share'!A$10:G$178, 4, FALSE)</f>
        <v>0.20567640000000001</v>
      </c>
      <c r="P16" s="11">
        <f>VLOOKUP(C16,'FHA share'!A$10:G$178, 5, FALSE)</f>
        <v>46134.77</v>
      </c>
      <c r="Q16" s="11">
        <f>VLOOKUP(C16,'FHA share'!A$10:G$178,6, FALSE)</f>
        <v>8430.5949999999993</v>
      </c>
      <c r="R16" s="27">
        <f>VLOOKUP(C16,'FHA share'!A$10:G$178, 7, FALSE)</f>
        <v>0.1827384</v>
      </c>
      <c r="S16" s="29" t="str">
        <f t="shared" si="2"/>
        <v>Yes</v>
      </c>
    </row>
    <row r="17" spans="1:19" x14ac:dyDescent="0.25">
      <c r="B17" s="2" t="s">
        <v>54</v>
      </c>
      <c r="C17" s="14">
        <f>VLOOKUP(B17,'MSA Code'!A$2:B$465,2, FALSE)</f>
        <v>12580</v>
      </c>
      <c r="D17" s="11">
        <v>107864</v>
      </c>
      <c r="E17" s="11">
        <v>4582</v>
      </c>
      <c r="F17" s="11">
        <v>2557</v>
      </c>
      <c r="G17" s="11">
        <v>14286</v>
      </c>
      <c r="H17" s="11">
        <v>21425</v>
      </c>
      <c r="I17" s="11">
        <v>692</v>
      </c>
      <c r="J17" s="20">
        <f t="shared" si="0"/>
        <v>0.19862975598902322</v>
      </c>
      <c r="K17" s="20">
        <f t="shared" si="1"/>
        <v>0.13244455981606468</v>
      </c>
      <c r="M17" s="11">
        <f>VLOOKUP(C17,'FHA share'!A$10:G$178, 2, FALSE)</f>
        <v>70051</v>
      </c>
      <c r="N17" s="11">
        <f>VLOOKUP(C17,'FHA share'!A$10:G$178, 3, FALSE)</f>
        <v>13610</v>
      </c>
      <c r="O17" s="27">
        <f>VLOOKUP(C17,'FHA share'!A$10:G$178, 4, FALSE)</f>
        <v>0.19428699999999999</v>
      </c>
      <c r="P17" s="11">
        <f>VLOOKUP(C17,'FHA share'!A$10:G$178, 5, FALSE)</f>
        <v>23881.45</v>
      </c>
      <c r="Q17" s="11">
        <f>VLOOKUP(C17,'FHA share'!A$10:G$178,6, FALSE)</f>
        <v>3559.9</v>
      </c>
      <c r="R17" s="27">
        <f>VLOOKUP(C17,'FHA share'!A$10:G$178, 7, FALSE)</f>
        <v>0.14906549999999999</v>
      </c>
      <c r="S17" s="29" t="str">
        <f t="shared" si="2"/>
        <v>Yes</v>
      </c>
    </row>
    <row r="18" spans="1:19" x14ac:dyDescent="0.25">
      <c r="B18" s="2" t="s">
        <v>24</v>
      </c>
      <c r="C18" s="14">
        <f>VLOOKUP(B18,'MSA Code'!A$2:B$465,2, FALSE)</f>
        <v>38060</v>
      </c>
      <c r="D18" s="11">
        <v>136193</v>
      </c>
      <c r="E18" s="11">
        <v>4986</v>
      </c>
      <c r="F18" s="11">
        <v>2878</v>
      </c>
      <c r="G18" s="11">
        <v>11772</v>
      </c>
      <c r="H18" s="11">
        <v>19636</v>
      </c>
      <c r="I18" s="11">
        <v>34</v>
      </c>
      <c r="J18" s="20">
        <f t="shared" si="0"/>
        <v>0.14417774775502412</v>
      </c>
      <c r="K18" s="20">
        <f t="shared" si="1"/>
        <v>8.6436160448774904E-2</v>
      </c>
      <c r="M18" s="11">
        <f>VLOOKUP(C18,'FHA share'!A$10:G$178, 2, FALSE)</f>
        <v>196798</v>
      </c>
      <c r="N18" s="11">
        <f>VLOOKUP(C18,'FHA share'!A$10:G$178, 3, FALSE)</f>
        <v>30701</v>
      </c>
      <c r="O18" s="27">
        <f>VLOOKUP(C18,'FHA share'!A$10:G$178, 4, FALSE)</f>
        <v>0.15600259999999999</v>
      </c>
      <c r="P18" s="11">
        <f>VLOOKUP(C18,'FHA share'!A$10:G$178, 5, FALSE)</f>
        <v>59085.919999999998</v>
      </c>
      <c r="Q18" s="11">
        <f>VLOOKUP(C18,'FHA share'!A$10:G$178,6, FALSE)</f>
        <v>6954.8950000000004</v>
      </c>
      <c r="R18" s="27">
        <f>VLOOKUP(C18,'FHA share'!A$10:G$178, 7, FALSE)</f>
        <v>0.1177082</v>
      </c>
      <c r="S18" s="29" t="str">
        <f t="shared" si="2"/>
        <v>No</v>
      </c>
    </row>
    <row r="19" spans="1:19" x14ac:dyDescent="0.25">
      <c r="B19" s="2" t="s">
        <v>53</v>
      </c>
      <c r="C19" s="14">
        <f>VLOOKUP(B19,'MSA Code'!A$2:B$465,2, FALSE)</f>
        <v>41700</v>
      </c>
      <c r="D19" s="11">
        <v>90203</v>
      </c>
      <c r="E19" s="11">
        <v>4254</v>
      </c>
      <c r="F19" s="11">
        <v>2577</v>
      </c>
      <c r="G19" s="11">
        <v>10325</v>
      </c>
      <c r="H19" s="11">
        <v>17156</v>
      </c>
      <c r="I19" s="11">
        <v>80</v>
      </c>
      <c r="J19" s="20">
        <f t="shared" si="0"/>
        <v>0.19019323082380851</v>
      </c>
      <c r="K19" s="20">
        <f t="shared" si="1"/>
        <v>0.11446404221589082</v>
      </c>
      <c r="M19" s="11">
        <f>VLOOKUP(C19,'FHA share'!A$10:G$178, 2, FALSE)</f>
        <v>56026</v>
      </c>
      <c r="N19" s="11">
        <f>VLOOKUP(C19,'FHA share'!A$10:G$178, 3, FALSE)</f>
        <v>10803</v>
      </c>
      <c r="O19" s="27">
        <f>VLOOKUP(C19,'FHA share'!A$10:G$178, 4, FALSE)</f>
        <v>0.1928212</v>
      </c>
      <c r="P19" s="11">
        <f>VLOOKUP(C19,'FHA share'!A$10:G$178, 5, FALSE)</f>
        <v>14636.98</v>
      </c>
      <c r="Q19" s="11">
        <f>VLOOKUP(C19,'FHA share'!A$10:G$178,6, FALSE)</f>
        <v>2285.415</v>
      </c>
      <c r="R19" s="27">
        <f>VLOOKUP(C19,'FHA share'!A$10:G$178, 7, FALSE)</f>
        <v>0.1561398</v>
      </c>
      <c r="S19" s="29" t="str">
        <f t="shared" si="2"/>
        <v>Yes</v>
      </c>
    </row>
    <row r="20" spans="1:19" x14ac:dyDescent="0.25">
      <c r="A20" t="s">
        <v>477</v>
      </c>
      <c r="B20" s="2" t="s">
        <v>22</v>
      </c>
      <c r="C20" s="14">
        <f>VLOOKUP(B20,'MSA Code'!A$2:B$465,2, FALSE)</f>
        <v>31084</v>
      </c>
      <c r="D20" s="11">
        <v>92026</v>
      </c>
      <c r="E20" s="11">
        <v>3435</v>
      </c>
      <c r="F20" s="11">
        <v>2066</v>
      </c>
      <c r="G20" s="11">
        <v>11325</v>
      </c>
      <c r="H20" s="11">
        <v>16826</v>
      </c>
      <c r="I20" s="11">
        <v>59</v>
      </c>
      <c r="J20" s="20">
        <f t="shared" si="0"/>
        <v>0.18283963227783454</v>
      </c>
      <c r="K20" s="20">
        <f t="shared" si="1"/>
        <v>0.12306304739964792</v>
      </c>
      <c r="M20" s="11">
        <f>VLOOKUP(C20,'FHA share'!A$10:G$178, 2, FALSE)</f>
        <v>190848</v>
      </c>
      <c r="N20" s="11">
        <f>VLOOKUP(C20,'FHA share'!A$10:G$178, 3, FALSE)</f>
        <v>18471</v>
      </c>
      <c r="O20" s="27">
        <f>VLOOKUP(C20,'FHA share'!A$10:G$178, 4, FALSE)</f>
        <v>9.6783800000000003E-2</v>
      </c>
      <c r="P20" s="11">
        <f>VLOOKUP(C20,'FHA share'!A$10:G$178, 5, FALSE)</f>
        <v>122695.2</v>
      </c>
      <c r="Q20" s="11">
        <f>VLOOKUP(C20,'FHA share'!A$10:G$178,6, FALSE)</f>
        <v>8035.625</v>
      </c>
      <c r="R20" s="27">
        <f>VLOOKUP(C20,'FHA share'!A$10:G$178, 7, FALSE)</f>
        <v>6.5492599999999998E-2</v>
      </c>
      <c r="S20" s="29" t="str">
        <f t="shared" si="2"/>
        <v>No</v>
      </c>
    </row>
    <row r="21" spans="1:19" x14ac:dyDescent="0.25">
      <c r="B21" s="2" t="s">
        <v>44</v>
      </c>
      <c r="C21" s="14">
        <f>VLOOKUP(B21,'MSA Code'!A$2:B$465,2, FALSE)</f>
        <v>36740</v>
      </c>
      <c r="D21" s="11">
        <v>83391</v>
      </c>
      <c r="E21" s="11">
        <v>3227</v>
      </c>
      <c r="F21" s="11">
        <v>1987</v>
      </c>
      <c r="G21" s="11">
        <v>11597</v>
      </c>
      <c r="H21" s="11">
        <v>16811</v>
      </c>
      <c r="I21" s="11">
        <v>108</v>
      </c>
      <c r="J21" s="20">
        <f t="shared" si="0"/>
        <v>0.20159249799138995</v>
      </c>
      <c r="K21" s="20">
        <f t="shared" si="1"/>
        <v>0.13906776510654628</v>
      </c>
      <c r="M21" s="11">
        <f>VLOOKUP(C21,'FHA share'!A$10:G$178, 2, FALSE)</f>
        <v>70047</v>
      </c>
      <c r="N21" s="11">
        <f>VLOOKUP(C21,'FHA share'!A$10:G$178, 3, FALSE)</f>
        <v>15135</v>
      </c>
      <c r="O21" s="27">
        <f>VLOOKUP(C21,'FHA share'!A$10:G$178, 4, FALSE)</f>
        <v>0.21606919999999999</v>
      </c>
      <c r="P21" s="11">
        <f>VLOOKUP(C21,'FHA share'!A$10:G$178, 5, FALSE)</f>
        <v>19908.59</v>
      </c>
      <c r="Q21" s="11">
        <f>VLOOKUP(C21,'FHA share'!A$10:G$178,6, FALSE)</f>
        <v>3466.4349999999999</v>
      </c>
      <c r="R21" s="27">
        <f>VLOOKUP(C21,'FHA share'!A$10:G$178, 7, FALSE)</f>
        <v>0.17411760000000001</v>
      </c>
      <c r="S21" s="29" t="str">
        <f t="shared" si="2"/>
        <v>Yes</v>
      </c>
    </row>
    <row r="22" spans="1:19" x14ac:dyDescent="0.25">
      <c r="B22" s="2" t="s">
        <v>35</v>
      </c>
      <c r="C22" s="14">
        <f>VLOOKUP(B22,'MSA Code'!A$2:B$465,2, FALSE)</f>
        <v>45300</v>
      </c>
      <c r="D22" s="11">
        <v>93967</v>
      </c>
      <c r="E22" s="11">
        <v>3258</v>
      </c>
      <c r="F22" s="11">
        <v>2016</v>
      </c>
      <c r="G22" s="11">
        <v>11081</v>
      </c>
      <c r="H22" s="11">
        <v>16355</v>
      </c>
      <c r="I22" s="11">
        <v>206</v>
      </c>
      <c r="J22" s="20">
        <f t="shared" si="0"/>
        <v>0.17405046452477999</v>
      </c>
      <c r="K22" s="20">
        <f t="shared" si="1"/>
        <v>0.11792437770706737</v>
      </c>
      <c r="M22" s="11">
        <f>VLOOKUP(C22,'FHA share'!A$10:G$178, 2, FALSE)</f>
        <v>87392</v>
      </c>
      <c r="N22" s="11">
        <f>VLOOKUP(C22,'FHA share'!A$10:G$178, 3, FALSE)</f>
        <v>17112</v>
      </c>
      <c r="O22" s="27">
        <f>VLOOKUP(C22,'FHA share'!A$10:G$178, 4, FALSE)</f>
        <v>0.19580739999999999</v>
      </c>
      <c r="P22" s="11">
        <f>VLOOKUP(C22,'FHA share'!A$10:G$178, 5, FALSE)</f>
        <v>23118.75</v>
      </c>
      <c r="Q22" s="11">
        <f>VLOOKUP(C22,'FHA share'!A$10:G$178,6, FALSE)</f>
        <v>3515.72</v>
      </c>
      <c r="R22" s="27">
        <f>VLOOKUP(C22,'FHA share'!A$10:G$178, 7, FALSE)</f>
        <v>0.15207219999999999</v>
      </c>
      <c r="S22" s="29" t="str">
        <f t="shared" si="2"/>
        <v>Yes</v>
      </c>
    </row>
    <row r="23" spans="1:19" x14ac:dyDescent="0.25">
      <c r="A23" t="s">
        <v>474</v>
      </c>
      <c r="B23" s="2" t="s">
        <v>9</v>
      </c>
      <c r="C23" s="14">
        <f>VLOOKUP(B23,'MSA Code'!A$2:B$465,2, FALSE)</f>
        <v>35004</v>
      </c>
      <c r="D23" s="11">
        <v>56803</v>
      </c>
      <c r="E23" s="11">
        <v>2401</v>
      </c>
      <c r="F23" s="11">
        <v>1494</v>
      </c>
      <c r="G23" s="11">
        <v>11820</v>
      </c>
      <c r="H23" s="11">
        <v>15715</v>
      </c>
      <c r="I23" s="11">
        <v>319</v>
      </c>
      <c r="J23" s="20">
        <f t="shared" si="0"/>
        <v>0.2766579229970248</v>
      </c>
      <c r="K23" s="20">
        <f t="shared" si="1"/>
        <v>0.20808760100698906</v>
      </c>
      <c r="M23" s="11">
        <f>VLOOKUP(C23,'FHA share'!A$10:G$178, 2, FALSE)</f>
        <v>53402</v>
      </c>
      <c r="N23" s="11">
        <f>VLOOKUP(C23,'FHA share'!A$10:G$178, 3, FALSE)</f>
        <v>8228</v>
      </c>
      <c r="O23" s="27">
        <f>VLOOKUP(C23,'FHA share'!A$10:G$178, 4, FALSE)</f>
        <v>0.15407660000000001</v>
      </c>
      <c r="P23" s="11">
        <f>VLOOKUP(C23,'FHA share'!A$10:G$178, 5, FALSE)</f>
        <v>25537.72</v>
      </c>
      <c r="Q23" s="11">
        <f>VLOOKUP(C23,'FHA share'!A$10:G$178,6, FALSE)</f>
        <v>3105</v>
      </c>
      <c r="R23" s="27">
        <f>VLOOKUP(C23,'FHA share'!A$10:G$178, 7, FALSE)</f>
        <v>0.1215849</v>
      </c>
      <c r="S23" s="29" t="str">
        <f t="shared" si="2"/>
        <v>Yes</v>
      </c>
    </row>
    <row r="24" spans="1:19" x14ac:dyDescent="0.25">
      <c r="B24" s="2" t="s">
        <v>49</v>
      </c>
      <c r="C24" s="14">
        <f>VLOOKUP(B24,'MSA Code'!A$2:B$465,2, FALSE)</f>
        <v>41180</v>
      </c>
      <c r="D24" s="11">
        <v>98392</v>
      </c>
      <c r="E24" s="11">
        <v>4239</v>
      </c>
      <c r="F24" s="11">
        <v>1953</v>
      </c>
      <c r="G24" s="11">
        <v>9380</v>
      </c>
      <c r="H24" s="11">
        <v>15572</v>
      </c>
      <c r="I24" s="11">
        <v>281</v>
      </c>
      <c r="J24" s="20">
        <f t="shared" si="0"/>
        <v>0.15826489958533213</v>
      </c>
      <c r="K24" s="20">
        <f t="shared" si="1"/>
        <v>9.5332953898690953E-2</v>
      </c>
      <c r="M24" s="11">
        <f>VLOOKUP(C24,'FHA share'!A$10:G$178, 2, FALSE)</f>
        <v>79629</v>
      </c>
      <c r="N24" s="11">
        <f>VLOOKUP(C24,'FHA share'!A$10:G$178, 3, FALSE)</f>
        <v>12094</v>
      </c>
      <c r="O24" s="27">
        <f>VLOOKUP(C24,'FHA share'!A$10:G$178, 4, FALSE)</f>
        <v>0.15187929999999999</v>
      </c>
      <c r="P24" s="11">
        <f>VLOOKUP(C24,'FHA share'!A$10:G$178, 5, FALSE)</f>
        <v>18016.82</v>
      </c>
      <c r="Q24" s="11">
        <f>VLOOKUP(C24,'FHA share'!A$10:G$178,6, FALSE)</f>
        <v>1979.24</v>
      </c>
      <c r="R24" s="27">
        <f>VLOOKUP(C24,'FHA share'!A$10:G$178, 7, FALSE)</f>
        <v>0.1098551</v>
      </c>
      <c r="S24" s="29" t="str">
        <f t="shared" si="2"/>
        <v>No</v>
      </c>
    </row>
    <row r="25" spans="1:19" x14ac:dyDescent="0.25">
      <c r="A25" t="s">
        <v>475</v>
      </c>
      <c r="B25" s="2" t="s">
        <v>13</v>
      </c>
      <c r="C25" s="14">
        <f>VLOOKUP(B25,'MSA Code'!A$2:B$465,2, FALSE)</f>
        <v>23104</v>
      </c>
      <c r="D25" s="11">
        <v>83855</v>
      </c>
      <c r="E25" s="11">
        <v>3727</v>
      </c>
      <c r="F25" s="11">
        <v>2120</v>
      </c>
      <c r="G25" s="11">
        <v>9686</v>
      </c>
      <c r="H25" s="11">
        <v>15533</v>
      </c>
      <c r="I25" s="11">
        <v>62</v>
      </c>
      <c r="J25" s="20">
        <f t="shared" si="0"/>
        <v>0.18523642001073282</v>
      </c>
      <c r="K25" s="20">
        <f t="shared" si="1"/>
        <v>0.11550891419712599</v>
      </c>
      <c r="M25" s="11">
        <f>VLOOKUP(C25,'FHA share'!A$10:G$178, 2, FALSE)</f>
        <v>59661</v>
      </c>
      <c r="N25" s="11">
        <f>VLOOKUP(C25,'FHA share'!A$10:G$178, 3, FALSE)</f>
        <v>10932</v>
      </c>
      <c r="O25" s="27">
        <f>VLOOKUP(C25,'FHA share'!A$10:G$178, 4, FALSE)</f>
        <v>0.18323529999999999</v>
      </c>
      <c r="P25" s="11">
        <f>VLOOKUP(C25,'FHA share'!A$10:G$178, 5, FALSE)</f>
        <v>16445.64</v>
      </c>
      <c r="Q25" s="11">
        <f>VLOOKUP(C25,'FHA share'!A$10:G$178,6, FALSE)</f>
        <v>2445.62</v>
      </c>
      <c r="R25" s="27">
        <f>VLOOKUP(C25,'FHA share'!A$10:G$178, 7, FALSE)</f>
        <v>0.14870929999999999</v>
      </c>
      <c r="S25" s="29" t="str">
        <f t="shared" si="2"/>
        <v>Yes</v>
      </c>
    </row>
    <row r="26" spans="1:19" x14ac:dyDescent="0.25">
      <c r="A26" t="s">
        <v>481</v>
      </c>
      <c r="B26" s="2" t="s">
        <v>31</v>
      </c>
      <c r="C26" s="14">
        <f>VLOOKUP(B26,'MSA Code'!A$2:B$465,2, FALSE)</f>
        <v>37964</v>
      </c>
      <c r="D26" s="11">
        <v>73496</v>
      </c>
      <c r="E26" s="11">
        <v>3626</v>
      </c>
      <c r="F26" s="11">
        <v>1875</v>
      </c>
      <c r="G26" s="11">
        <v>9594</v>
      </c>
      <c r="H26" s="11">
        <v>15095</v>
      </c>
      <c r="I26" s="11">
        <v>252</v>
      </c>
      <c r="J26" s="20">
        <f t="shared" si="0"/>
        <v>0.20538532709263088</v>
      </c>
      <c r="K26" s="20">
        <f t="shared" si="1"/>
        <v>0.13053771633830413</v>
      </c>
      <c r="M26" s="11">
        <f>VLOOKUP(C26,'FHA share'!A$10:G$178, 2, FALSE)</f>
        <v>36993</v>
      </c>
      <c r="N26" s="11">
        <f>VLOOKUP(C26,'FHA share'!A$10:G$178, 3, FALSE)</f>
        <v>6510</v>
      </c>
      <c r="O26" s="27">
        <f>VLOOKUP(C26,'FHA share'!A$10:G$178, 4, FALSE)</f>
        <v>0.1759792</v>
      </c>
      <c r="P26" s="11">
        <f>VLOOKUP(C26,'FHA share'!A$10:G$178, 5, FALSE)</f>
        <v>10553.91</v>
      </c>
      <c r="Q26" s="11">
        <f>VLOOKUP(C26,'FHA share'!A$10:G$178,6, FALSE)</f>
        <v>1169.57</v>
      </c>
      <c r="R26" s="27">
        <f>VLOOKUP(C26,'FHA share'!A$10:G$178, 7, FALSE)</f>
        <v>0.11081870000000001</v>
      </c>
      <c r="S26" s="29" t="str">
        <f t="shared" si="2"/>
        <v>Yes</v>
      </c>
    </row>
    <row r="27" spans="1:19" x14ac:dyDescent="0.25">
      <c r="B27" s="2" t="s">
        <v>45</v>
      </c>
      <c r="C27" s="14">
        <f>VLOOKUP(B27,'MSA Code'!A$2:B$465,2, FALSE)</f>
        <v>29820</v>
      </c>
      <c r="D27" s="11">
        <v>71352</v>
      </c>
      <c r="E27" s="11">
        <v>2496</v>
      </c>
      <c r="F27" s="11">
        <v>1613</v>
      </c>
      <c r="G27" s="11">
        <v>9875</v>
      </c>
      <c r="H27" s="11">
        <v>13984</v>
      </c>
      <c r="I27" s="11">
        <v>105</v>
      </c>
      <c r="J27" s="20">
        <f t="shared" si="0"/>
        <v>0.195986097096087</v>
      </c>
      <c r="K27" s="20">
        <f t="shared" si="1"/>
        <v>0.13839836304518444</v>
      </c>
      <c r="M27" s="11">
        <f>VLOOKUP(C27,'FHA share'!A$10:G$178, 2, FALSE)</f>
        <v>77717</v>
      </c>
      <c r="N27" s="11">
        <f>VLOOKUP(C27,'FHA share'!A$10:G$178, 3, FALSE)</f>
        <v>13145</v>
      </c>
      <c r="O27" s="27">
        <f>VLOOKUP(C27,'FHA share'!A$10:G$178, 4, FALSE)</f>
        <v>0.16913929999999999</v>
      </c>
      <c r="P27" s="11">
        <f>VLOOKUP(C27,'FHA share'!A$10:G$178, 5, FALSE)</f>
        <v>23938.41</v>
      </c>
      <c r="Q27" s="11">
        <f>VLOOKUP(C27,'FHA share'!A$10:G$178,6, FALSE)</f>
        <v>3209.915</v>
      </c>
      <c r="R27" s="27">
        <f>VLOOKUP(C27,'FHA share'!A$10:G$178, 7, FALSE)</f>
        <v>0.1340905</v>
      </c>
      <c r="S27" s="29" t="str">
        <f t="shared" si="2"/>
        <v>Yes</v>
      </c>
    </row>
    <row r="28" spans="1:19" x14ac:dyDescent="0.25">
      <c r="B28" s="2" t="s">
        <v>43</v>
      </c>
      <c r="C28" s="14">
        <f>VLOOKUP(B28,'MSA Code'!A$2:B$465,2, FALSE)</f>
        <v>33460</v>
      </c>
      <c r="D28" s="11">
        <v>92160</v>
      </c>
      <c r="E28" s="11">
        <v>3245</v>
      </c>
      <c r="F28" s="11">
        <v>1715</v>
      </c>
      <c r="G28" s="11">
        <v>8975</v>
      </c>
      <c r="H28" s="11">
        <v>13935</v>
      </c>
      <c r="I28" s="11">
        <v>128</v>
      </c>
      <c r="J28" s="20">
        <f t="shared" si="0"/>
        <v>0.15120442708333334</v>
      </c>
      <c r="K28" s="20">
        <f t="shared" si="1"/>
        <v>9.7384982638888895E-2</v>
      </c>
      <c r="M28" s="11">
        <f>VLOOKUP(C28,'FHA share'!A$10:G$178, 2, FALSE)</f>
        <v>113231</v>
      </c>
      <c r="N28" s="11">
        <f>VLOOKUP(C28,'FHA share'!A$10:G$178, 3, FALSE)</f>
        <v>12627</v>
      </c>
      <c r="O28" s="27">
        <f>VLOOKUP(C28,'FHA share'!A$10:G$178, 4, FALSE)</f>
        <v>0.1115154</v>
      </c>
      <c r="P28" s="11">
        <f>VLOOKUP(C28,'FHA share'!A$10:G$178, 5, FALSE)</f>
        <v>34752.699999999997</v>
      </c>
      <c r="Q28" s="11">
        <f>VLOOKUP(C28,'FHA share'!A$10:G$178,6, FALSE)</f>
        <v>3179.5050000000001</v>
      </c>
      <c r="R28" s="27">
        <f>VLOOKUP(C28,'FHA share'!A$10:G$178, 7, FALSE)</f>
        <v>9.1489399999999999E-2</v>
      </c>
      <c r="S28" s="29" t="str">
        <f t="shared" si="2"/>
        <v>No</v>
      </c>
    </row>
    <row r="29" spans="1:19" x14ac:dyDescent="0.25">
      <c r="A29" t="s">
        <v>474</v>
      </c>
      <c r="B29" s="2" t="s">
        <v>10</v>
      </c>
      <c r="C29" s="14">
        <f>VLOOKUP(B29,'MSA Code'!A$2:B$465,2, FALSE)</f>
        <v>35084</v>
      </c>
      <c r="D29" s="11">
        <v>53092</v>
      </c>
      <c r="E29" s="11">
        <v>2273</v>
      </c>
      <c r="F29" s="11">
        <v>1469</v>
      </c>
      <c r="G29" s="11">
        <v>10112</v>
      </c>
      <c r="H29" s="11">
        <v>13854</v>
      </c>
      <c r="I29" s="11">
        <v>196</v>
      </c>
      <c r="J29" s="20">
        <f t="shared" si="0"/>
        <v>0.26094326828900777</v>
      </c>
      <c r="K29" s="20">
        <f t="shared" si="1"/>
        <v>0.19046183982520906</v>
      </c>
      <c r="M29" s="11">
        <f>VLOOKUP(C29,'FHA share'!A$10:G$178, 2, FALSE)</f>
        <v>44340</v>
      </c>
      <c r="N29" s="11">
        <f>VLOOKUP(C29,'FHA share'!A$10:G$178, 3, FALSE)</f>
        <v>8071</v>
      </c>
      <c r="O29" s="27">
        <f>VLOOKUP(C29,'FHA share'!A$10:G$178, 4, FALSE)</f>
        <v>0.1820253</v>
      </c>
      <c r="P29" s="11">
        <f>VLOOKUP(C29,'FHA share'!A$10:G$178, 5, FALSE)</f>
        <v>18008.11</v>
      </c>
      <c r="Q29" s="11">
        <f>VLOOKUP(C29,'FHA share'!A$10:G$178,6, FALSE)</f>
        <v>2501.7150000000001</v>
      </c>
      <c r="R29" s="27">
        <f>VLOOKUP(C29,'FHA share'!A$10:G$178, 7, FALSE)</f>
        <v>0.13892160000000001</v>
      </c>
      <c r="S29" s="29" t="str">
        <f t="shared" si="2"/>
        <v>Yes</v>
      </c>
    </row>
    <row r="30" spans="1:19" x14ac:dyDescent="0.25">
      <c r="B30" s="2" t="s">
        <v>52</v>
      </c>
      <c r="C30" s="14">
        <f>VLOOKUP(B30,'MSA Code'!A$2:B$465,2, FALSE)</f>
        <v>16740</v>
      </c>
      <c r="D30" s="11">
        <v>76323</v>
      </c>
      <c r="E30" s="11">
        <v>3388</v>
      </c>
      <c r="F30" s="11">
        <v>1824</v>
      </c>
      <c r="G30" s="11">
        <v>8375</v>
      </c>
      <c r="H30" s="11">
        <v>13587</v>
      </c>
      <c r="I30" s="11">
        <v>59</v>
      </c>
      <c r="J30" s="20">
        <f t="shared" si="0"/>
        <v>0.17801973192877638</v>
      </c>
      <c r="K30" s="20">
        <f t="shared" si="1"/>
        <v>0.10973101162166057</v>
      </c>
      <c r="M30" s="11">
        <f>VLOOKUP(C30,'FHA share'!A$10:G$178, 2, FALSE)</f>
        <v>83810</v>
      </c>
      <c r="N30" s="11">
        <f>VLOOKUP(C30,'FHA share'!A$10:G$178, 3, FALSE)</f>
        <v>11509</v>
      </c>
      <c r="O30" s="27">
        <f>VLOOKUP(C30,'FHA share'!A$10:G$178, 4, FALSE)</f>
        <v>0.13732249999999999</v>
      </c>
      <c r="P30" s="11">
        <f>VLOOKUP(C30,'FHA share'!A$10:G$178, 5, FALSE)</f>
        <v>24234.86</v>
      </c>
      <c r="Q30" s="11">
        <f>VLOOKUP(C30,'FHA share'!A$10:G$178,6, FALSE)</f>
        <v>2376.0749999999998</v>
      </c>
      <c r="R30" s="27">
        <f>VLOOKUP(C30,'FHA share'!A$10:G$178, 7, FALSE)</f>
        <v>9.8043699999999998E-2</v>
      </c>
      <c r="S30" s="29" t="str">
        <f t="shared" si="2"/>
        <v>Yes</v>
      </c>
    </row>
    <row r="31" spans="1:19" x14ac:dyDescent="0.25">
      <c r="B31" s="2" t="s">
        <v>59</v>
      </c>
      <c r="C31" s="14">
        <f>VLOOKUP(B31,'MSA Code'!A$2:B$465,2, FALSE)</f>
        <v>26900</v>
      </c>
      <c r="D31" s="11">
        <v>86084</v>
      </c>
      <c r="E31" s="11">
        <v>3516</v>
      </c>
      <c r="F31" s="11">
        <v>1794</v>
      </c>
      <c r="G31" s="11">
        <v>8117</v>
      </c>
      <c r="H31" s="11">
        <v>13427</v>
      </c>
      <c r="I31" s="11">
        <v>240</v>
      </c>
      <c r="J31" s="20">
        <f t="shared" si="0"/>
        <v>0.15597555875656335</v>
      </c>
      <c r="K31" s="20">
        <f t="shared" si="1"/>
        <v>9.4291622136517816E-2</v>
      </c>
      <c r="M31" s="11">
        <f>VLOOKUP(C31,'FHA share'!A$10:G$178, 2, FALSE)</f>
        <v>63980</v>
      </c>
      <c r="N31" s="11">
        <f>VLOOKUP(C31,'FHA share'!A$10:G$178, 3, FALSE)</f>
        <v>11497</v>
      </c>
      <c r="O31" s="27">
        <f>VLOOKUP(C31,'FHA share'!A$10:G$178, 4, FALSE)</f>
        <v>0.17969679999999999</v>
      </c>
      <c r="P31" s="11">
        <f>VLOOKUP(C31,'FHA share'!A$10:G$178, 5, FALSE)</f>
        <v>14144.09</v>
      </c>
      <c r="Q31" s="11">
        <f>VLOOKUP(C31,'FHA share'!A$10:G$178,6, FALSE)</f>
        <v>2086.9749999999999</v>
      </c>
      <c r="R31" s="27">
        <f>VLOOKUP(C31,'FHA share'!A$10:G$178, 7, FALSE)</f>
        <v>0.14755099999999999</v>
      </c>
      <c r="S31" s="29" t="str">
        <f t="shared" si="2"/>
        <v>No</v>
      </c>
    </row>
    <row r="32" spans="1:19" x14ac:dyDescent="0.25">
      <c r="A32" t="s">
        <v>478</v>
      </c>
      <c r="B32" s="2" t="s">
        <v>18</v>
      </c>
      <c r="C32" s="14">
        <f>VLOOKUP(B32,'MSA Code'!A$2:B$465,2, FALSE)</f>
        <v>33124</v>
      </c>
      <c r="D32" s="11">
        <v>55364</v>
      </c>
      <c r="E32" s="11">
        <v>2198</v>
      </c>
      <c r="F32" s="11">
        <v>1424</v>
      </c>
      <c r="G32" s="11">
        <v>9559</v>
      </c>
      <c r="H32" s="11">
        <v>13181</v>
      </c>
      <c r="I32" s="11">
        <v>109</v>
      </c>
      <c r="J32" s="20">
        <f t="shared" si="0"/>
        <v>0.23807889603352358</v>
      </c>
      <c r="K32" s="20">
        <f t="shared" si="1"/>
        <v>0.17265732244780002</v>
      </c>
      <c r="M32" s="11">
        <f>VLOOKUP(C32,'FHA share'!A$10:G$178, 2, FALSE)</f>
        <v>39274</v>
      </c>
      <c r="N32" s="11">
        <f>VLOOKUP(C32,'FHA share'!A$10:G$178, 3, FALSE)</f>
        <v>7854</v>
      </c>
      <c r="O32" s="27">
        <f>VLOOKUP(C32,'FHA share'!A$10:G$178, 4, FALSE)</f>
        <v>0.19997960000000001</v>
      </c>
      <c r="P32" s="11">
        <f>VLOOKUP(C32,'FHA share'!A$10:G$178, 5, FALSE)</f>
        <v>15176.04</v>
      </c>
      <c r="Q32" s="11">
        <f>VLOOKUP(C32,'FHA share'!A$10:G$178,6, FALSE)</f>
        <v>2201.46</v>
      </c>
      <c r="R32" s="27">
        <f>VLOOKUP(C32,'FHA share'!A$10:G$178, 7, FALSE)</f>
        <v>0.14506160000000001</v>
      </c>
      <c r="S32" s="29" t="str">
        <f t="shared" si="2"/>
        <v>Yes</v>
      </c>
    </row>
    <row r="33" spans="1:19" x14ac:dyDescent="0.25">
      <c r="A33" t="s">
        <v>481</v>
      </c>
      <c r="B33" s="2" t="s">
        <v>32</v>
      </c>
      <c r="C33" s="14">
        <f>VLOOKUP(B33,'MSA Code'!A$2:B$465,2, FALSE)</f>
        <v>15804</v>
      </c>
      <c r="D33" s="11">
        <v>58918</v>
      </c>
      <c r="E33" s="11">
        <v>2593</v>
      </c>
      <c r="F33" s="11">
        <v>1467</v>
      </c>
      <c r="G33" s="11">
        <v>8654</v>
      </c>
      <c r="H33" s="11">
        <v>12714</v>
      </c>
      <c r="I33" s="11">
        <v>276</v>
      </c>
      <c r="J33" s="20">
        <f t="shared" si="0"/>
        <v>0.21579143894904784</v>
      </c>
      <c r="K33" s="20">
        <f t="shared" si="1"/>
        <v>0.14688210733561899</v>
      </c>
      <c r="M33" s="11">
        <f>VLOOKUP(C33,'FHA share'!A$10:G$178, 2, FALSE)</f>
        <v>27074</v>
      </c>
      <c r="N33" s="11">
        <f>VLOOKUP(C33,'FHA share'!A$10:G$178, 3, FALSE)</f>
        <v>7058</v>
      </c>
      <c r="O33" s="27">
        <f>VLOOKUP(C33,'FHA share'!A$10:G$178, 4, FALSE)</f>
        <v>0.26069290000000001</v>
      </c>
      <c r="P33" s="11">
        <f>VLOOKUP(C33,'FHA share'!A$10:G$178, 5, FALSE)</f>
        <v>6469.14</v>
      </c>
      <c r="Q33" s="11">
        <f>VLOOKUP(C33,'FHA share'!A$10:G$178,6, FALSE)</f>
        <v>1450.59</v>
      </c>
      <c r="R33" s="27">
        <f>VLOOKUP(C33,'FHA share'!A$10:G$178, 7, FALSE)</f>
        <v>0.2242323</v>
      </c>
      <c r="S33" s="29" t="str">
        <f t="shared" si="2"/>
        <v>Yes</v>
      </c>
    </row>
    <row r="34" spans="1:19" x14ac:dyDescent="0.25">
      <c r="A34" t="s">
        <v>478</v>
      </c>
      <c r="B34" s="2" t="s">
        <v>19</v>
      </c>
      <c r="C34" s="14">
        <f>VLOOKUP(B34,'MSA Code'!A$2:B$465,2, FALSE)</f>
        <v>22744</v>
      </c>
      <c r="D34" s="11">
        <v>49180</v>
      </c>
      <c r="E34" s="11">
        <v>2082</v>
      </c>
      <c r="F34" s="11">
        <v>1397</v>
      </c>
      <c r="G34" s="11">
        <v>9098</v>
      </c>
      <c r="H34" s="11">
        <v>12577</v>
      </c>
      <c r="I34" s="11">
        <v>87</v>
      </c>
      <c r="J34" s="20">
        <f t="shared" si="0"/>
        <v>0.25573403822692153</v>
      </c>
      <c r="K34" s="20">
        <f t="shared" si="1"/>
        <v>0.18499389995933307</v>
      </c>
      <c r="M34" s="11">
        <f>VLOOKUP(C34,'FHA share'!A$10:G$178, 2, FALSE)</f>
        <v>40282</v>
      </c>
      <c r="N34" s="11">
        <f>VLOOKUP(C34,'FHA share'!A$10:G$178, 3, FALSE)</f>
        <v>7837</v>
      </c>
      <c r="O34" s="27">
        <f>VLOOKUP(C34,'FHA share'!A$10:G$178, 4, FALSE)</f>
        <v>0.19455339999999999</v>
      </c>
      <c r="P34" s="11">
        <f>VLOOKUP(C34,'FHA share'!A$10:G$178, 5, FALSE)</f>
        <v>13499.43</v>
      </c>
      <c r="Q34" s="11">
        <f>VLOOKUP(C34,'FHA share'!A$10:G$178,6, FALSE)</f>
        <v>2079.2649999999999</v>
      </c>
      <c r="R34" s="27">
        <f>VLOOKUP(C34,'FHA share'!A$10:G$178, 7, FALSE)</f>
        <v>0.1540261</v>
      </c>
      <c r="S34" s="29" t="str">
        <f t="shared" si="2"/>
        <v>Yes</v>
      </c>
    </row>
    <row r="35" spans="1:19" x14ac:dyDescent="0.25">
      <c r="B35" s="2" t="s">
        <v>63</v>
      </c>
      <c r="C35" s="14">
        <f>VLOOKUP(B35,'MSA Code'!A$2:B$465,2, FALSE)</f>
        <v>17460</v>
      </c>
      <c r="D35" s="11">
        <v>69034</v>
      </c>
      <c r="E35" s="11">
        <v>2602</v>
      </c>
      <c r="F35" s="11">
        <v>1371</v>
      </c>
      <c r="G35" s="11">
        <v>7816</v>
      </c>
      <c r="H35" s="11">
        <v>11789</v>
      </c>
      <c r="I35" s="11">
        <v>349</v>
      </c>
      <c r="J35" s="20">
        <f t="shared" si="0"/>
        <v>0.17077092447199929</v>
      </c>
      <c r="K35" s="20">
        <f t="shared" si="1"/>
        <v>0.11321957296404671</v>
      </c>
      <c r="M35" s="11">
        <f>VLOOKUP(C35,'FHA share'!A$10:G$178, 2, FALSE)</f>
        <v>45448</v>
      </c>
      <c r="N35" s="11">
        <f>VLOOKUP(C35,'FHA share'!A$10:G$178, 3, FALSE)</f>
        <v>8046</v>
      </c>
      <c r="O35" s="27">
        <f>VLOOKUP(C35,'FHA share'!A$10:G$178, 4, FALSE)</f>
        <v>0.17703749999999999</v>
      </c>
      <c r="P35" s="11">
        <f>VLOOKUP(C35,'FHA share'!A$10:G$178, 5, FALSE)</f>
        <v>8829.41</v>
      </c>
      <c r="Q35" s="11">
        <f>VLOOKUP(C35,'FHA share'!A$10:G$178,6, FALSE)</f>
        <v>1185.68</v>
      </c>
      <c r="R35" s="27">
        <f>VLOOKUP(C35,'FHA share'!A$10:G$178, 7, FALSE)</f>
        <v>0.13428760000000001</v>
      </c>
      <c r="S35" s="29" t="str">
        <f t="shared" si="2"/>
        <v>Yes</v>
      </c>
    </row>
    <row r="36" spans="1:19" x14ac:dyDescent="0.25">
      <c r="B36" s="2" t="s">
        <v>42</v>
      </c>
      <c r="C36" s="14">
        <f>VLOOKUP(B36,'MSA Code'!A$2:B$465,2, FALSE)</f>
        <v>19740</v>
      </c>
      <c r="D36" s="11">
        <v>71228</v>
      </c>
      <c r="E36" s="11">
        <v>2592</v>
      </c>
      <c r="F36" s="11">
        <v>1451</v>
      </c>
      <c r="G36" s="11">
        <v>7491</v>
      </c>
      <c r="H36" s="11">
        <v>11534</v>
      </c>
      <c r="I36" s="11">
        <v>28</v>
      </c>
      <c r="J36" s="20">
        <f t="shared" si="0"/>
        <v>0.16193070140955804</v>
      </c>
      <c r="K36" s="20">
        <f t="shared" si="1"/>
        <v>0.1051693154377492</v>
      </c>
      <c r="M36" s="11">
        <f>VLOOKUP(C36,'FHA share'!A$10:G$178, 2, FALSE)</f>
        <v>136008</v>
      </c>
      <c r="N36" s="11">
        <f>VLOOKUP(C36,'FHA share'!A$10:G$178, 3, FALSE)</f>
        <v>18943</v>
      </c>
      <c r="O36" s="27">
        <f>VLOOKUP(C36,'FHA share'!A$10:G$178, 4, FALSE)</f>
        <v>0.1392786</v>
      </c>
      <c r="P36" s="11">
        <f>VLOOKUP(C36,'FHA share'!A$10:G$178, 5, FALSE)</f>
        <v>52950.35</v>
      </c>
      <c r="Q36" s="11">
        <f>VLOOKUP(C36,'FHA share'!A$10:G$178,6, FALSE)</f>
        <v>6335.0349999999999</v>
      </c>
      <c r="R36" s="27">
        <f>VLOOKUP(C36,'FHA share'!A$10:G$178, 7, FALSE)</f>
        <v>0.119641</v>
      </c>
      <c r="S36" s="29" t="str">
        <f t="shared" si="2"/>
        <v>Yes</v>
      </c>
    </row>
    <row r="37" spans="1:19" x14ac:dyDescent="0.25">
      <c r="B37" s="2" t="s">
        <v>62</v>
      </c>
      <c r="C37" s="14">
        <f>VLOOKUP(B37,'MSA Code'!A$2:B$465,2, FALSE)</f>
        <v>17140</v>
      </c>
      <c r="D37" s="11">
        <v>73085</v>
      </c>
      <c r="E37" s="11">
        <v>2740</v>
      </c>
      <c r="F37" s="11">
        <v>1377</v>
      </c>
      <c r="G37" s="11">
        <v>6772</v>
      </c>
      <c r="H37" s="11">
        <v>10889</v>
      </c>
      <c r="I37" s="11">
        <v>247</v>
      </c>
      <c r="J37" s="20">
        <f t="shared" si="0"/>
        <v>0.14899090100567833</v>
      </c>
      <c r="K37" s="20">
        <f t="shared" si="1"/>
        <v>9.2659232400629399E-2</v>
      </c>
      <c r="M37" s="11">
        <f>VLOOKUP(C37,'FHA share'!A$10:G$178, 2, FALSE)</f>
        <v>59753</v>
      </c>
      <c r="N37" s="11">
        <f>VLOOKUP(C37,'FHA share'!A$10:G$178, 3, FALSE)</f>
        <v>9263</v>
      </c>
      <c r="O37" s="27">
        <f>VLOOKUP(C37,'FHA share'!A$10:G$178, 4, FALSE)</f>
        <v>0.15502150000000001</v>
      </c>
      <c r="P37" s="11">
        <f>VLOOKUP(C37,'FHA share'!A$10:G$178, 5, FALSE)</f>
        <v>13051.82</v>
      </c>
      <c r="Q37" s="11">
        <f>VLOOKUP(C37,'FHA share'!A$10:G$178,6, FALSE)</f>
        <v>1515.825</v>
      </c>
      <c r="R37" s="27">
        <f>VLOOKUP(C37,'FHA share'!A$10:G$178, 7, FALSE)</f>
        <v>0.11613900000000001</v>
      </c>
      <c r="S37" s="29" t="str">
        <f t="shared" si="2"/>
        <v>No</v>
      </c>
    </row>
    <row r="38" spans="1:19" x14ac:dyDescent="0.25">
      <c r="A38" t="s">
        <v>480</v>
      </c>
      <c r="B38" s="2" t="s">
        <v>30</v>
      </c>
      <c r="C38" s="14">
        <f>VLOOKUP(B38,'MSA Code'!A$2:B$465,2, FALSE)</f>
        <v>47664</v>
      </c>
      <c r="D38" s="11">
        <v>65459</v>
      </c>
      <c r="E38" s="11">
        <v>2492</v>
      </c>
      <c r="F38" s="11">
        <v>1282</v>
      </c>
      <c r="G38" s="11">
        <v>6678</v>
      </c>
      <c r="H38" s="11">
        <v>10452</v>
      </c>
      <c r="I38" s="11">
        <v>104</v>
      </c>
      <c r="J38" s="20">
        <f t="shared" si="0"/>
        <v>0.15967246673490276</v>
      </c>
      <c r="K38" s="20">
        <f t="shared" si="1"/>
        <v>0.10201805710444706</v>
      </c>
      <c r="M38" s="11">
        <f>VLOOKUP(C38,'FHA share'!A$10:G$178, 2, FALSE)</f>
        <v>82438</v>
      </c>
      <c r="N38" s="11">
        <f>VLOOKUP(C38,'FHA share'!A$10:G$178, 3, FALSE)</f>
        <v>9664</v>
      </c>
      <c r="O38" s="27">
        <f>VLOOKUP(C38,'FHA share'!A$10:G$178, 4, FALSE)</f>
        <v>0.1172275</v>
      </c>
      <c r="P38" s="11">
        <f>VLOOKUP(C38,'FHA share'!A$10:G$178, 5, FALSE)</f>
        <v>19328.64</v>
      </c>
      <c r="Q38" s="11">
        <f>VLOOKUP(C38,'FHA share'!A$10:G$178,6, FALSE)</f>
        <v>1788.8</v>
      </c>
      <c r="R38" s="27">
        <f>VLOOKUP(C38,'FHA share'!A$10:G$178, 7, FALSE)</f>
        <v>9.2546600000000007E-2</v>
      </c>
      <c r="S38" s="29" t="str">
        <f t="shared" si="2"/>
        <v>No</v>
      </c>
    </row>
    <row r="39" spans="1:19" x14ac:dyDescent="0.25">
      <c r="B39" s="2" t="s">
        <v>75</v>
      </c>
      <c r="C39" s="14">
        <f>VLOOKUP(B39,'MSA Code'!A$2:B$465,2, FALSE)</f>
        <v>32820</v>
      </c>
      <c r="D39" s="11">
        <v>58653</v>
      </c>
      <c r="E39" s="11">
        <v>2540</v>
      </c>
      <c r="F39" s="11">
        <v>1359</v>
      </c>
      <c r="G39" s="11">
        <v>6497</v>
      </c>
      <c r="H39" s="11">
        <v>10396</v>
      </c>
      <c r="I39" s="11">
        <v>81</v>
      </c>
      <c r="J39" s="20">
        <f t="shared" si="0"/>
        <v>0.17724583567762944</v>
      </c>
      <c r="K39" s="20">
        <f t="shared" si="1"/>
        <v>0.110770122585375</v>
      </c>
      <c r="M39" s="11">
        <f>VLOOKUP(C39,'FHA share'!A$10:G$178, 2, FALSE)</f>
        <v>27088</v>
      </c>
      <c r="N39" s="11">
        <f>VLOOKUP(C39,'FHA share'!A$10:G$178, 3, FALSE)</f>
        <v>5840</v>
      </c>
      <c r="O39" s="27">
        <f>VLOOKUP(C39,'FHA share'!A$10:G$178, 4, FALSE)</f>
        <v>0.2155936</v>
      </c>
      <c r="P39" s="11">
        <f>VLOOKUP(C39,'FHA share'!A$10:G$178, 5, FALSE)</f>
        <v>6151.57</v>
      </c>
      <c r="Q39" s="11">
        <f>VLOOKUP(C39,'FHA share'!A$10:G$178,6, FALSE)</f>
        <v>1098.94</v>
      </c>
      <c r="R39" s="27">
        <f>VLOOKUP(C39,'FHA share'!A$10:G$178, 7, FALSE)</f>
        <v>0.17864379999999999</v>
      </c>
      <c r="S39" s="29" t="str">
        <f t="shared" si="2"/>
        <v>Yes</v>
      </c>
    </row>
    <row r="40" spans="1:19" x14ac:dyDescent="0.25">
      <c r="B40" s="2" t="s">
        <v>58</v>
      </c>
      <c r="C40" s="14">
        <f>VLOOKUP(B40,'MSA Code'!A$2:B$465,2, FALSE)</f>
        <v>28140</v>
      </c>
      <c r="D40" s="11">
        <v>70330</v>
      </c>
      <c r="E40" s="11">
        <v>2667</v>
      </c>
      <c r="F40" s="11">
        <v>1367</v>
      </c>
      <c r="G40" s="11">
        <v>6282</v>
      </c>
      <c r="H40" s="11">
        <v>10316</v>
      </c>
      <c r="I40" s="11">
        <v>92</v>
      </c>
      <c r="J40" s="20">
        <f t="shared" ref="J40:J71" si="4">H40/D40</f>
        <v>0.14667993743779326</v>
      </c>
      <c r="K40" s="20">
        <f t="shared" ref="K40:K71" si="5">G40/D40</f>
        <v>8.9321768804208737E-2</v>
      </c>
      <c r="M40" s="11">
        <f>VLOOKUP(C40,'FHA share'!A$10:G$178, 2, FALSE)</f>
        <v>61157</v>
      </c>
      <c r="N40" s="11">
        <f>VLOOKUP(C40,'FHA share'!A$10:G$178, 3, FALSE)</f>
        <v>9359</v>
      </c>
      <c r="O40" s="27">
        <f>VLOOKUP(C40,'FHA share'!A$10:G$178, 4, FALSE)</f>
        <v>0.15303240000000001</v>
      </c>
      <c r="P40" s="11">
        <f>VLOOKUP(C40,'FHA share'!A$10:G$178, 5, FALSE)</f>
        <v>14859.68</v>
      </c>
      <c r="Q40" s="11">
        <f>VLOOKUP(C40,'FHA share'!A$10:G$178,6, FALSE)</f>
        <v>1735.2850000000001</v>
      </c>
      <c r="R40" s="27">
        <f>VLOOKUP(C40,'FHA share'!A$10:G$178, 7, FALSE)</f>
        <v>0.1167781</v>
      </c>
      <c r="S40" s="29" t="str">
        <f t="shared" ref="S40:S71" si="6">IF(AND(OR(J40&gt;16%,K40&gt;10%),AND(O40&gt;12.5%)),"Yes",IF((AND(O40&gt;20%,J40&gt;12%)),"Yes","No"))</f>
        <v>No</v>
      </c>
    </row>
    <row r="41" spans="1:19" x14ac:dyDescent="0.25">
      <c r="B41" s="2" t="s">
        <v>68</v>
      </c>
      <c r="C41" s="14">
        <f>VLOOKUP(B41,'MSA Code'!A$2:B$465,2, FALSE)</f>
        <v>47260</v>
      </c>
      <c r="D41" s="11">
        <v>62557</v>
      </c>
      <c r="E41" s="11">
        <v>2557</v>
      </c>
      <c r="F41" s="11">
        <v>1265</v>
      </c>
      <c r="G41" s="11">
        <v>6416</v>
      </c>
      <c r="H41" s="11">
        <v>10238</v>
      </c>
      <c r="I41" s="11">
        <v>74</v>
      </c>
      <c r="J41" s="20">
        <f t="shared" si="4"/>
        <v>0.16365874322617774</v>
      </c>
      <c r="K41" s="20">
        <f t="shared" si="5"/>
        <v>0.10256246303371325</v>
      </c>
      <c r="M41" s="11">
        <f>VLOOKUP(C41,'FHA share'!A$10:G$178, 2, FALSE)</f>
        <v>48960</v>
      </c>
      <c r="N41" s="11">
        <f>VLOOKUP(C41,'FHA share'!A$10:G$178, 3, FALSE)</f>
        <v>7040</v>
      </c>
      <c r="O41" s="27">
        <f>VLOOKUP(C41,'FHA share'!A$10:G$178, 4, FALSE)</f>
        <v>0.1437909</v>
      </c>
      <c r="P41" s="11">
        <f>VLOOKUP(C41,'FHA share'!A$10:G$178, 5, FALSE)</f>
        <v>13818.83</v>
      </c>
      <c r="Q41" s="11">
        <f>VLOOKUP(C41,'FHA share'!A$10:G$178,6, FALSE)</f>
        <v>1514.66</v>
      </c>
      <c r="R41" s="27">
        <f>VLOOKUP(C41,'FHA share'!A$10:G$178, 7, FALSE)</f>
        <v>0.10960839999999999</v>
      </c>
      <c r="S41" s="29" t="str">
        <f t="shared" si="6"/>
        <v>Yes</v>
      </c>
    </row>
    <row r="42" spans="1:19" x14ac:dyDescent="0.25">
      <c r="B42" s="2" t="s">
        <v>61</v>
      </c>
      <c r="C42" s="14">
        <f>VLOOKUP(B42,'MSA Code'!A$2:B$465,2, FALSE)</f>
        <v>18140</v>
      </c>
      <c r="D42" s="11">
        <v>65610</v>
      </c>
      <c r="E42" s="11">
        <v>2438</v>
      </c>
      <c r="F42" s="11">
        <v>1300</v>
      </c>
      <c r="G42" s="11">
        <v>6494</v>
      </c>
      <c r="H42" s="11">
        <v>10232</v>
      </c>
      <c r="I42" s="11">
        <v>220</v>
      </c>
      <c r="J42" s="20">
        <f t="shared" si="4"/>
        <v>0.15595183661027281</v>
      </c>
      <c r="K42" s="20">
        <f t="shared" si="5"/>
        <v>9.8978814205151658E-2</v>
      </c>
      <c r="M42" s="11">
        <f>VLOOKUP(C42,'FHA share'!A$10:G$178, 2, FALSE)</f>
        <v>57805</v>
      </c>
      <c r="N42" s="11">
        <f>VLOOKUP(C42,'FHA share'!A$10:G$178, 3, FALSE)</f>
        <v>7863</v>
      </c>
      <c r="O42" s="27">
        <f>VLOOKUP(C42,'FHA share'!A$10:G$178, 4, FALSE)</f>
        <v>0.13602629999999999</v>
      </c>
      <c r="P42" s="11">
        <f>VLOOKUP(C42,'FHA share'!A$10:G$178, 5, FALSE)</f>
        <v>14750.09</v>
      </c>
      <c r="Q42" s="11">
        <f>VLOOKUP(C42,'FHA share'!A$10:G$178,6, FALSE)</f>
        <v>1429.2149999999999</v>
      </c>
      <c r="R42" s="27">
        <f>VLOOKUP(C42,'FHA share'!A$10:G$178, 7, FALSE)</f>
        <v>9.6895300000000004E-2</v>
      </c>
      <c r="S42" s="29" t="str">
        <f t="shared" si="6"/>
        <v>No</v>
      </c>
    </row>
    <row r="43" spans="1:19" x14ac:dyDescent="0.25">
      <c r="B43" s="2" t="s">
        <v>64</v>
      </c>
      <c r="C43" s="14">
        <f>VLOOKUP(B43,'MSA Code'!A$2:B$465,2, FALSE)</f>
        <v>38300</v>
      </c>
      <c r="D43" s="11">
        <v>68146</v>
      </c>
      <c r="E43" s="11">
        <v>2582</v>
      </c>
      <c r="F43" s="11">
        <v>1308</v>
      </c>
      <c r="G43" s="11">
        <v>6126</v>
      </c>
      <c r="H43" s="11">
        <v>10016</v>
      </c>
      <c r="I43" s="11">
        <v>249</v>
      </c>
      <c r="J43" s="20">
        <f t="shared" si="4"/>
        <v>0.14697854606286503</v>
      </c>
      <c r="K43" s="20">
        <f t="shared" si="5"/>
        <v>8.9895224958178033E-2</v>
      </c>
      <c r="M43" s="11">
        <f>VLOOKUP(C43,'FHA share'!A$10:G$178, 2, FALSE)</f>
        <v>47096</v>
      </c>
      <c r="N43" s="11">
        <f>VLOOKUP(C43,'FHA share'!A$10:G$178, 3, FALSE)</f>
        <v>7017</v>
      </c>
      <c r="O43" s="27">
        <f>VLOOKUP(C43,'FHA share'!A$10:G$178, 4, FALSE)</f>
        <v>0.1489936</v>
      </c>
      <c r="P43" s="11">
        <f>VLOOKUP(C43,'FHA share'!A$10:G$178, 5, FALSE)</f>
        <v>9728.09</v>
      </c>
      <c r="Q43" s="11">
        <f>VLOOKUP(C43,'FHA share'!A$10:G$178,6, FALSE)</f>
        <v>1049.7049999999999</v>
      </c>
      <c r="R43" s="27">
        <f>VLOOKUP(C43,'FHA share'!A$10:G$178, 7, FALSE)</f>
        <v>0.1079045</v>
      </c>
      <c r="S43" s="29" t="str">
        <f t="shared" si="6"/>
        <v>No</v>
      </c>
    </row>
    <row r="44" spans="1:19" x14ac:dyDescent="0.25">
      <c r="B44" s="2" t="s">
        <v>57</v>
      </c>
      <c r="C44" s="14">
        <f>VLOOKUP(B44,'MSA Code'!A$2:B$465,2, FALSE)</f>
        <v>34980</v>
      </c>
      <c r="D44" s="11">
        <v>66359</v>
      </c>
      <c r="E44" s="11">
        <v>2494</v>
      </c>
      <c r="F44" s="11">
        <v>1394</v>
      </c>
      <c r="G44" s="11">
        <v>6089</v>
      </c>
      <c r="H44" s="11">
        <v>9977</v>
      </c>
      <c r="I44" s="11">
        <v>35</v>
      </c>
      <c r="J44" s="20">
        <f t="shared" si="4"/>
        <v>0.15034885998884853</v>
      </c>
      <c r="K44" s="20">
        <f t="shared" si="5"/>
        <v>9.1758465317439988E-2</v>
      </c>
      <c r="M44" s="11">
        <f>VLOOKUP(C44,'FHA share'!A$10:G$178, 2, FALSE)</f>
        <v>67760</v>
      </c>
      <c r="N44" s="11">
        <f>VLOOKUP(C44,'FHA share'!A$10:G$178, 3, FALSE)</f>
        <v>11317</v>
      </c>
      <c r="O44" s="27">
        <f>VLOOKUP(C44,'FHA share'!A$10:G$178, 4, FALSE)</f>
        <v>0.16701589999999999</v>
      </c>
      <c r="P44" s="11">
        <f>VLOOKUP(C44,'FHA share'!A$10:G$178, 5, FALSE)</f>
        <v>21315.24</v>
      </c>
      <c r="Q44" s="11">
        <f>VLOOKUP(C44,'FHA share'!A$10:G$178,6, FALSE)</f>
        <v>2812.105</v>
      </c>
      <c r="R44" s="27">
        <f>VLOOKUP(C44,'FHA share'!A$10:G$178, 7, FALSE)</f>
        <v>0.1319293</v>
      </c>
      <c r="S44" s="29" t="str">
        <f t="shared" si="6"/>
        <v>No</v>
      </c>
    </row>
    <row r="45" spans="1:19" x14ac:dyDescent="0.25">
      <c r="B45" s="2" t="s">
        <v>50</v>
      </c>
      <c r="C45" s="14">
        <f>VLOOKUP(B45,'MSA Code'!A$2:B$465,2, FALSE)</f>
        <v>12420</v>
      </c>
      <c r="D45" s="11">
        <v>53441</v>
      </c>
      <c r="E45" s="11">
        <v>2160</v>
      </c>
      <c r="F45" s="11">
        <v>1211</v>
      </c>
      <c r="G45" s="11">
        <v>5534</v>
      </c>
      <c r="H45" s="11">
        <v>8905</v>
      </c>
      <c r="I45" s="11">
        <v>30</v>
      </c>
      <c r="J45" s="20">
        <f t="shared" si="4"/>
        <v>0.16663236092138994</v>
      </c>
      <c r="K45" s="20">
        <f t="shared" si="5"/>
        <v>0.10355345146984525</v>
      </c>
      <c r="M45" s="11">
        <f>VLOOKUP(C45,'FHA share'!A$10:G$178, 2, FALSE)</f>
        <v>64591</v>
      </c>
      <c r="N45" s="11">
        <f>VLOOKUP(C45,'FHA share'!A$10:G$178, 3, FALSE)</f>
        <v>6870</v>
      </c>
      <c r="O45" s="27">
        <f>VLOOKUP(C45,'FHA share'!A$10:G$178, 4, FALSE)</f>
        <v>0.1063616</v>
      </c>
      <c r="P45" s="11">
        <f>VLOOKUP(C45,'FHA share'!A$10:G$178, 5, FALSE)</f>
        <v>22248.55</v>
      </c>
      <c r="Q45" s="11">
        <f>VLOOKUP(C45,'FHA share'!A$10:G$178,6, FALSE)</f>
        <v>1714.85</v>
      </c>
      <c r="R45" s="27">
        <f>VLOOKUP(C45,'FHA share'!A$10:G$178, 7, FALSE)</f>
        <v>7.7076900000000004E-2</v>
      </c>
      <c r="S45" s="29" t="str">
        <f t="shared" si="6"/>
        <v>No</v>
      </c>
    </row>
    <row r="46" spans="1:19" x14ac:dyDescent="0.25">
      <c r="B46" s="2" t="s">
        <v>60</v>
      </c>
      <c r="C46" s="14">
        <f>VLOOKUP(B46,'MSA Code'!A$2:B$465,2, FALSE)</f>
        <v>27260</v>
      </c>
      <c r="D46" s="11">
        <v>49123</v>
      </c>
      <c r="E46" s="11">
        <v>1887</v>
      </c>
      <c r="F46" s="11">
        <v>1042</v>
      </c>
      <c r="G46" s="11">
        <v>5803</v>
      </c>
      <c r="H46" s="11">
        <v>8732</v>
      </c>
      <c r="I46" s="11">
        <v>95</v>
      </c>
      <c r="J46" s="20">
        <f t="shared" si="4"/>
        <v>0.17775787309406998</v>
      </c>
      <c r="K46" s="20">
        <f t="shared" si="5"/>
        <v>0.11813203590985892</v>
      </c>
      <c r="M46" s="11">
        <f>VLOOKUP(C46,'FHA share'!A$10:G$178, 2, FALSE)</f>
        <v>46810</v>
      </c>
      <c r="N46" s="11">
        <f>VLOOKUP(C46,'FHA share'!A$10:G$178, 3, FALSE)</f>
        <v>7549</v>
      </c>
      <c r="O46" s="27">
        <f>VLOOKUP(C46,'FHA share'!A$10:G$178, 4, FALSE)</f>
        <v>0.161269</v>
      </c>
      <c r="P46" s="11">
        <f>VLOOKUP(C46,'FHA share'!A$10:G$178, 5, FALSE)</f>
        <v>12237.25</v>
      </c>
      <c r="Q46" s="11">
        <f>VLOOKUP(C46,'FHA share'!A$10:G$178,6, FALSE)</f>
        <v>1614.845</v>
      </c>
      <c r="R46" s="27">
        <f>VLOOKUP(C46,'FHA share'!A$10:G$178, 7, FALSE)</f>
        <v>0.13196140000000001</v>
      </c>
      <c r="S46" s="29" t="str">
        <f t="shared" si="6"/>
        <v>Yes</v>
      </c>
    </row>
    <row r="47" spans="1:19" x14ac:dyDescent="0.25">
      <c r="B47" s="2" t="s">
        <v>89</v>
      </c>
      <c r="C47" s="14">
        <f>VLOOKUP(B47,'MSA Code'!A$2:B$465,2, FALSE)</f>
        <v>35380</v>
      </c>
      <c r="D47" s="11">
        <v>37500</v>
      </c>
      <c r="E47" s="11">
        <v>1937</v>
      </c>
      <c r="F47" s="11">
        <v>1045</v>
      </c>
      <c r="G47" s="11">
        <v>5700</v>
      </c>
      <c r="H47" s="11">
        <v>8682</v>
      </c>
      <c r="I47" s="11">
        <v>87</v>
      </c>
      <c r="J47" s="20">
        <f t="shared" si="4"/>
        <v>0.23152</v>
      </c>
      <c r="K47" s="20">
        <f t="shared" si="5"/>
        <v>0.152</v>
      </c>
      <c r="M47" s="11">
        <f>VLOOKUP(C47,'FHA share'!A$10:G$178, 2, FALSE)</f>
        <v>24663</v>
      </c>
      <c r="N47" s="11">
        <f>VLOOKUP(C47,'FHA share'!A$10:G$178, 3, FALSE)</f>
        <v>4225</v>
      </c>
      <c r="O47" s="27">
        <f>VLOOKUP(C47,'FHA share'!A$10:G$178, 4, FALSE)</f>
        <v>0.17130919999999999</v>
      </c>
      <c r="P47" s="11">
        <f>VLOOKUP(C47,'FHA share'!A$10:G$178, 5, FALSE)</f>
        <v>6381.7049999999999</v>
      </c>
      <c r="Q47" s="11">
        <f>VLOOKUP(C47,'FHA share'!A$10:G$178,6, FALSE)</f>
        <v>781.71500000000003</v>
      </c>
      <c r="R47" s="27">
        <f>VLOOKUP(C47,'FHA share'!A$10:G$178, 7, FALSE)</f>
        <v>0.12249309999999999</v>
      </c>
      <c r="S47" s="29" t="str">
        <f t="shared" si="6"/>
        <v>Yes</v>
      </c>
    </row>
    <row r="48" spans="1:19" x14ac:dyDescent="0.25">
      <c r="B48" s="2" t="s">
        <v>70</v>
      </c>
      <c r="C48" s="14">
        <f>VLOOKUP(B48,'MSA Code'!A$2:B$465,2, FALSE)</f>
        <v>36420</v>
      </c>
      <c r="D48" s="11">
        <v>53278</v>
      </c>
      <c r="E48" s="11">
        <v>2130</v>
      </c>
      <c r="F48" s="11">
        <v>1098</v>
      </c>
      <c r="G48" s="11">
        <v>5054</v>
      </c>
      <c r="H48" s="11">
        <v>8282</v>
      </c>
      <c r="I48" s="11">
        <v>153</v>
      </c>
      <c r="J48" s="20">
        <f t="shared" si="4"/>
        <v>0.1554487781072863</v>
      </c>
      <c r="K48" s="20">
        <f t="shared" si="5"/>
        <v>9.486091820263523E-2</v>
      </c>
      <c r="M48" s="11">
        <f>VLOOKUP(C48,'FHA share'!A$10:G$178, 2, FALSE)</f>
        <v>32310</v>
      </c>
      <c r="N48" s="11">
        <f>VLOOKUP(C48,'FHA share'!A$10:G$178, 3, FALSE)</f>
        <v>6013</v>
      </c>
      <c r="O48" s="27">
        <f>VLOOKUP(C48,'FHA share'!A$10:G$178, 4, FALSE)</f>
        <v>0.1861034</v>
      </c>
      <c r="P48" s="11">
        <f>VLOOKUP(C48,'FHA share'!A$10:G$178, 5, FALSE)</f>
        <v>6728.62</v>
      </c>
      <c r="Q48" s="11">
        <f>VLOOKUP(C48,'FHA share'!A$10:G$178,6, FALSE)</f>
        <v>977.005</v>
      </c>
      <c r="R48" s="27">
        <f>VLOOKUP(C48,'FHA share'!A$10:G$178, 7, FALSE)</f>
        <v>0.14520140000000001</v>
      </c>
      <c r="S48" s="29" t="str">
        <f t="shared" si="6"/>
        <v>No</v>
      </c>
    </row>
    <row r="49" spans="1:19" x14ac:dyDescent="0.25">
      <c r="B49" s="2" t="s">
        <v>79</v>
      </c>
      <c r="C49" s="14">
        <f>VLOOKUP(B49,'MSA Code'!A$2:B$465,2, FALSE)</f>
        <v>40060</v>
      </c>
      <c r="D49" s="11">
        <v>51638</v>
      </c>
      <c r="E49" s="11">
        <v>2046</v>
      </c>
      <c r="F49" s="11">
        <v>1153</v>
      </c>
      <c r="G49" s="11">
        <v>4968</v>
      </c>
      <c r="H49" s="11">
        <v>8167</v>
      </c>
      <c r="I49" s="11">
        <v>35</v>
      </c>
      <c r="J49" s="20">
        <f t="shared" si="4"/>
        <v>0.15815872032224332</v>
      </c>
      <c r="K49" s="20">
        <f t="shared" si="5"/>
        <v>9.6208218753631045E-2</v>
      </c>
      <c r="M49" s="11">
        <f>VLOOKUP(C49,'FHA share'!A$10:G$178, 2, FALSE)</f>
        <v>36915</v>
      </c>
      <c r="N49" s="11">
        <f>VLOOKUP(C49,'FHA share'!A$10:G$178, 3, FALSE)</f>
        <v>6552</v>
      </c>
      <c r="O49" s="27">
        <f>VLOOKUP(C49,'FHA share'!A$10:G$178, 4, FALSE)</f>
        <v>0.1774888</v>
      </c>
      <c r="P49" s="11">
        <f>VLOOKUP(C49,'FHA share'!A$10:G$178, 5, FALSE)</f>
        <v>10873.68</v>
      </c>
      <c r="Q49" s="11">
        <f>VLOOKUP(C49,'FHA share'!A$10:G$178,6, FALSE)</f>
        <v>1449.91</v>
      </c>
      <c r="R49" s="27">
        <f>VLOOKUP(C49,'FHA share'!A$10:G$178, 7, FALSE)</f>
        <v>0.13334119999999999</v>
      </c>
      <c r="S49" s="29" t="str">
        <f t="shared" si="6"/>
        <v>No</v>
      </c>
    </row>
    <row r="50" spans="1:19" x14ac:dyDescent="0.25">
      <c r="B50" s="2" t="s">
        <v>87</v>
      </c>
      <c r="C50" s="14">
        <f>VLOOKUP(B50,'MSA Code'!A$2:B$465,2, FALSE)</f>
        <v>25540</v>
      </c>
      <c r="D50" s="11">
        <v>43163</v>
      </c>
      <c r="E50" s="11">
        <v>1791</v>
      </c>
      <c r="F50" s="11">
        <v>959</v>
      </c>
      <c r="G50" s="11">
        <v>5109</v>
      </c>
      <c r="H50" s="11">
        <v>7859</v>
      </c>
      <c r="I50" s="11">
        <v>181</v>
      </c>
      <c r="J50" s="20">
        <f t="shared" si="4"/>
        <v>0.18207724208233905</v>
      </c>
      <c r="K50" s="20">
        <f t="shared" si="5"/>
        <v>0.11836526654773764</v>
      </c>
      <c r="M50" s="11">
        <f>VLOOKUP(C50,'FHA share'!A$10:G$178, 2, FALSE)</f>
        <v>23006</v>
      </c>
      <c r="N50" s="11">
        <f>VLOOKUP(C50,'FHA share'!A$10:G$178, 3, FALSE)</f>
        <v>4487</v>
      </c>
      <c r="O50" s="27">
        <f>VLOOKUP(C50,'FHA share'!A$10:G$178, 4, FALSE)</f>
        <v>0.19503609999999999</v>
      </c>
      <c r="P50" s="11">
        <f>VLOOKUP(C50,'FHA share'!A$10:G$178, 5, FALSE)</f>
        <v>5511.2</v>
      </c>
      <c r="Q50" s="11">
        <f>VLOOKUP(C50,'FHA share'!A$10:G$178,6, FALSE)</f>
        <v>907.375</v>
      </c>
      <c r="R50" s="27">
        <f>VLOOKUP(C50,'FHA share'!A$10:G$178, 7, FALSE)</f>
        <v>0.16464200000000001</v>
      </c>
      <c r="S50" s="29" t="str">
        <f t="shared" si="6"/>
        <v>Yes</v>
      </c>
    </row>
    <row r="51" spans="1:19" x14ac:dyDescent="0.25">
      <c r="A51" t="s">
        <v>480</v>
      </c>
      <c r="B51" s="2" t="s">
        <v>29</v>
      </c>
      <c r="C51" s="14">
        <f>VLOOKUP(B51,'MSA Code'!A$2:B$465,2, FALSE)</f>
        <v>19804</v>
      </c>
      <c r="D51" s="11">
        <v>46612</v>
      </c>
      <c r="E51" s="11">
        <v>1895</v>
      </c>
      <c r="F51" s="11">
        <v>972</v>
      </c>
      <c r="G51" s="11">
        <v>4931</v>
      </c>
      <c r="H51" s="11">
        <v>7798</v>
      </c>
      <c r="I51" s="11">
        <v>138</v>
      </c>
      <c r="J51" s="20">
        <f t="shared" si="4"/>
        <v>0.16729597528533424</v>
      </c>
      <c r="K51" s="20">
        <f t="shared" si="5"/>
        <v>0.10578820904488115</v>
      </c>
      <c r="M51" s="11">
        <f>VLOOKUP(C51,'FHA share'!A$10:G$178, 2, FALSE)</f>
        <v>31881</v>
      </c>
      <c r="N51" s="11">
        <f>VLOOKUP(C51,'FHA share'!A$10:G$178, 3, FALSE)</f>
        <v>6103</v>
      </c>
      <c r="O51" s="27">
        <f>VLOOKUP(C51,'FHA share'!A$10:G$178, 4, FALSE)</f>
        <v>0.19143060000000001</v>
      </c>
      <c r="P51" s="11">
        <f>VLOOKUP(C51,'FHA share'!A$10:G$178, 5, FALSE)</f>
        <v>6049.375</v>
      </c>
      <c r="Q51" s="11">
        <f>VLOOKUP(C51,'FHA share'!A$10:G$178,6, FALSE)</f>
        <v>904.82500000000005</v>
      </c>
      <c r="R51" s="27">
        <f>VLOOKUP(C51,'FHA share'!A$10:G$178, 7, FALSE)</f>
        <v>0.14957329999999999</v>
      </c>
      <c r="S51" s="29" t="str">
        <f t="shared" si="6"/>
        <v>Yes</v>
      </c>
    </row>
    <row r="52" spans="1:19" x14ac:dyDescent="0.25">
      <c r="A52" t="s">
        <v>482</v>
      </c>
      <c r="B52" s="2" t="s">
        <v>39</v>
      </c>
      <c r="C52" s="14">
        <f>VLOOKUP(B52,'MSA Code'!A$2:B$465,2, FALSE)</f>
        <v>39300</v>
      </c>
      <c r="D52" s="11">
        <v>45804</v>
      </c>
      <c r="E52" s="11">
        <v>1810</v>
      </c>
      <c r="F52" s="11">
        <v>933</v>
      </c>
      <c r="G52" s="11">
        <v>4803</v>
      </c>
      <c r="H52" s="11">
        <v>7546</v>
      </c>
      <c r="I52" s="11">
        <v>152</v>
      </c>
      <c r="J52" s="20">
        <f t="shared" si="4"/>
        <v>0.16474543707973102</v>
      </c>
      <c r="K52" s="20">
        <f t="shared" si="5"/>
        <v>0.10485983756877129</v>
      </c>
      <c r="M52" s="11">
        <f>VLOOKUP(C52,'FHA share'!A$10:G$178, 2, FALSE)</f>
        <v>41373</v>
      </c>
      <c r="N52" s="11">
        <f>VLOOKUP(C52,'FHA share'!A$10:G$178, 3, FALSE)</f>
        <v>7873</v>
      </c>
      <c r="O52" s="27">
        <f>VLOOKUP(C52,'FHA share'!A$10:G$178, 4, FALSE)</f>
        <v>0.1902932</v>
      </c>
      <c r="P52" s="11">
        <f>VLOOKUP(C52,'FHA share'!A$10:G$178, 5, FALSE)</f>
        <v>11879.08</v>
      </c>
      <c r="Q52" s="11">
        <f>VLOOKUP(C52,'FHA share'!A$10:G$178,6, FALSE)</f>
        <v>2052.0349999999999</v>
      </c>
      <c r="R52" s="27">
        <f>VLOOKUP(C52,'FHA share'!A$10:G$178, 7, FALSE)</f>
        <v>0.17274349999999999</v>
      </c>
      <c r="S52" s="29" t="str">
        <f t="shared" si="6"/>
        <v>Yes</v>
      </c>
    </row>
    <row r="53" spans="1:19" x14ac:dyDescent="0.25">
      <c r="B53" s="2" t="s">
        <v>73</v>
      </c>
      <c r="C53" s="14">
        <f>VLOOKUP(B53,'MSA Code'!A$2:B$465,2, FALSE)</f>
        <v>13820</v>
      </c>
      <c r="D53" s="11">
        <v>39656</v>
      </c>
      <c r="E53" s="11">
        <v>1887</v>
      </c>
      <c r="F53" s="11">
        <v>1009</v>
      </c>
      <c r="G53" s="11">
        <v>4562</v>
      </c>
      <c r="H53" s="11">
        <v>7458</v>
      </c>
      <c r="I53" s="11">
        <v>93</v>
      </c>
      <c r="J53" s="20">
        <f t="shared" si="4"/>
        <v>0.18806737946338511</v>
      </c>
      <c r="K53" s="20">
        <f t="shared" si="5"/>
        <v>0.11503933830946136</v>
      </c>
      <c r="M53" s="11">
        <f>VLOOKUP(C53,'FHA share'!A$10:G$178, 2, FALSE)</f>
        <v>26578</v>
      </c>
      <c r="N53" s="11">
        <f>VLOOKUP(C53,'FHA share'!A$10:G$178, 3, FALSE)</f>
        <v>4824</v>
      </c>
      <c r="O53" s="27">
        <f>VLOOKUP(C53,'FHA share'!A$10:G$178, 4, FALSE)</f>
        <v>0.18150350000000001</v>
      </c>
      <c r="P53" s="11">
        <f>VLOOKUP(C53,'FHA share'!A$10:G$178, 5, FALSE)</f>
        <v>6358.55</v>
      </c>
      <c r="Q53" s="11">
        <f>VLOOKUP(C53,'FHA share'!A$10:G$178,6, FALSE)</f>
        <v>857.15</v>
      </c>
      <c r="R53" s="27">
        <f>VLOOKUP(C53,'FHA share'!A$10:G$178, 7, FALSE)</f>
        <v>0.1348028</v>
      </c>
      <c r="S53" s="29" t="str">
        <f t="shared" si="6"/>
        <v>Yes</v>
      </c>
    </row>
    <row r="54" spans="1:19" x14ac:dyDescent="0.25">
      <c r="A54" t="s">
        <v>478</v>
      </c>
      <c r="B54" s="2" t="s">
        <v>20</v>
      </c>
      <c r="C54" s="14">
        <f>VLOOKUP(B54,'MSA Code'!A$2:B$465,2, FALSE)</f>
        <v>48424</v>
      </c>
      <c r="D54" s="11">
        <v>33689</v>
      </c>
      <c r="E54" s="11">
        <v>1315</v>
      </c>
      <c r="F54" s="11">
        <v>852</v>
      </c>
      <c r="G54" s="11">
        <v>5204</v>
      </c>
      <c r="H54" s="11">
        <v>7371</v>
      </c>
      <c r="I54" s="11">
        <v>52</v>
      </c>
      <c r="J54" s="20">
        <f t="shared" si="4"/>
        <v>0.21879545252159457</v>
      </c>
      <c r="K54" s="20">
        <f t="shared" si="5"/>
        <v>0.15447178604292203</v>
      </c>
      <c r="M54" s="11">
        <f>VLOOKUP(C54,'FHA share'!A$10:G$178, 2, FALSE)</f>
        <v>34405</v>
      </c>
      <c r="N54" s="11">
        <f>VLOOKUP(C54,'FHA share'!A$10:G$178, 3, FALSE)</f>
        <v>5991</v>
      </c>
      <c r="O54" s="27">
        <f>VLOOKUP(C54,'FHA share'!A$10:G$178, 4, FALSE)</f>
        <v>0.1741317</v>
      </c>
      <c r="P54" s="11">
        <f>VLOOKUP(C54,'FHA share'!A$10:G$178, 5, FALSE)</f>
        <v>11960.2</v>
      </c>
      <c r="Q54" s="11">
        <f>VLOOKUP(C54,'FHA share'!A$10:G$178,6, FALSE)</f>
        <v>1500.2650000000001</v>
      </c>
      <c r="R54" s="27">
        <f>VLOOKUP(C54,'FHA share'!A$10:G$178, 7, FALSE)</f>
        <v>0.1254382</v>
      </c>
      <c r="S54" s="29" t="str">
        <f t="shared" si="6"/>
        <v>Yes</v>
      </c>
    </row>
    <row r="55" spans="1:19" x14ac:dyDescent="0.25">
      <c r="A55" t="s">
        <v>481</v>
      </c>
      <c r="B55" s="2" t="s">
        <v>33</v>
      </c>
      <c r="C55" s="14">
        <f>VLOOKUP(B55,'MSA Code'!A$2:B$465,2, FALSE)</f>
        <v>33874</v>
      </c>
      <c r="D55" s="11">
        <v>42263</v>
      </c>
      <c r="E55" s="11">
        <v>1544</v>
      </c>
      <c r="F55" s="11">
        <v>812</v>
      </c>
      <c r="G55" s="11">
        <v>4906</v>
      </c>
      <c r="H55" s="11">
        <v>7262</v>
      </c>
      <c r="I55" s="11">
        <v>92</v>
      </c>
      <c r="J55" s="20">
        <f t="shared" si="4"/>
        <v>0.17182878640891561</v>
      </c>
      <c r="K55" s="20">
        <f t="shared" si="5"/>
        <v>0.11608262546435416</v>
      </c>
      <c r="M55" s="11">
        <f>VLOOKUP(C55,'FHA share'!A$10:G$178, 2, FALSE)</f>
        <v>47987</v>
      </c>
      <c r="N55" s="11">
        <f>VLOOKUP(C55,'FHA share'!A$10:G$178, 3, FALSE)</f>
        <v>5606</v>
      </c>
      <c r="O55" s="27">
        <f>VLOOKUP(C55,'FHA share'!A$10:G$178, 4, FALSE)</f>
        <v>0.1168233</v>
      </c>
      <c r="P55" s="11">
        <f>VLOOKUP(C55,'FHA share'!A$10:G$178, 5, FALSE)</f>
        <v>15917.87</v>
      </c>
      <c r="Q55" s="11">
        <f>VLOOKUP(C55,'FHA share'!A$10:G$178,6, FALSE)</f>
        <v>1396.65</v>
      </c>
      <c r="R55" s="27">
        <f>VLOOKUP(C55,'FHA share'!A$10:G$178, 7, FALSE)</f>
        <v>8.7741E-2</v>
      </c>
      <c r="S55" s="29" t="str">
        <f t="shared" si="6"/>
        <v>No</v>
      </c>
    </row>
    <row r="56" spans="1:19" x14ac:dyDescent="0.25">
      <c r="B56" s="2" t="s">
        <v>56</v>
      </c>
      <c r="C56" s="14">
        <f>VLOOKUP(B56,'MSA Code'!A$2:B$465,2, FALSE)</f>
        <v>40900</v>
      </c>
      <c r="D56" s="11">
        <v>43192</v>
      </c>
      <c r="E56" s="11">
        <v>1442</v>
      </c>
      <c r="F56" s="11">
        <v>806</v>
      </c>
      <c r="G56" s="11">
        <v>4815</v>
      </c>
      <c r="H56" s="11">
        <v>7063</v>
      </c>
      <c r="I56" s="11">
        <v>38</v>
      </c>
      <c r="J56" s="20">
        <f t="shared" si="4"/>
        <v>0.16352565289868495</v>
      </c>
      <c r="K56" s="20">
        <f t="shared" si="5"/>
        <v>0.1114789775884423</v>
      </c>
      <c r="M56" s="11">
        <f>VLOOKUP(C56,'FHA share'!A$10:G$178, 2, FALSE)</f>
        <v>82619</v>
      </c>
      <c r="N56" s="11">
        <f>VLOOKUP(C56,'FHA share'!A$10:G$178, 3, FALSE)</f>
        <v>10886</v>
      </c>
      <c r="O56" s="27">
        <f>VLOOKUP(C56,'FHA share'!A$10:G$178, 4, FALSE)</f>
        <v>0.1317615</v>
      </c>
      <c r="P56" s="11">
        <f>VLOOKUP(C56,'FHA share'!A$10:G$178, 5, FALSE)</f>
        <v>31461.26</v>
      </c>
      <c r="Q56" s="11">
        <f>VLOOKUP(C56,'FHA share'!A$10:G$178,6, FALSE)</f>
        <v>3676.99</v>
      </c>
      <c r="R56" s="27">
        <f>VLOOKUP(C56,'FHA share'!A$10:G$178, 7, FALSE)</f>
        <v>0.11687359999999999</v>
      </c>
      <c r="S56" s="29" t="str">
        <f t="shared" si="6"/>
        <v>Yes</v>
      </c>
    </row>
    <row r="57" spans="1:19" x14ac:dyDescent="0.25">
      <c r="B57" s="2" t="s">
        <v>111</v>
      </c>
      <c r="C57" s="14">
        <f>VLOOKUP(B57,'MSA Code'!A$2:B$465,2, FALSE)</f>
        <v>21340</v>
      </c>
      <c r="D57" s="11">
        <v>36178</v>
      </c>
      <c r="E57" s="11">
        <v>1721</v>
      </c>
      <c r="F57" s="11">
        <v>932</v>
      </c>
      <c r="G57" s="11">
        <v>3998</v>
      </c>
      <c r="H57" s="11">
        <v>6651</v>
      </c>
      <c r="I57" s="11">
        <v>32</v>
      </c>
      <c r="J57" s="20">
        <f t="shared" si="4"/>
        <v>0.18384100834761458</v>
      </c>
      <c r="K57" s="20">
        <f t="shared" si="5"/>
        <v>0.1105091492067002</v>
      </c>
      <c r="M57" s="11">
        <f>VLOOKUP(C57,'FHA share'!A$10:G$178, 2, FALSE)</f>
        <v>12160</v>
      </c>
      <c r="N57" s="11">
        <f>VLOOKUP(C57,'FHA share'!A$10:G$178, 3, FALSE)</f>
        <v>3272</v>
      </c>
      <c r="O57" s="27">
        <f>VLOOKUP(C57,'FHA share'!A$10:G$178, 4, FALSE)</f>
        <v>0.26907890000000001</v>
      </c>
      <c r="P57" s="11">
        <f>VLOOKUP(C57,'FHA share'!A$10:G$178, 5, FALSE)</f>
        <v>2074.83</v>
      </c>
      <c r="Q57" s="11">
        <f>VLOOKUP(C57,'FHA share'!A$10:G$178,6, FALSE)</f>
        <v>494.83</v>
      </c>
      <c r="R57" s="27">
        <f>VLOOKUP(C57,'FHA share'!A$10:G$178, 7, FALSE)</f>
        <v>0.2384918</v>
      </c>
      <c r="S57" s="29" t="str">
        <f t="shared" si="6"/>
        <v>Yes</v>
      </c>
    </row>
    <row r="58" spans="1:19" x14ac:dyDescent="0.25">
      <c r="B58" s="2" t="s">
        <v>76</v>
      </c>
      <c r="C58" s="14">
        <f>VLOOKUP(B58,'MSA Code'!A$2:B$465,2, FALSE)</f>
        <v>31140</v>
      </c>
      <c r="D58" s="11">
        <v>46208</v>
      </c>
      <c r="E58" s="11">
        <v>1659</v>
      </c>
      <c r="F58" s="11">
        <v>868</v>
      </c>
      <c r="G58" s="11">
        <v>3960</v>
      </c>
      <c r="H58" s="11">
        <v>6487</v>
      </c>
      <c r="I58" s="11">
        <v>143</v>
      </c>
      <c r="J58" s="20">
        <f t="shared" si="4"/>
        <v>0.1403869459833795</v>
      </c>
      <c r="K58" s="20">
        <f t="shared" si="5"/>
        <v>8.5699445983379502E-2</v>
      </c>
      <c r="M58" s="11">
        <f>VLOOKUP(C58,'FHA share'!A$10:G$178, 2, FALSE)</f>
        <v>35866</v>
      </c>
      <c r="N58" s="11">
        <f>VLOOKUP(C58,'FHA share'!A$10:G$178, 3, FALSE)</f>
        <v>5824</v>
      </c>
      <c r="O58" s="27">
        <f>VLOOKUP(C58,'FHA share'!A$10:G$178, 4, FALSE)</f>
        <v>0.1623822</v>
      </c>
      <c r="P58" s="11">
        <f>VLOOKUP(C58,'FHA share'!A$10:G$178, 5, FALSE)</f>
        <v>7808.08</v>
      </c>
      <c r="Q58" s="11">
        <f>VLOOKUP(C58,'FHA share'!A$10:G$178,6, FALSE)</f>
        <v>978.16</v>
      </c>
      <c r="R58" s="27">
        <f>VLOOKUP(C58,'FHA share'!A$10:G$178, 7, FALSE)</f>
        <v>0.12527530000000001</v>
      </c>
      <c r="S58" s="29" t="str">
        <f t="shared" si="6"/>
        <v>No</v>
      </c>
    </row>
    <row r="59" spans="1:19" x14ac:dyDescent="0.25">
      <c r="A59" t="s">
        <v>476</v>
      </c>
      <c r="B59" s="2" t="s">
        <v>16</v>
      </c>
      <c r="C59" s="14">
        <f>VLOOKUP(B59,'MSA Code'!A$2:B$465,2, FALSE)</f>
        <v>23844</v>
      </c>
      <c r="D59" s="11">
        <v>31973</v>
      </c>
      <c r="E59" s="11">
        <v>1563</v>
      </c>
      <c r="F59" s="11">
        <v>892</v>
      </c>
      <c r="G59" s="11">
        <v>3951</v>
      </c>
      <c r="H59" s="11">
        <v>6406</v>
      </c>
      <c r="I59" s="11">
        <v>110</v>
      </c>
      <c r="J59" s="20">
        <f t="shared" si="4"/>
        <v>0.20035655083977105</v>
      </c>
      <c r="K59" s="20">
        <f t="shared" si="5"/>
        <v>0.12357301473117943</v>
      </c>
      <c r="M59" s="11">
        <f>VLOOKUP(C59,'FHA share'!A$10:G$178, 2, FALSE)</f>
        <v>17595</v>
      </c>
      <c r="N59" s="11">
        <f>VLOOKUP(C59,'FHA share'!A$10:G$178, 3, FALSE)</f>
        <v>3928</v>
      </c>
      <c r="O59" s="27">
        <f>VLOOKUP(C59,'FHA share'!A$10:G$178, 4, FALSE)</f>
        <v>0.2232452</v>
      </c>
      <c r="P59" s="11">
        <f>VLOOKUP(C59,'FHA share'!A$10:G$178, 5, FALSE)</f>
        <v>3465.105</v>
      </c>
      <c r="Q59" s="11">
        <f>VLOOKUP(C59,'FHA share'!A$10:G$178,6, FALSE)</f>
        <v>706.6</v>
      </c>
      <c r="R59" s="27">
        <f>VLOOKUP(C59,'FHA share'!A$10:G$178, 7, FALSE)</f>
        <v>0.20391880000000001</v>
      </c>
      <c r="S59" s="29" t="str">
        <f t="shared" si="6"/>
        <v>Yes</v>
      </c>
    </row>
    <row r="60" spans="1:19" x14ac:dyDescent="0.25">
      <c r="B60" s="2" t="s">
        <v>84</v>
      </c>
      <c r="C60" s="14">
        <f>VLOOKUP(B60,'MSA Code'!A$2:B$465,2, FALSE)</f>
        <v>29460</v>
      </c>
      <c r="D60" s="11">
        <v>31952</v>
      </c>
      <c r="E60" s="11">
        <v>1303</v>
      </c>
      <c r="F60" s="11">
        <v>734</v>
      </c>
      <c r="G60" s="11">
        <v>3970</v>
      </c>
      <c r="H60" s="11">
        <v>6007</v>
      </c>
      <c r="I60" s="11">
        <v>85</v>
      </c>
      <c r="J60" s="20">
        <f t="shared" si="4"/>
        <v>0.18800075112669004</v>
      </c>
      <c r="K60" s="20">
        <f t="shared" si="5"/>
        <v>0.12424887330996495</v>
      </c>
      <c r="M60" s="11">
        <f>VLOOKUP(C60,'FHA share'!A$10:G$178, 2, FALSE)</f>
        <v>19855</v>
      </c>
      <c r="N60" s="11">
        <f>VLOOKUP(C60,'FHA share'!A$10:G$178, 3, FALSE)</f>
        <v>6742</v>
      </c>
      <c r="O60" s="27">
        <f>VLOOKUP(C60,'FHA share'!A$10:G$178, 4, FALSE)</f>
        <v>0.33956180000000002</v>
      </c>
      <c r="P60" s="11">
        <f>VLOOKUP(C60,'FHA share'!A$10:G$178, 5, FALSE)</f>
        <v>4131.085</v>
      </c>
      <c r="Q60" s="11">
        <f>VLOOKUP(C60,'FHA share'!A$10:G$178,6, FALSE)</f>
        <v>1295.5899999999999</v>
      </c>
      <c r="R60" s="27">
        <f>VLOOKUP(C60,'FHA share'!A$10:G$178, 7, FALSE)</f>
        <v>0.3136198</v>
      </c>
      <c r="S60" s="29" t="str">
        <f t="shared" si="6"/>
        <v>Yes</v>
      </c>
    </row>
    <row r="61" spans="1:19" x14ac:dyDescent="0.25">
      <c r="A61" t="s">
        <v>479</v>
      </c>
      <c r="B61" s="2" t="s">
        <v>27</v>
      </c>
      <c r="C61" s="14">
        <f>VLOOKUP(B61,'MSA Code'!A$2:B$465,2, FALSE)</f>
        <v>23224</v>
      </c>
      <c r="D61" s="11">
        <v>28619</v>
      </c>
      <c r="E61" s="11">
        <v>1019</v>
      </c>
      <c r="F61" s="11">
        <v>626</v>
      </c>
      <c r="G61" s="11">
        <v>4163</v>
      </c>
      <c r="H61" s="11">
        <v>5808</v>
      </c>
      <c r="I61" s="11">
        <v>64</v>
      </c>
      <c r="J61" s="20">
        <f t="shared" si="4"/>
        <v>0.20294210140116706</v>
      </c>
      <c r="K61" s="20">
        <f t="shared" si="5"/>
        <v>0.14546280443062301</v>
      </c>
      <c r="M61" s="11">
        <f>VLOOKUP(C61,'FHA share'!A$10:G$178, 2, FALSE)</f>
        <v>34463</v>
      </c>
      <c r="N61" s="11">
        <f>VLOOKUP(C61,'FHA share'!A$10:G$178, 3, FALSE)</f>
        <v>4366</v>
      </c>
      <c r="O61" s="27">
        <f>VLOOKUP(C61,'FHA share'!A$10:G$178, 4, FALSE)</f>
        <v>0.12668660000000001</v>
      </c>
      <c r="P61" s="11">
        <f>VLOOKUP(C61,'FHA share'!A$10:G$178, 5, FALSE)</f>
        <v>15446.25</v>
      </c>
      <c r="Q61" s="11">
        <f>VLOOKUP(C61,'FHA share'!A$10:G$178,6, FALSE)</f>
        <v>1481.15</v>
      </c>
      <c r="R61" s="27">
        <f>VLOOKUP(C61,'FHA share'!A$10:G$178, 7, FALSE)</f>
        <v>9.5890600000000006E-2</v>
      </c>
      <c r="S61" s="29" t="str">
        <f t="shared" si="6"/>
        <v>Yes</v>
      </c>
    </row>
    <row r="62" spans="1:19" x14ac:dyDescent="0.25">
      <c r="B62" s="2" t="s">
        <v>130</v>
      </c>
      <c r="C62" s="14">
        <f>VLOOKUP(B62,'MSA Code'!A$2:B$465,2, FALSE)</f>
        <v>12940</v>
      </c>
      <c r="D62" s="11">
        <v>28240</v>
      </c>
      <c r="E62" s="11">
        <v>1474</v>
      </c>
      <c r="F62" s="11">
        <v>769</v>
      </c>
      <c r="G62" s="11">
        <v>3521</v>
      </c>
      <c r="H62" s="11">
        <v>5764</v>
      </c>
      <c r="I62" s="11">
        <v>89</v>
      </c>
      <c r="J62" s="20">
        <f t="shared" si="4"/>
        <v>0.20410764872521248</v>
      </c>
      <c r="K62" s="20">
        <f t="shared" si="5"/>
        <v>0.12468130311614731</v>
      </c>
      <c r="M62" s="11">
        <f>VLOOKUP(C62,'FHA share'!A$10:G$178, 2, FALSE)</f>
        <v>18365</v>
      </c>
      <c r="N62" s="11">
        <f>VLOOKUP(C62,'FHA share'!A$10:G$178, 3, FALSE)</f>
        <v>3629</v>
      </c>
      <c r="O62" s="27">
        <f>VLOOKUP(C62,'FHA share'!A$10:G$178, 4, FALSE)</f>
        <v>0.1976041</v>
      </c>
      <c r="P62" s="11">
        <f>VLOOKUP(C62,'FHA share'!A$10:G$178, 5, FALSE)</f>
        <v>4242.5550000000003</v>
      </c>
      <c r="Q62" s="11">
        <f>VLOOKUP(C62,'FHA share'!A$10:G$178,6, FALSE)</f>
        <v>698.81500000000005</v>
      </c>
      <c r="R62" s="27">
        <f>VLOOKUP(C62,'FHA share'!A$10:G$178, 7, FALSE)</f>
        <v>0.16471559999999999</v>
      </c>
      <c r="S62" s="29" t="str">
        <f t="shared" si="6"/>
        <v>Yes</v>
      </c>
    </row>
    <row r="63" spans="1:19" x14ac:dyDescent="0.25">
      <c r="B63" s="2" t="s">
        <v>122</v>
      </c>
      <c r="C63" s="14">
        <f>VLOOKUP(B63,'MSA Code'!A$2:B$465,2, FALSE)</f>
        <v>35300</v>
      </c>
      <c r="D63" s="11">
        <v>28372</v>
      </c>
      <c r="E63" s="11">
        <v>1185</v>
      </c>
      <c r="F63" s="11">
        <v>657</v>
      </c>
      <c r="G63" s="11">
        <v>3883</v>
      </c>
      <c r="H63" s="11">
        <v>5725</v>
      </c>
      <c r="I63" s="11">
        <v>150</v>
      </c>
      <c r="J63" s="20">
        <f t="shared" si="4"/>
        <v>0.20178344847032284</v>
      </c>
      <c r="K63" s="20">
        <f t="shared" si="5"/>
        <v>0.13686028478781898</v>
      </c>
      <c r="M63" s="11">
        <f>VLOOKUP(C63,'FHA share'!A$10:G$178, 2, FALSE)</f>
        <v>14907</v>
      </c>
      <c r="N63" s="11">
        <f>VLOOKUP(C63,'FHA share'!A$10:G$178, 3, FALSE)</f>
        <v>3079</v>
      </c>
      <c r="O63" s="27">
        <f>VLOOKUP(C63,'FHA share'!A$10:G$178, 4, FALSE)</f>
        <v>0.20654729999999999</v>
      </c>
      <c r="P63" s="11">
        <f>VLOOKUP(C63,'FHA share'!A$10:G$178, 5, FALSE)</f>
        <v>3675.3850000000002</v>
      </c>
      <c r="Q63" s="11">
        <f>VLOOKUP(C63,'FHA share'!A$10:G$178,6, FALSE)</f>
        <v>618.995</v>
      </c>
      <c r="R63" s="27">
        <f>VLOOKUP(C63,'FHA share'!A$10:G$178, 7, FALSE)</f>
        <v>0.16841639999999999</v>
      </c>
      <c r="S63" s="29" t="str">
        <f t="shared" si="6"/>
        <v>Yes</v>
      </c>
    </row>
    <row r="64" spans="1:19" x14ac:dyDescent="0.25">
      <c r="B64" s="2" t="s">
        <v>114</v>
      </c>
      <c r="C64" s="14">
        <f>VLOOKUP(B64,'MSA Code'!A$2:B$465,2, FALSE)</f>
        <v>17900</v>
      </c>
      <c r="D64" s="11">
        <v>30411</v>
      </c>
      <c r="E64" s="11">
        <v>1487</v>
      </c>
      <c r="F64" s="11">
        <v>714</v>
      </c>
      <c r="G64" s="11">
        <v>3480</v>
      </c>
      <c r="H64" s="11">
        <v>5681</v>
      </c>
      <c r="I64" s="11">
        <v>91</v>
      </c>
      <c r="J64" s="20">
        <f t="shared" si="4"/>
        <v>0.18680740521521819</v>
      </c>
      <c r="K64" s="20">
        <f t="shared" si="5"/>
        <v>0.1144322777942192</v>
      </c>
      <c r="M64" s="11">
        <f>VLOOKUP(C64,'FHA share'!A$10:G$178, 2, FALSE)</f>
        <v>20623</v>
      </c>
      <c r="N64" s="11">
        <f>VLOOKUP(C64,'FHA share'!A$10:G$178, 3, FALSE)</f>
        <v>3883</v>
      </c>
      <c r="O64" s="27">
        <f>VLOOKUP(C64,'FHA share'!A$10:G$178, 4, FALSE)</f>
        <v>0.18828490000000001</v>
      </c>
      <c r="P64" s="11">
        <f>VLOOKUP(C64,'FHA share'!A$10:G$178, 5, FALSE)</f>
        <v>4404.8450000000003</v>
      </c>
      <c r="Q64" s="11">
        <f>VLOOKUP(C64,'FHA share'!A$10:G$178,6, FALSE)</f>
        <v>627.06500000000005</v>
      </c>
      <c r="R64" s="27">
        <f>VLOOKUP(C64,'FHA share'!A$10:G$178, 7, FALSE)</f>
        <v>0.14235800000000001</v>
      </c>
      <c r="S64" s="29" t="str">
        <f t="shared" si="6"/>
        <v>Yes</v>
      </c>
    </row>
    <row r="65" spans="1:19" x14ac:dyDescent="0.25">
      <c r="A65" t="s">
        <v>481</v>
      </c>
      <c r="B65" s="2" t="s">
        <v>34</v>
      </c>
      <c r="C65" s="14">
        <f>VLOOKUP(B65,'MSA Code'!A$2:B$465,2, FALSE)</f>
        <v>48864</v>
      </c>
      <c r="D65" s="11">
        <v>30066</v>
      </c>
      <c r="E65" s="11">
        <v>1263</v>
      </c>
      <c r="F65" s="11">
        <v>679</v>
      </c>
      <c r="G65" s="11">
        <v>3688</v>
      </c>
      <c r="H65" s="11">
        <v>5630</v>
      </c>
      <c r="I65" s="11">
        <v>141</v>
      </c>
      <c r="J65" s="20">
        <f t="shared" si="4"/>
        <v>0.18725470631277855</v>
      </c>
      <c r="K65" s="20">
        <f t="shared" si="5"/>
        <v>0.12266347369121267</v>
      </c>
      <c r="M65" s="11">
        <f>VLOOKUP(C65,'FHA share'!A$10:G$178, 2, FALSE)</f>
        <v>16418</v>
      </c>
      <c r="N65" s="11">
        <f>VLOOKUP(C65,'FHA share'!A$10:G$178, 3, FALSE)</f>
        <v>3865</v>
      </c>
      <c r="O65" s="27">
        <f>VLOOKUP(C65,'FHA share'!A$10:G$178, 4, FALSE)</f>
        <v>0.23541239999999999</v>
      </c>
      <c r="P65" s="11">
        <f>VLOOKUP(C65,'FHA share'!A$10:G$178, 5, FALSE)</f>
        <v>4258.08</v>
      </c>
      <c r="Q65" s="11">
        <f>VLOOKUP(C65,'FHA share'!A$10:G$178,6, FALSE)</f>
        <v>868.005</v>
      </c>
      <c r="R65" s="27">
        <f>VLOOKUP(C65,'FHA share'!A$10:G$178, 7, FALSE)</f>
        <v>0.2038489</v>
      </c>
      <c r="S65" s="29" t="str">
        <f t="shared" si="6"/>
        <v>Yes</v>
      </c>
    </row>
    <row r="66" spans="1:19" x14ac:dyDescent="0.25">
      <c r="A66" t="s">
        <v>483</v>
      </c>
      <c r="B66" s="2" t="s">
        <v>40</v>
      </c>
      <c r="C66" s="14">
        <f>VLOOKUP(B66,'MSA Code'!A$2:B$465,2, FALSE)</f>
        <v>42644</v>
      </c>
      <c r="D66" s="11">
        <v>35553</v>
      </c>
      <c r="E66" s="11">
        <v>1092</v>
      </c>
      <c r="F66" s="11">
        <v>616</v>
      </c>
      <c r="G66" s="11">
        <v>3788</v>
      </c>
      <c r="H66" s="11">
        <v>5496</v>
      </c>
      <c r="I66" s="11">
        <v>31</v>
      </c>
      <c r="J66" s="20">
        <f t="shared" si="4"/>
        <v>0.15458611087671925</v>
      </c>
      <c r="K66" s="20">
        <f t="shared" si="5"/>
        <v>0.10654515793322646</v>
      </c>
      <c r="M66" s="11">
        <f>VLOOKUP(C66,'FHA share'!A$10:G$178, 2, FALSE)</f>
        <v>99964</v>
      </c>
      <c r="N66" s="11">
        <f>VLOOKUP(C66,'FHA share'!A$10:G$178, 3, FALSE)</f>
        <v>7466</v>
      </c>
      <c r="O66" s="27">
        <f>VLOOKUP(C66,'FHA share'!A$10:G$178, 4, FALSE)</f>
        <v>7.4686900000000001E-2</v>
      </c>
      <c r="P66" s="11">
        <f>VLOOKUP(C66,'FHA share'!A$10:G$178, 5, FALSE)</f>
        <v>52900.79</v>
      </c>
      <c r="Q66" s="11">
        <f>VLOOKUP(C66,'FHA share'!A$10:G$178,6, FALSE)</f>
        <v>2908.06</v>
      </c>
      <c r="R66" s="27">
        <f>VLOOKUP(C66,'FHA share'!A$10:G$178, 7, FALSE)</f>
        <v>5.4972E-2</v>
      </c>
      <c r="S66" s="29" t="str">
        <f t="shared" si="6"/>
        <v>No</v>
      </c>
    </row>
    <row r="67" spans="1:19" x14ac:dyDescent="0.25">
      <c r="B67" s="2" t="s">
        <v>103</v>
      </c>
      <c r="C67" s="14">
        <f>VLOOKUP(B67,'MSA Code'!A$2:B$465,2, FALSE)</f>
        <v>10900</v>
      </c>
      <c r="D67" s="11">
        <v>30153</v>
      </c>
      <c r="E67" s="11">
        <v>1151</v>
      </c>
      <c r="F67" s="11">
        <v>700</v>
      </c>
      <c r="G67" s="11">
        <v>3571</v>
      </c>
      <c r="H67" s="11">
        <v>5422</v>
      </c>
      <c r="I67" s="11">
        <v>96</v>
      </c>
      <c r="J67" s="20">
        <f t="shared" si="4"/>
        <v>0.17981627035452524</v>
      </c>
      <c r="K67" s="20">
        <f t="shared" si="5"/>
        <v>0.11842934368056246</v>
      </c>
      <c r="M67" s="11">
        <f>VLOOKUP(C67,'FHA share'!A$10:G$178, 2, FALSE)</f>
        <v>18195</v>
      </c>
      <c r="N67" s="11">
        <f>VLOOKUP(C67,'FHA share'!A$10:G$178, 3, FALSE)</f>
        <v>4047</v>
      </c>
      <c r="O67" s="27">
        <f>VLOOKUP(C67,'FHA share'!A$10:G$178, 4, FALSE)</f>
        <v>0.2224237</v>
      </c>
      <c r="P67" s="11">
        <f>VLOOKUP(C67,'FHA share'!A$10:G$178, 5, FALSE)</f>
        <v>3908.4549999999999</v>
      </c>
      <c r="Q67" s="11">
        <f>VLOOKUP(C67,'FHA share'!A$10:G$178,6, FALSE)</f>
        <v>759.71500000000003</v>
      </c>
      <c r="R67" s="27">
        <f>VLOOKUP(C67,'FHA share'!A$10:G$178, 7, FALSE)</f>
        <v>0.1943773</v>
      </c>
      <c r="S67" s="29" t="str">
        <f t="shared" si="6"/>
        <v>Yes</v>
      </c>
    </row>
    <row r="68" spans="1:19" x14ac:dyDescent="0.25">
      <c r="B68" s="2" t="s">
        <v>91</v>
      </c>
      <c r="C68" s="14">
        <f>VLOOKUP(B68,'MSA Code'!A$2:B$465,2, FALSE)</f>
        <v>46140</v>
      </c>
      <c r="D68" s="11">
        <v>34758</v>
      </c>
      <c r="E68" s="11">
        <v>1382</v>
      </c>
      <c r="F68" s="11">
        <v>722</v>
      </c>
      <c r="G68" s="11">
        <v>3310</v>
      </c>
      <c r="H68" s="11">
        <v>5414</v>
      </c>
      <c r="I68" s="11">
        <v>180</v>
      </c>
      <c r="J68" s="20">
        <f t="shared" si="4"/>
        <v>0.15576270211174406</v>
      </c>
      <c r="K68" s="20">
        <f t="shared" si="5"/>
        <v>9.5229875136659189E-2</v>
      </c>
      <c r="M68" s="11">
        <f>VLOOKUP(C68,'FHA share'!A$10:G$178, 2, FALSE)</f>
        <v>20485</v>
      </c>
      <c r="N68" s="11">
        <f>VLOOKUP(C68,'FHA share'!A$10:G$178, 3, FALSE)</f>
        <v>4184</v>
      </c>
      <c r="O68" s="27">
        <f>VLOOKUP(C68,'FHA share'!A$10:G$178, 4, FALSE)</f>
        <v>0.20424700000000001</v>
      </c>
      <c r="P68" s="11">
        <f>VLOOKUP(C68,'FHA share'!A$10:G$178, 5, FALSE)</f>
        <v>4394.6450000000004</v>
      </c>
      <c r="Q68" s="11">
        <f>VLOOKUP(C68,'FHA share'!A$10:G$178,6, FALSE)</f>
        <v>684.34</v>
      </c>
      <c r="R68" s="27">
        <f>VLOOKUP(C68,'FHA share'!A$10:G$178, 7, FALSE)</f>
        <v>0.15572130000000001</v>
      </c>
      <c r="S68" s="29" t="str">
        <f t="shared" si="6"/>
        <v>Yes</v>
      </c>
    </row>
    <row r="69" spans="1:19" x14ac:dyDescent="0.25">
      <c r="B69" s="2" t="s">
        <v>90</v>
      </c>
      <c r="C69" s="14">
        <f>VLOOKUP(B69,'MSA Code'!A$2:B$465,2, FALSE)</f>
        <v>10740</v>
      </c>
      <c r="D69" s="11">
        <v>38635</v>
      </c>
      <c r="E69" s="11">
        <v>1490</v>
      </c>
      <c r="F69" s="11">
        <v>703</v>
      </c>
      <c r="G69" s="11">
        <v>3196</v>
      </c>
      <c r="H69" s="11">
        <v>5389</v>
      </c>
      <c r="I69" s="11">
        <v>131</v>
      </c>
      <c r="J69" s="20">
        <f t="shared" si="4"/>
        <v>0.13948492299728227</v>
      </c>
      <c r="K69" s="20">
        <f t="shared" si="5"/>
        <v>8.272291963245762E-2</v>
      </c>
      <c r="M69" s="11">
        <f>VLOOKUP(C69,'FHA share'!A$10:G$178, 2, FALSE)</f>
        <v>21704</v>
      </c>
      <c r="N69" s="11">
        <f>VLOOKUP(C69,'FHA share'!A$10:G$178, 3, FALSE)</f>
        <v>4570</v>
      </c>
      <c r="O69" s="27">
        <f>VLOOKUP(C69,'FHA share'!A$10:G$178, 4, FALSE)</f>
        <v>0.21056030000000001</v>
      </c>
      <c r="P69" s="11">
        <f>VLOOKUP(C69,'FHA share'!A$10:G$178, 5, FALSE)</f>
        <v>5149.47</v>
      </c>
      <c r="Q69" s="11">
        <f>VLOOKUP(C69,'FHA share'!A$10:G$178,6, FALSE)</f>
        <v>825.22</v>
      </c>
      <c r="R69" s="27">
        <f>VLOOKUP(C69,'FHA share'!A$10:G$178, 7, FALSE)</f>
        <v>0.16025339999999999</v>
      </c>
      <c r="S69" s="29" t="str">
        <f t="shared" si="6"/>
        <v>Yes</v>
      </c>
    </row>
    <row r="70" spans="1:19" x14ac:dyDescent="0.25">
      <c r="B70" s="2" t="s">
        <v>69</v>
      </c>
      <c r="C70" s="14">
        <f>VLOOKUP(B70,'MSA Code'!A$2:B$465,2, FALSE)</f>
        <v>41620</v>
      </c>
      <c r="D70" s="11">
        <v>36277</v>
      </c>
      <c r="E70" s="11">
        <v>1459</v>
      </c>
      <c r="F70" s="11">
        <v>746</v>
      </c>
      <c r="G70" s="11">
        <v>3066</v>
      </c>
      <c r="H70" s="11">
        <v>5271</v>
      </c>
      <c r="I70" s="11">
        <v>4</v>
      </c>
      <c r="J70" s="20">
        <f t="shared" si="4"/>
        <v>0.14529867409102187</v>
      </c>
      <c r="K70" s="20">
        <f t="shared" si="5"/>
        <v>8.4516360228243798E-2</v>
      </c>
      <c r="M70" s="11">
        <f>VLOOKUP(C70,'FHA share'!A$10:G$178, 2, FALSE)</f>
        <v>49631</v>
      </c>
      <c r="N70" s="11">
        <f>VLOOKUP(C70,'FHA share'!A$10:G$178, 3, FALSE)</f>
        <v>7560</v>
      </c>
      <c r="O70" s="27">
        <f>VLOOKUP(C70,'FHA share'!A$10:G$178, 4, FALSE)</f>
        <v>0.15232419999999999</v>
      </c>
      <c r="P70" s="11">
        <f>VLOOKUP(C70,'FHA share'!A$10:G$178, 5, FALSE)</f>
        <v>16275.75</v>
      </c>
      <c r="Q70" s="11">
        <f>VLOOKUP(C70,'FHA share'!A$10:G$178,6, FALSE)</f>
        <v>2148.5100000000002</v>
      </c>
      <c r="R70" s="27">
        <f>VLOOKUP(C70,'FHA share'!A$10:G$178, 7, FALSE)</f>
        <v>0.13200690000000001</v>
      </c>
      <c r="S70" s="29" t="str">
        <f t="shared" si="6"/>
        <v>No</v>
      </c>
    </row>
    <row r="71" spans="1:19" x14ac:dyDescent="0.25">
      <c r="B71" s="2" t="s">
        <v>95</v>
      </c>
      <c r="C71" s="14">
        <f>VLOOKUP(B71,'MSA Code'!A$2:B$465,2, FALSE)</f>
        <v>12540</v>
      </c>
      <c r="D71" s="11">
        <v>33945</v>
      </c>
      <c r="E71" s="11">
        <v>1265</v>
      </c>
      <c r="F71" s="11">
        <v>654</v>
      </c>
      <c r="G71" s="11">
        <v>3351</v>
      </c>
      <c r="H71" s="11">
        <v>5270</v>
      </c>
      <c r="I71" s="11">
        <v>38</v>
      </c>
      <c r="J71" s="20">
        <f t="shared" si="4"/>
        <v>0.15525114155251141</v>
      </c>
      <c r="K71" s="20">
        <f t="shared" si="5"/>
        <v>9.8718515245249674E-2</v>
      </c>
      <c r="M71" s="11">
        <f>VLOOKUP(C71,'FHA share'!A$10:G$178, 2, FALSE)</f>
        <v>17827</v>
      </c>
      <c r="N71" s="11">
        <f>VLOOKUP(C71,'FHA share'!A$10:G$178, 3, FALSE)</f>
        <v>4718</v>
      </c>
      <c r="O71" s="27">
        <f>VLOOKUP(C71,'FHA share'!A$10:G$178, 4, FALSE)</f>
        <v>0.26465470000000002</v>
      </c>
      <c r="P71" s="11">
        <f>VLOOKUP(C71,'FHA share'!A$10:G$178, 5, FALSE)</f>
        <v>4353.0950000000003</v>
      </c>
      <c r="Q71" s="11">
        <f>VLOOKUP(C71,'FHA share'!A$10:G$178,6, FALSE)</f>
        <v>1029.47</v>
      </c>
      <c r="R71" s="27">
        <f>VLOOKUP(C71,'FHA share'!A$10:G$178, 7, FALSE)</f>
        <v>0.23649149999999999</v>
      </c>
      <c r="S71" s="29" t="str">
        <f t="shared" si="6"/>
        <v>Yes</v>
      </c>
    </row>
    <row r="72" spans="1:19" x14ac:dyDescent="0.25">
      <c r="B72" s="2" t="s">
        <v>51</v>
      </c>
      <c r="C72" s="14">
        <f>VLOOKUP(B72,'MSA Code'!A$2:B$465,2, FALSE)</f>
        <v>38900</v>
      </c>
      <c r="D72" s="11">
        <v>37742</v>
      </c>
      <c r="E72" s="11">
        <v>1023</v>
      </c>
      <c r="F72" s="11">
        <v>648</v>
      </c>
      <c r="G72" s="11">
        <v>3581</v>
      </c>
      <c r="H72" s="11">
        <v>5252</v>
      </c>
      <c r="I72" s="11">
        <v>45</v>
      </c>
      <c r="J72" s="20">
        <f t="shared" ref="J72:J103" si="7">H72/D72</f>
        <v>0.13915531768321762</v>
      </c>
      <c r="K72" s="20">
        <f t="shared" ref="K72:K103" si="8">G72/D72</f>
        <v>9.4881034391394198E-2</v>
      </c>
      <c r="M72" s="11">
        <f>VLOOKUP(C72,'FHA share'!A$10:G$178, 2, FALSE)</f>
        <v>80916</v>
      </c>
      <c r="N72" s="11">
        <f>VLOOKUP(C72,'FHA share'!A$10:G$178, 3, FALSE)</f>
        <v>8541</v>
      </c>
      <c r="O72" s="27">
        <f>VLOOKUP(C72,'FHA share'!A$10:G$178, 4, FALSE)</f>
        <v>0.10555390000000001</v>
      </c>
      <c r="P72" s="11">
        <f>VLOOKUP(C72,'FHA share'!A$10:G$178, 5, FALSE)</f>
        <v>30339.94</v>
      </c>
      <c r="Q72" s="11">
        <f>VLOOKUP(C72,'FHA share'!A$10:G$178,6, FALSE)</f>
        <v>2742.2249999999999</v>
      </c>
      <c r="R72" s="27">
        <f>VLOOKUP(C72,'FHA share'!A$10:G$178, 7, FALSE)</f>
        <v>9.03833E-2</v>
      </c>
      <c r="S72" s="29" t="str">
        <f t="shared" ref="S72:S103" si="9">IF(AND(OR(J72&gt;16%,K72&gt;10%),AND(O72&gt;12.5%)),"Yes",IF((AND(O72&gt;20%,J72&gt;12%)),"Yes","No"))</f>
        <v>No</v>
      </c>
    </row>
    <row r="73" spans="1:19" x14ac:dyDescent="0.25">
      <c r="B73" s="2" t="s">
        <v>67</v>
      </c>
      <c r="C73" s="14">
        <f>VLOOKUP(B73,'MSA Code'!A$2:B$465,2, FALSE)</f>
        <v>39580</v>
      </c>
      <c r="D73" s="11">
        <v>30459</v>
      </c>
      <c r="E73" s="11">
        <v>1264</v>
      </c>
      <c r="F73" s="11">
        <v>678</v>
      </c>
      <c r="G73" s="11">
        <v>3301</v>
      </c>
      <c r="H73" s="11">
        <v>5243</v>
      </c>
      <c r="I73" s="11">
        <v>19</v>
      </c>
      <c r="J73" s="20">
        <f t="shared" si="7"/>
        <v>0.17213303128796087</v>
      </c>
      <c r="K73" s="20">
        <f t="shared" si="8"/>
        <v>0.10837519288223514</v>
      </c>
      <c r="M73" s="11">
        <f>VLOOKUP(C73,'FHA share'!A$10:G$178, 2, FALSE)</f>
        <v>47061</v>
      </c>
      <c r="N73" s="11">
        <f>VLOOKUP(C73,'FHA share'!A$10:G$178, 3, FALSE)</f>
        <v>4157</v>
      </c>
      <c r="O73" s="27">
        <f>VLOOKUP(C73,'FHA share'!A$10:G$178, 4, FALSE)</f>
        <v>8.83322E-2</v>
      </c>
      <c r="P73" s="11">
        <f>VLOOKUP(C73,'FHA share'!A$10:G$178, 5, FALSE)</f>
        <v>14011.67</v>
      </c>
      <c r="Q73" s="11">
        <f>VLOOKUP(C73,'FHA share'!A$10:G$178,6, FALSE)</f>
        <v>939.995</v>
      </c>
      <c r="R73" s="27">
        <f>VLOOKUP(C73,'FHA share'!A$10:G$178, 7, FALSE)</f>
        <v>6.7086599999999996E-2</v>
      </c>
      <c r="S73" s="29" t="str">
        <f t="shared" si="9"/>
        <v>No</v>
      </c>
    </row>
    <row r="74" spans="1:19" x14ac:dyDescent="0.25">
      <c r="B74" s="2" t="s">
        <v>92</v>
      </c>
      <c r="C74" s="14">
        <f>VLOOKUP(B74,'MSA Code'!A$2:B$465,2, FALSE)</f>
        <v>40380</v>
      </c>
      <c r="D74" s="11">
        <v>33921</v>
      </c>
      <c r="E74" s="11">
        <v>1343</v>
      </c>
      <c r="F74" s="11">
        <v>557</v>
      </c>
      <c r="G74" s="11">
        <v>3333</v>
      </c>
      <c r="H74" s="11">
        <v>5233</v>
      </c>
      <c r="I74" s="11">
        <v>132</v>
      </c>
      <c r="J74" s="20">
        <f t="shared" si="7"/>
        <v>0.15427021609032754</v>
      </c>
      <c r="K74" s="20">
        <f t="shared" si="8"/>
        <v>9.8257716458830816E-2</v>
      </c>
      <c r="M74" s="11">
        <f>VLOOKUP(C74,'FHA share'!A$10:G$178, 2, FALSE)</f>
        <v>18152</v>
      </c>
      <c r="N74" s="11">
        <f>VLOOKUP(C74,'FHA share'!A$10:G$178, 3, FALSE)</f>
        <v>2600</v>
      </c>
      <c r="O74" s="27">
        <f>VLOOKUP(C74,'FHA share'!A$10:G$178, 4, FALSE)</f>
        <v>0.1432349</v>
      </c>
      <c r="P74" s="11">
        <f>VLOOKUP(C74,'FHA share'!A$10:G$178, 5, FALSE)</f>
        <v>3068.38</v>
      </c>
      <c r="Q74" s="11">
        <f>VLOOKUP(C74,'FHA share'!A$10:G$178,6, FALSE)</f>
        <v>353.53</v>
      </c>
      <c r="R74" s="27">
        <f>VLOOKUP(C74,'FHA share'!A$10:G$178, 7, FALSE)</f>
        <v>0.11521720000000001</v>
      </c>
      <c r="S74" s="29" t="str">
        <f t="shared" si="9"/>
        <v>No</v>
      </c>
    </row>
    <row r="75" spans="1:19" x14ac:dyDescent="0.25">
      <c r="B75" s="2" t="s">
        <v>93</v>
      </c>
      <c r="C75" s="14">
        <f>VLOOKUP(B75,'MSA Code'!A$2:B$465,2, FALSE)</f>
        <v>15380</v>
      </c>
      <c r="D75" s="11">
        <v>35446</v>
      </c>
      <c r="E75" s="11">
        <v>1272</v>
      </c>
      <c r="F75" s="11">
        <v>612</v>
      </c>
      <c r="G75" s="11">
        <v>3107</v>
      </c>
      <c r="H75" s="11">
        <v>4991</v>
      </c>
      <c r="I75" s="11">
        <v>138</v>
      </c>
      <c r="J75" s="20">
        <f t="shared" si="7"/>
        <v>0.14080573266377025</v>
      </c>
      <c r="K75" s="20">
        <f t="shared" si="8"/>
        <v>8.7654460305817306E-2</v>
      </c>
      <c r="M75" s="11">
        <f>VLOOKUP(C75,'FHA share'!A$10:G$178, 2, FALSE)</f>
        <v>18732</v>
      </c>
      <c r="N75" s="11">
        <f>VLOOKUP(C75,'FHA share'!A$10:G$178, 3, FALSE)</f>
        <v>2623</v>
      </c>
      <c r="O75" s="27">
        <f>VLOOKUP(C75,'FHA share'!A$10:G$178, 4, FALSE)</f>
        <v>0.14002780000000001</v>
      </c>
      <c r="P75" s="11">
        <f>VLOOKUP(C75,'FHA share'!A$10:G$178, 5, FALSE)</f>
        <v>4014.41</v>
      </c>
      <c r="Q75" s="11">
        <f>VLOOKUP(C75,'FHA share'!A$10:G$178,6, FALSE)</f>
        <v>389.89499999999998</v>
      </c>
      <c r="R75" s="27">
        <f>VLOOKUP(C75,'FHA share'!A$10:G$178, 7, FALSE)</f>
        <v>9.7123899999999999E-2</v>
      </c>
      <c r="S75" s="29" t="str">
        <f t="shared" si="9"/>
        <v>No</v>
      </c>
    </row>
    <row r="76" spans="1:19" x14ac:dyDescent="0.25">
      <c r="B76" s="2" t="s">
        <v>65</v>
      </c>
      <c r="C76" s="14">
        <f>VLOOKUP(B76,'MSA Code'!A$2:B$465,2, FALSE)</f>
        <v>15980</v>
      </c>
      <c r="D76" s="11">
        <v>26189</v>
      </c>
      <c r="E76" s="11">
        <v>1013</v>
      </c>
      <c r="F76" s="11">
        <v>649</v>
      </c>
      <c r="G76" s="11">
        <v>3169</v>
      </c>
      <c r="H76" s="11">
        <v>4831</v>
      </c>
      <c r="I76" s="11">
        <v>41</v>
      </c>
      <c r="J76" s="20">
        <f t="shared" si="7"/>
        <v>0.18446676085379357</v>
      </c>
      <c r="K76" s="20">
        <f t="shared" si="8"/>
        <v>0.12100500210011837</v>
      </c>
      <c r="M76" s="11">
        <f>VLOOKUP(C76,'FHA share'!A$10:G$178, 2, FALSE)</f>
        <v>24092</v>
      </c>
      <c r="N76" s="11">
        <f>VLOOKUP(C76,'FHA share'!A$10:G$178, 3, FALSE)</f>
        <v>5205</v>
      </c>
      <c r="O76" s="27">
        <f>VLOOKUP(C76,'FHA share'!A$10:G$178, 4, FALSE)</f>
        <v>0.21604680000000001</v>
      </c>
      <c r="P76" s="11">
        <f>VLOOKUP(C76,'FHA share'!A$10:G$178, 5, FALSE)</f>
        <v>6367.96</v>
      </c>
      <c r="Q76" s="11">
        <f>VLOOKUP(C76,'FHA share'!A$10:G$178,6, FALSE)</f>
        <v>1048.9649999999999</v>
      </c>
      <c r="R76" s="27">
        <f>VLOOKUP(C76,'FHA share'!A$10:G$178, 7, FALSE)</f>
        <v>0.16472539999999999</v>
      </c>
      <c r="S76" s="29" t="str">
        <f t="shared" si="9"/>
        <v>Yes</v>
      </c>
    </row>
    <row r="77" spans="1:19" x14ac:dyDescent="0.25">
      <c r="B77" s="2" t="s">
        <v>100</v>
      </c>
      <c r="C77" s="14">
        <f>VLOOKUP(B77,'MSA Code'!A$2:B$465,2, FALSE)</f>
        <v>30780</v>
      </c>
      <c r="D77" s="11">
        <v>27426</v>
      </c>
      <c r="E77" s="11">
        <v>1130</v>
      </c>
      <c r="F77" s="11">
        <v>589</v>
      </c>
      <c r="G77" s="11">
        <v>3079</v>
      </c>
      <c r="H77" s="11">
        <v>4798</v>
      </c>
      <c r="I77" s="11">
        <v>70</v>
      </c>
      <c r="J77" s="20">
        <f t="shared" si="7"/>
        <v>0.17494348428498505</v>
      </c>
      <c r="K77" s="20">
        <f t="shared" si="8"/>
        <v>0.11226573324582513</v>
      </c>
      <c r="M77" s="11">
        <f>VLOOKUP(C77,'FHA share'!A$10:G$178, 2, FALSE)</f>
        <v>16260</v>
      </c>
      <c r="N77" s="11">
        <f>VLOOKUP(C77,'FHA share'!A$10:G$178, 3, FALSE)</f>
        <v>2696</v>
      </c>
      <c r="O77" s="27">
        <f>VLOOKUP(C77,'FHA share'!A$10:G$178, 4, FALSE)</f>
        <v>0.1658057</v>
      </c>
      <c r="P77" s="11">
        <f>VLOOKUP(C77,'FHA share'!A$10:G$178, 5, FALSE)</f>
        <v>3487.14</v>
      </c>
      <c r="Q77" s="11">
        <f>VLOOKUP(C77,'FHA share'!A$10:G$178,6, FALSE)</f>
        <v>445.44</v>
      </c>
      <c r="R77" s="27">
        <f>VLOOKUP(C77,'FHA share'!A$10:G$178, 7, FALSE)</f>
        <v>0.12773789999999999</v>
      </c>
      <c r="S77" s="29" t="str">
        <f t="shared" si="9"/>
        <v>Yes</v>
      </c>
    </row>
    <row r="78" spans="1:19" x14ac:dyDescent="0.25">
      <c r="A78" t="s">
        <v>476</v>
      </c>
      <c r="B78" s="2" t="s">
        <v>15</v>
      </c>
      <c r="C78" s="14">
        <f>VLOOKUP(B78,'MSA Code'!A$2:B$465,2, FALSE)</f>
        <v>20994</v>
      </c>
      <c r="D78" s="11">
        <v>25344</v>
      </c>
      <c r="E78" s="11">
        <v>1069</v>
      </c>
      <c r="F78" s="11">
        <v>563</v>
      </c>
      <c r="G78" s="11">
        <v>3065</v>
      </c>
      <c r="H78" s="11">
        <v>4697</v>
      </c>
      <c r="I78" s="11">
        <v>62</v>
      </c>
      <c r="J78" s="20">
        <f t="shared" si="7"/>
        <v>0.1853298611111111</v>
      </c>
      <c r="K78" s="20">
        <f t="shared" si="8"/>
        <v>0.12093592171717171</v>
      </c>
      <c r="M78" s="11">
        <f>VLOOKUP(C78,'FHA share'!A$10:G$178, 2, FALSE)</f>
        <v>20528</v>
      </c>
      <c r="N78" s="11">
        <f>VLOOKUP(C78,'FHA share'!A$10:G$178, 3, FALSE)</f>
        <v>4076</v>
      </c>
      <c r="O78" s="27">
        <f>VLOOKUP(C78,'FHA share'!A$10:G$178, 4, FALSE)</f>
        <v>0.19855809999999999</v>
      </c>
      <c r="P78" s="11">
        <f>VLOOKUP(C78,'FHA share'!A$10:G$178, 5, FALSE)</f>
        <v>4797.08</v>
      </c>
      <c r="Q78" s="11">
        <f>VLOOKUP(C78,'FHA share'!A$10:G$178,6, FALSE)</f>
        <v>859.15</v>
      </c>
      <c r="R78" s="27">
        <f>VLOOKUP(C78,'FHA share'!A$10:G$178, 7, FALSE)</f>
        <v>0.17909849999999999</v>
      </c>
      <c r="S78" s="29" t="str">
        <f t="shared" si="9"/>
        <v>Yes</v>
      </c>
    </row>
    <row r="79" spans="1:19" x14ac:dyDescent="0.25">
      <c r="B79" s="2" t="s">
        <v>55</v>
      </c>
      <c r="C79" s="14">
        <f>VLOOKUP(B79,'MSA Code'!A$2:B$465,2, FALSE)</f>
        <v>41740</v>
      </c>
      <c r="D79" s="11">
        <v>25614</v>
      </c>
      <c r="E79" s="11">
        <v>861</v>
      </c>
      <c r="F79" s="11">
        <v>528</v>
      </c>
      <c r="G79" s="11">
        <v>3272</v>
      </c>
      <c r="H79" s="11">
        <v>4661</v>
      </c>
      <c r="I79" s="11">
        <v>7</v>
      </c>
      <c r="J79" s="20">
        <f t="shared" si="7"/>
        <v>0.18197079722027015</v>
      </c>
      <c r="K79" s="20">
        <f t="shared" si="8"/>
        <v>0.12774264074334349</v>
      </c>
      <c r="M79" s="11">
        <f>VLOOKUP(C79,'FHA share'!A$10:G$178, 2, FALSE)</f>
        <v>95665</v>
      </c>
      <c r="N79" s="11">
        <f>VLOOKUP(C79,'FHA share'!A$10:G$178, 3, FALSE)</f>
        <v>6699</v>
      </c>
      <c r="O79" s="27">
        <f>VLOOKUP(C79,'FHA share'!A$10:G$178, 4, FALSE)</f>
        <v>7.0025599999999993E-2</v>
      </c>
      <c r="P79" s="11">
        <f>VLOOKUP(C79,'FHA share'!A$10:G$178, 5, FALSE)</f>
        <v>52359.3</v>
      </c>
      <c r="Q79" s="11">
        <f>VLOOKUP(C79,'FHA share'!A$10:G$178,6, FALSE)</f>
        <v>2949.8049999999998</v>
      </c>
      <c r="R79" s="27">
        <f>VLOOKUP(C79,'FHA share'!A$10:G$178, 7, FALSE)</f>
        <v>5.6337699999999998E-2</v>
      </c>
      <c r="S79" s="29" t="str">
        <f t="shared" si="9"/>
        <v>No</v>
      </c>
    </row>
    <row r="80" spans="1:19" x14ac:dyDescent="0.25">
      <c r="A80" t="s">
        <v>482</v>
      </c>
      <c r="B80" s="2" t="s">
        <v>37</v>
      </c>
      <c r="C80" s="14">
        <f>VLOOKUP(B80,'MSA Code'!A$2:B$465,2, FALSE)</f>
        <v>15764</v>
      </c>
      <c r="D80" s="11">
        <v>23483</v>
      </c>
      <c r="E80" s="11">
        <v>920</v>
      </c>
      <c r="F80" s="11">
        <v>554</v>
      </c>
      <c r="G80" s="11">
        <v>2996</v>
      </c>
      <c r="H80" s="11">
        <v>4470</v>
      </c>
      <c r="I80" s="11">
        <v>103</v>
      </c>
      <c r="J80" s="20">
        <f t="shared" si="7"/>
        <v>0.19035046629476643</v>
      </c>
      <c r="K80" s="20">
        <f t="shared" si="8"/>
        <v>0.12758165481412084</v>
      </c>
      <c r="M80" s="11">
        <f>VLOOKUP(C80,'FHA share'!A$10:G$178, 2, FALSE)</f>
        <v>63108</v>
      </c>
      <c r="N80" s="11">
        <f>VLOOKUP(C80,'FHA share'!A$10:G$178, 3, FALSE)</f>
        <v>4735</v>
      </c>
      <c r="O80" s="27">
        <f>VLOOKUP(C80,'FHA share'!A$10:G$178, 4, FALSE)</f>
        <v>7.5030100000000002E-2</v>
      </c>
      <c r="P80" s="11">
        <f>VLOOKUP(C80,'FHA share'!A$10:G$178, 5, FALSE)</f>
        <v>29543.06</v>
      </c>
      <c r="Q80" s="11">
        <f>VLOOKUP(C80,'FHA share'!A$10:G$178,6, FALSE)</f>
        <v>1925.115</v>
      </c>
      <c r="R80" s="27">
        <f>VLOOKUP(C80,'FHA share'!A$10:G$178, 7, FALSE)</f>
        <v>6.5162999999999999E-2</v>
      </c>
      <c r="S80" s="29" t="str">
        <f t="shared" si="9"/>
        <v>No</v>
      </c>
    </row>
    <row r="81" spans="1:19" x14ac:dyDescent="0.25">
      <c r="B81" s="2" t="s">
        <v>106</v>
      </c>
      <c r="C81" s="14">
        <f>VLOOKUP(B81,'MSA Code'!A$2:B$465,2, FALSE)</f>
        <v>10580</v>
      </c>
      <c r="D81" s="11">
        <v>24966</v>
      </c>
      <c r="E81" s="11">
        <v>987</v>
      </c>
      <c r="F81" s="11">
        <v>494</v>
      </c>
      <c r="G81" s="11">
        <v>2959</v>
      </c>
      <c r="H81" s="11">
        <v>4440</v>
      </c>
      <c r="I81" s="11">
        <v>187</v>
      </c>
      <c r="J81" s="20">
        <f t="shared" si="7"/>
        <v>0.17784186493631338</v>
      </c>
      <c r="K81" s="20">
        <f t="shared" si="8"/>
        <v>0.11852118881679083</v>
      </c>
      <c r="M81" s="11">
        <f>VLOOKUP(C81,'FHA share'!A$10:G$178, 2, FALSE)</f>
        <v>16242</v>
      </c>
      <c r="N81" s="11">
        <f>VLOOKUP(C81,'FHA share'!A$10:G$178, 3, FALSE)</f>
        <v>2443</v>
      </c>
      <c r="O81" s="27">
        <f>VLOOKUP(C81,'FHA share'!A$10:G$178, 4, FALSE)</f>
        <v>0.1504125</v>
      </c>
      <c r="P81" s="11">
        <f>VLOOKUP(C81,'FHA share'!A$10:G$178, 5, FALSE)</f>
        <v>4195.53</v>
      </c>
      <c r="Q81" s="11">
        <f>VLOOKUP(C81,'FHA share'!A$10:G$178,6, FALSE)</f>
        <v>438.14499999999998</v>
      </c>
      <c r="R81" s="27">
        <f>VLOOKUP(C81,'FHA share'!A$10:G$178, 7, FALSE)</f>
        <v>0.10443139999999999</v>
      </c>
      <c r="S81" s="29" t="str">
        <f t="shared" si="9"/>
        <v>Yes</v>
      </c>
    </row>
    <row r="82" spans="1:19" x14ac:dyDescent="0.25">
      <c r="A82" t="s">
        <v>482</v>
      </c>
      <c r="B82" s="2" t="s">
        <v>36</v>
      </c>
      <c r="C82" s="14">
        <f>VLOOKUP(B82,'MSA Code'!A$2:B$465,2, FALSE)</f>
        <v>14454</v>
      </c>
      <c r="D82" s="11">
        <v>22058</v>
      </c>
      <c r="E82" s="11">
        <v>966</v>
      </c>
      <c r="F82" s="11">
        <v>548</v>
      </c>
      <c r="G82" s="11">
        <v>2909</v>
      </c>
      <c r="H82" s="11">
        <v>4423</v>
      </c>
      <c r="I82" s="11">
        <v>111</v>
      </c>
      <c r="J82" s="20">
        <f t="shared" si="7"/>
        <v>0.20051681929458701</v>
      </c>
      <c r="K82" s="20">
        <f t="shared" si="8"/>
        <v>0.13187959017136638</v>
      </c>
      <c r="M82" s="11">
        <f>VLOOKUP(C82,'FHA share'!A$10:G$178, 2, FALSE)</f>
        <v>51965</v>
      </c>
      <c r="N82" s="11">
        <f>VLOOKUP(C82,'FHA share'!A$10:G$178, 3, FALSE)</f>
        <v>4322</v>
      </c>
      <c r="O82" s="27">
        <f>VLOOKUP(C82,'FHA share'!A$10:G$178, 4, FALSE)</f>
        <v>8.3171400000000006E-2</v>
      </c>
      <c r="P82" s="11">
        <f>VLOOKUP(C82,'FHA share'!A$10:G$178, 5, FALSE)</f>
        <v>25430.16</v>
      </c>
      <c r="Q82" s="11">
        <f>VLOOKUP(C82,'FHA share'!A$10:G$178,6, FALSE)</f>
        <v>1712.26</v>
      </c>
      <c r="R82" s="27">
        <f>VLOOKUP(C82,'FHA share'!A$10:G$178, 7, FALSE)</f>
        <v>6.73319E-2</v>
      </c>
      <c r="S82" s="29" t="str">
        <f t="shared" si="9"/>
        <v>No</v>
      </c>
    </row>
    <row r="83" spans="1:19" x14ac:dyDescent="0.25">
      <c r="B83" s="2" t="s">
        <v>110</v>
      </c>
      <c r="C83" s="14">
        <f>VLOOKUP(B83,'MSA Code'!A$2:B$465,2, FALSE)</f>
        <v>32580</v>
      </c>
      <c r="D83" s="11">
        <v>19724</v>
      </c>
      <c r="E83" s="11">
        <v>982</v>
      </c>
      <c r="F83" s="11">
        <v>624</v>
      </c>
      <c r="G83" s="11">
        <v>2815</v>
      </c>
      <c r="H83" s="11">
        <v>4421</v>
      </c>
      <c r="I83" s="11">
        <v>22</v>
      </c>
      <c r="J83" s="20">
        <f t="shared" si="7"/>
        <v>0.22414317582640439</v>
      </c>
      <c r="K83" s="20">
        <f t="shared" si="8"/>
        <v>0.14271952950719935</v>
      </c>
      <c r="M83" s="11">
        <f>VLOOKUP(C83,'FHA share'!A$10:G$178, 2, FALSE)</f>
        <v>6511</v>
      </c>
      <c r="N83" s="11">
        <f>VLOOKUP(C83,'FHA share'!A$10:G$178, 3, FALSE)</f>
        <v>2290</v>
      </c>
      <c r="O83" s="27">
        <f>VLOOKUP(C83,'FHA share'!A$10:G$178, 4, FALSE)</f>
        <v>0.35171249999999998</v>
      </c>
      <c r="P83" s="11">
        <f>VLOOKUP(C83,'FHA share'!A$10:G$178, 5, FALSE)</f>
        <v>1216.625</v>
      </c>
      <c r="Q83" s="11">
        <f>VLOOKUP(C83,'FHA share'!A$10:G$178,6, FALSE)</f>
        <v>392.22</v>
      </c>
      <c r="R83" s="27">
        <f>VLOOKUP(C83,'FHA share'!A$10:G$178, 7, FALSE)</f>
        <v>0.32238359999999999</v>
      </c>
      <c r="S83" s="29" t="str">
        <f t="shared" si="9"/>
        <v>Yes</v>
      </c>
    </row>
    <row r="84" spans="1:19" x14ac:dyDescent="0.25">
      <c r="B84" s="2" t="s">
        <v>72</v>
      </c>
      <c r="C84" s="14">
        <f>VLOOKUP(B84,'MSA Code'!A$2:B$465,2, FALSE)</f>
        <v>46060</v>
      </c>
      <c r="D84" s="11">
        <v>31493</v>
      </c>
      <c r="E84" s="11">
        <v>1101</v>
      </c>
      <c r="F84" s="11">
        <v>636</v>
      </c>
      <c r="G84" s="11">
        <v>2621</v>
      </c>
      <c r="H84" s="11">
        <v>4358</v>
      </c>
      <c r="I84" s="11">
        <v>15</v>
      </c>
      <c r="J84" s="20">
        <f t="shared" si="7"/>
        <v>0.1383799574508621</v>
      </c>
      <c r="K84" s="20">
        <f t="shared" si="8"/>
        <v>8.3224843616041655E-2</v>
      </c>
      <c r="M84" s="11">
        <f>VLOOKUP(C84,'FHA share'!A$10:G$178, 2, FALSE)</f>
        <v>31205</v>
      </c>
      <c r="N84" s="11">
        <f>VLOOKUP(C84,'FHA share'!A$10:G$178, 3, FALSE)</f>
        <v>5145</v>
      </c>
      <c r="O84" s="27">
        <f>VLOOKUP(C84,'FHA share'!A$10:G$178, 4, FALSE)</f>
        <v>0.16487740000000001</v>
      </c>
      <c r="P84" s="11">
        <f>VLOOKUP(C84,'FHA share'!A$10:G$178, 5, FALSE)</f>
        <v>7278.5950000000003</v>
      </c>
      <c r="Q84" s="11">
        <f>VLOOKUP(C84,'FHA share'!A$10:G$178,6, FALSE)</f>
        <v>947.54499999999996</v>
      </c>
      <c r="R84" s="27">
        <f>VLOOKUP(C84,'FHA share'!A$10:G$178, 7, FALSE)</f>
        <v>0.1301824</v>
      </c>
      <c r="S84" s="29" t="str">
        <f t="shared" si="9"/>
        <v>No</v>
      </c>
    </row>
    <row r="85" spans="1:19" x14ac:dyDescent="0.25">
      <c r="B85" s="2" t="s">
        <v>99</v>
      </c>
      <c r="C85" s="14">
        <f>VLOOKUP(B85,'MSA Code'!A$2:B$465,2, FALSE)</f>
        <v>24860</v>
      </c>
      <c r="D85" s="11">
        <v>25778</v>
      </c>
      <c r="E85" s="11">
        <v>1082</v>
      </c>
      <c r="F85" s="11">
        <v>524</v>
      </c>
      <c r="G85" s="11">
        <v>2565</v>
      </c>
      <c r="H85" s="11">
        <v>4171</v>
      </c>
      <c r="I85" s="11">
        <v>45</v>
      </c>
      <c r="J85" s="20">
        <f t="shared" si="7"/>
        <v>0.16180463961517574</v>
      </c>
      <c r="K85" s="20">
        <f t="shared" si="8"/>
        <v>9.9503452556443481E-2</v>
      </c>
      <c r="M85" s="11">
        <f>VLOOKUP(C85,'FHA share'!A$10:G$178, 2, FALSE)</f>
        <v>24064</v>
      </c>
      <c r="N85" s="11">
        <f>VLOOKUP(C85,'FHA share'!A$10:G$178, 3, FALSE)</f>
        <v>4209</v>
      </c>
      <c r="O85" s="27">
        <f>VLOOKUP(C85,'FHA share'!A$10:G$178, 4, FALSE)</f>
        <v>0.1749086</v>
      </c>
      <c r="P85" s="11">
        <f>VLOOKUP(C85,'FHA share'!A$10:G$178, 5, FALSE)</f>
        <v>5748.26</v>
      </c>
      <c r="Q85" s="11">
        <f>VLOOKUP(C85,'FHA share'!A$10:G$178,6, FALSE)</f>
        <v>747.11500000000001</v>
      </c>
      <c r="R85" s="27">
        <f>VLOOKUP(C85,'FHA share'!A$10:G$178, 7, FALSE)</f>
        <v>0.12997239999999999</v>
      </c>
      <c r="S85" s="29" t="str">
        <f t="shared" si="9"/>
        <v>Yes</v>
      </c>
    </row>
    <row r="86" spans="1:19" x14ac:dyDescent="0.25">
      <c r="B86" s="2" t="s">
        <v>71</v>
      </c>
      <c r="C86" s="14">
        <f>VLOOKUP(B86,'MSA Code'!A$2:B$465,2, FALSE)</f>
        <v>33340</v>
      </c>
      <c r="D86" s="11">
        <v>26224</v>
      </c>
      <c r="E86" s="11">
        <v>951</v>
      </c>
      <c r="F86" s="11">
        <v>513</v>
      </c>
      <c r="G86" s="11">
        <v>2701</v>
      </c>
      <c r="H86" s="11">
        <v>4165</v>
      </c>
      <c r="I86" s="11">
        <v>91</v>
      </c>
      <c r="J86" s="20">
        <f t="shared" si="7"/>
        <v>0.15882397803538742</v>
      </c>
      <c r="K86" s="20">
        <f t="shared" si="8"/>
        <v>0.10299725442342891</v>
      </c>
      <c r="M86" s="11">
        <f>VLOOKUP(C86,'FHA share'!A$10:G$178, 2, FALSE)</f>
        <v>40197</v>
      </c>
      <c r="N86" s="11">
        <f>VLOOKUP(C86,'FHA share'!A$10:G$178, 3, FALSE)</f>
        <v>3269</v>
      </c>
      <c r="O86" s="27">
        <f>VLOOKUP(C86,'FHA share'!A$10:G$178, 4, FALSE)</f>
        <v>8.1324499999999994E-2</v>
      </c>
      <c r="P86" s="11">
        <f>VLOOKUP(C86,'FHA share'!A$10:G$178, 5, FALSE)</f>
        <v>10180.709999999999</v>
      </c>
      <c r="Q86" s="11">
        <f>VLOOKUP(C86,'FHA share'!A$10:G$178,6, FALSE)</f>
        <v>620.57500000000005</v>
      </c>
      <c r="R86" s="27">
        <f>VLOOKUP(C86,'FHA share'!A$10:G$178, 7, FALSE)</f>
        <v>6.09559E-2</v>
      </c>
      <c r="S86" s="29" t="str">
        <f t="shared" si="9"/>
        <v>No</v>
      </c>
    </row>
    <row r="87" spans="1:19" x14ac:dyDescent="0.25">
      <c r="B87" s="2" t="s">
        <v>109</v>
      </c>
      <c r="C87" s="14">
        <f>VLOOKUP(B87,'MSA Code'!A$2:B$465,2, FALSE)</f>
        <v>16700</v>
      </c>
      <c r="D87" s="11">
        <v>21704</v>
      </c>
      <c r="E87" s="11">
        <v>1002</v>
      </c>
      <c r="F87" s="11">
        <v>507</v>
      </c>
      <c r="G87" s="11">
        <v>2655</v>
      </c>
      <c r="H87" s="11">
        <v>4164</v>
      </c>
      <c r="I87" s="11">
        <v>41</v>
      </c>
      <c r="J87" s="20">
        <f t="shared" si="7"/>
        <v>0.19185403612237376</v>
      </c>
      <c r="K87" s="20">
        <f t="shared" si="8"/>
        <v>0.12232768153335791</v>
      </c>
      <c r="M87" s="11">
        <f>VLOOKUP(C87,'FHA share'!A$10:G$178, 2, FALSE)</f>
        <v>27839</v>
      </c>
      <c r="N87" s="11">
        <f>VLOOKUP(C87,'FHA share'!A$10:G$178, 3, FALSE)</f>
        <v>3815</v>
      </c>
      <c r="O87" s="27">
        <f>VLOOKUP(C87,'FHA share'!A$10:G$178, 4, FALSE)</f>
        <v>0.13703799999999999</v>
      </c>
      <c r="P87" s="11">
        <f>VLOOKUP(C87,'FHA share'!A$10:G$178, 5, FALSE)</f>
        <v>8930.4950000000008</v>
      </c>
      <c r="Q87" s="11">
        <f>VLOOKUP(C87,'FHA share'!A$10:G$178,6, FALSE)</f>
        <v>841.97500000000002</v>
      </c>
      <c r="R87" s="27">
        <f>VLOOKUP(C87,'FHA share'!A$10:G$178, 7, FALSE)</f>
        <v>9.4280900000000001E-2</v>
      </c>
      <c r="S87" s="29" t="str">
        <f t="shared" si="9"/>
        <v>Yes</v>
      </c>
    </row>
    <row r="88" spans="1:19" x14ac:dyDescent="0.25">
      <c r="B88" s="2" t="s">
        <v>86</v>
      </c>
      <c r="C88" s="14">
        <f>VLOOKUP(B88,'MSA Code'!A$2:B$465,2, FALSE)</f>
        <v>36540</v>
      </c>
      <c r="D88" s="11">
        <v>29320</v>
      </c>
      <c r="E88" s="11">
        <v>1128</v>
      </c>
      <c r="F88" s="11">
        <v>563</v>
      </c>
      <c r="G88" s="11">
        <v>2416</v>
      </c>
      <c r="H88" s="11">
        <v>4107</v>
      </c>
      <c r="I88" s="11">
        <v>35</v>
      </c>
      <c r="J88" s="20">
        <f t="shared" si="7"/>
        <v>0.14007503410641201</v>
      </c>
      <c r="K88" s="20">
        <f t="shared" si="8"/>
        <v>8.2401091405184174E-2</v>
      </c>
      <c r="M88" s="11">
        <f>VLOOKUP(C88,'FHA share'!A$10:G$178, 2, FALSE)</f>
        <v>26680</v>
      </c>
      <c r="N88" s="11">
        <f>VLOOKUP(C88,'FHA share'!A$10:G$178, 3, FALSE)</f>
        <v>3079</v>
      </c>
      <c r="O88" s="27">
        <f>VLOOKUP(C88,'FHA share'!A$10:G$178, 4, FALSE)</f>
        <v>0.1154048</v>
      </c>
      <c r="P88" s="11">
        <f>VLOOKUP(C88,'FHA share'!A$10:G$178, 5, FALSE)</f>
        <v>6092.41</v>
      </c>
      <c r="Q88" s="11">
        <f>VLOOKUP(C88,'FHA share'!A$10:G$178,6, FALSE)</f>
        <v>535.245</v>
      </c>
      <c r="R88" s="27">
        <f>VLOOKUP(C88,'FHA share'!A$10:G$178, 7, FALSE)</f>
        <v>8.7854399999999999E-2</v>
      </c>
      <c r="S88" s="29" t="str">
        <f t="shared" si="9"/>
        <v>No</v>
      </c>
    </row>
    <row r="89" spans="1:19" x14ac:dyDescent="0.25">
      <c r="B89" s="2" t="s">
        <v>108</v>
      </c>
      <c r="C89" s="14">
        <f>VLOOKUP(B89,'MSA Code'!A$2:B$465,2, FALSE)</f>
        <v>24660</v>
      </c>
      <c r="D89" s="11">
        <v>23857</v>
      </c>
      <c r="E89" s="11">
        <v>1048</v>
      </c>
      <c r="F89" s="11">
        <v>558</v>
      </c>
      <c r="G89" s="11">
        <v>2434</v>
      </c>
      <c r="H89" s="11">
        <v>4040</v>
      </c>
      <c r="I89" s="11">
        <v>33</v>
      </c>
      <c r="J89" s="20">
        <f t="shared" si="7"/>
        <v>0.16934233139120594</v>
      </c>
      <c r="K89" s="20">
        <f t="shared" si="8"/>
        <v>0.10202456302133546</v>
      </c>
      <c r="M89" s="11">
        <f>VLOOKUP(C89,'FHA share'!A$10:G$178, 2, FALSE)</f>
        <v>15538</v>
      </c>
      <c r="N89" s="11">
        <f>VLOOKUP(C89,'FHA share'!A$10:G$178, 3, FALSE)</f>
        <v>2373</v>
      </c>
      <c r="O89" s="27">
        <f>VLOOKUP(C89,'FHA share'!A$10:G$178, 4, FALSE)</f>
        <v>0.15272240000000001</v>
      </c>
      <c r="P89" s="11">
        <f>VLOOKUP(C89,'FHA share'!A$10:G$178, 5, FALSE)</f>
        <v>3309.25</v>
      </c>
      <c r="Q89" s="11">
        <f>VLOOKUP(C89,'FHA share'!A$10:G$178,6, FALSE)</f>
        <v>401.63499999999999</v>
      </c>
      <c r="R89" s="27">
        <f>VLOOKUP(C89,'FHA share'!A$10:G$178, 7, FALSE)</f>
        <v>0.1213674</v>
      </c>
      <c r="S89" s="29" t="str">
        <f t="shared" si="9"/>
        <v>Yes</v>
      </c>
    </row>
    <row r="90" spans="1:19" x14ac:dyDescent="0.25">
      <c r="A90" t="s">
        <v>483</v>
      </c>
      <c r="B90" s="2" t="s">
        <v>41</v>
      </c>
      <c r="C90" s="14">
        <f>VLOOKUP(B90,'MSA Code'!A$2:B$465,2, FALSE)</f>
        <v>45104</v>
      </c>
      <c r="D90" s="11">
        <v>24706</v>
      </c>
      <c r="E90" s="11">
        <v>911</v>
      </c>
      <c r="F90" s="11">
        <v>537</v>
      </c>
      <c r="G90" s="11">
        <v>2500</v>
      </c>
      <c r="H90" s="11">
        <v>3948</v>
      </c>
      <c r="I90" s="11">
        <v>16</v>
      </c>
      <c r="J90" s="20">
        <f t="shared" si="7"/>
        <v>0.1597992390512426</v>
      </c>
      <c r="K90" s="20">
        <f t="shared" si="8"/>
        <v>0.10118999433336032</v>
      </c>
      <c r="M90" s="11">
        <f>VLOOKUP(C90,'FHA share'!A$10:G$178, 2, FALSE)</f>
        <v>35513</v>
      </c>
      <c r="N90" s="11">
        <f>VLOOKUP(C90,'FHA share'!A$10:G$178, 3, FALSE)</f>
        <v>5836</v>
      </c>
      <c r="O90" s="27">
        <f>VLOOKUP(C90,'FHA share'!A$10:G$178, 4, FALSE)</f>
        <v>0.16433420000000001</v>
      </c>
      <c r="P90" s="11">
        <f>VLOOKUP(C90,'FHA share'!A$10:G$178, 5, FALSE)</f>
        <v>12591.42</v>
      </c>
      <c r="Q90" s="11">
        <f>VLOOKUP(C90,'FHA share'!A$10:G$178,6, FALSE)</f>
        <v>1865.19</v>
      </c>
      <c r="R90" s="27">
        <f>VLOOKUP(C90,'FHA share'!A$10:G$178, 7, FALSE)</f>
        <v>0.14813190000000001</v>
      </c>
      <c r="S90" s="29" t="str">
        <f t="shared" si="9"/>
        <v>Yes</v>
      </c>
    </row>
    <row r="91" spans="1:19" x14ac:dyDescent="0.25">
      <c r="A91" t="s">
        <v>484</v>
      </c>
      <c r="B91" s="2" t="s">
        <v>48</v>
      </c>
      <c r="C91" s="14">
        <f>VLOOKUP(B91,'MSA Code'!A$2:B$465,2, FALSE)</f>
        <v>36084</v>
      </c>
      <c r="D91" s="11">
        <v>20867</v>
      </c>
      <c r="E91" s="11">
        <v>729</v>
      </c>
      <c r="F91" s="11">
        <v>483</v>
      </c>
      <c r="G91" s="11">
        <v>2723</v>
      </c>
      <c r="H91" s="11">
        <v>3935</v>
      </c>
      <c r="I91" s="11">
        <v>11</v>
      </c>
      <c r="J91" s="20">
        <f t="shared" si="7"/>
        <v>0.18857526237600039</v>
      </c>
      <c r="K91" s="20">
        <f t="shared" si="8"/>
        <v>0.13049312311304931</v>
      </c>
      <c r="M91" s="11">
        <f>VLOOKUP(C91,'FHA share'!A$10:G$178, 2, FALSE)</f>
        <v>84081</v>
      </c>
      <c r="N91" s="11">
        <f>VLOOKUP(C91,'FHA share'!A$10:G$178, 3, FALSE)</f>
        <v>5164</v>
      </c>
      <c r="O91" s="27">
        <f>VLOOKUP(C91,'FHA share'!A$10:G$178, 4, FALSE)</f>
        <v>6.1416999999999999E-2</v>
      </c>
      <c r="P91" s="11">
        <f>VLOOKUP(C91,'FHA share'!A$10:G$178, 5, FALSE)</f>
        <v>51592.25</v>
      </c>
      <c r="Q91" s="11">
        <f>VLOOKUP(C91,'FHA share'!A$10:G$178,6, FALSE)</f>
        <v>2489.3000000000002</v>
      </c>
      <c r="R91" s="27">
        <f>VLOOKUP(C91,'FHA share'!A$10:G$178, 7, FALSE)</f>
        <v>4.8249500000000001E-2</v>
      </c>
      <c r="S91" s="29" t="str">
        <f t="shared" si="9"/>
        <v>No</v>
      </c>
    </row>
    <row r="92" spans="1:19" x14ac:dyDescent="0.25">
      <c r="B92" s="2" t="s">
        <v>17</v>
      </c>
      <c r="C92" s="14">
        <f>VLOOKUP(B92,'MSA Code'!A$2:B$465,2, FALSE)</f>
        <v>29404</v>
      </c>
      <c r="D92" s="11">
        <v>22282</v>
      </c>
      <c r="E92" s="11">
        <v>846</v>
      </c>
      <c r="F92" s="11">
        <v>480</v>
      </c>
      <c r="G92" s="11">
        <v>2603</v>
      </c>
      <c r="H92" s="11">
        <v>3929</v>
      </c>
      <c r="I92" s="11">
        <v>79</v>
      </c>
      <c r="J92" s="20">
        <f t="shared" si="7"/>
        <v>0.17633067049636478</v>
      </c>
      <c r="K92" s="20">
        <f t="shared" si="8"/>
        <v>0.11682075217664482</v>
      </c>
      <c r="M92" s="11">
        <f>VLOOKUP(C92,'FHA share'!A$10:G$178, 2, FALSE)</f>
        <v>22373</v>
      </c>
      <c r="N92" s="11">
        <f>VLOOKUP(C92,'FHA share'!A$10:G$178, 3, FALSE)</f>
        <v>2857</v>
      </c>
      <c r="O92" s="27">
        <f>VLOOKUP(C92,'FHA share'!A$10:G$178, 4, FALSE)</f>
        <v>0.1276986</v>
      </c>
      <c r="P92" s="11">
        <f>VLOOKUP(C92,'FHA share'!A$10:G$178, 5, FALSE)</f>
        <v>6407.9350000000004</v>
      </c>
      <c r="Q92" s="11">
        <f>VLOOKUP(C92,'FHA share'!A$10:G$178,6, FALSE)</f>
        <v>558.20500000000004</v>
      </c>
      <c r="R92" s="27">
        <f>VLOOKUP(C92,'FHA share'!A$10:G$178, 7, FALSE)</f>
        <v>8.7111499999999994E-2</v>
      </c>
      <c r="S92" s="29" t="str">
        <f t="shared" si="9"/>
        <v>Yes</v>
      </c>
    </row>
    <row r="93" spans="1:19" x14ac:dyDescent="0.25">
      <c r="B93" s="2" t="s">
        <v>96</v>
      </c>
      <c r="C93" s="14">
        <f>VLOOKUP(B93,'MSA Code'!A$2:B$465,2, FALSE)</f>
        <v>19430</v>
      </c>
      <c r="D93" s="11">
        <v>28479</v>
      </c>
      <c r="E93" s="11">
        <v>1046</v>
      </c>
      <c r="F93" s="11">
        <v>505</v>
      </c>
      <c r="G93" s="11">
        <v>2356</v>
      </c>
      <c r="H93" s="11">
        <v>3907</v>
      </c>
      <c r="I93" s="11">
        <v>121</v>
      </c>
      <c r="J93" s="20">
        <f t="shared" si="7"/>
        <v>0.13718880578672005</v>
      </c>
      <c r="K93" s="20">
        <f t="shared" si="8"/>
        <v>8.2727623863197444E-2</v>
      </c>
      <c r="M93" s="11">
        <f>VLOOKUP(C93,'FHA share'!A$10:G$178, 2, FALSE)</f>
        <v>18252</v>
      </c>
      <c r="N93" s="11">
        <f>VLOOKUP(C93,'FHA share'!A$10:G$178, 3, FALSE)</f>
        <v>2961</v>
      </c>
      <c r="O93" s="27">
        <f>VLOOKUP(C93,'FHA share'!A$10:G$178, 4, FALSE)</f>
        <v>0.16222880000000001</v>
      </c>
      <c r="P93" s="11">
        <f>VLOOKUP(C93,'FHA share'!A$10:G$178, 5, FALSE)</f>
        <v>3251.69</v>
      </c>
      <c r="Q93" s="11">
        <f>VLOOKUP(C93,'FHA share'!A$10:G$178,6, FALSE)</f>
        <v>401.64499999999998</v>
      </c>
      <c r="R93" s="27">
        <f>VLOOKUP(C93,'FHA share'!A$10:G$178, 7, FALSE)</f>
        <v>0.1235188</v>
      </c>
      <c r="S93" s="29" t="str">
        <f t="shared" si="9"/>
        <v>No</v>
      </c>
    </row>
    <row r="94" spans="1:19" x14ac:dyDescent="0.25">
      <c r="B94" s="2" t="s">
        <v>104</v>
      </c>
      <c r="C94" s="14">
        <f>VLOOKUP(B94,'MSA Code'!A$2:B$465,2, FALSE)</f>
        <v>14860</v>
      </c>
      <c r="D94" s="11">
        <v>16016</v>
      </c>
      <c r="E94" s="11">
        <v>677</v>
      </c>
      <c r="F94" s="11">
        <v>418</v>
      </c>
      <c r="G94" s="11">
        <v>2786</v>
      </c>
      <c r="H94" s="11">
        <v>3881</v>
      </c>
      <c r="I94" s="11">
        <v>70</v>
      </c>
      <c r="J94" s="20">
        <f t="shared" si="7"/>
        <v>0.24232017982017981</v>
      </c>
      <c r="K94" s="20">
        <f t="shared" si="8"/>
        <v>0.17395104895104896</v>
      </c>
      <c r="M94" s="11">
        <f>VLOOKUP(C94,'FHA share'!A$10:G$178, 2, FALSE)</f>
        <v>19379</v>
      </c>
      <c r="N94" s="11">
        <f>VLOOKUP(C94,'FHA share'!A$10:G$178, 3, FALSE)</f>
        <v>2323</v>
      </c>
      <c r="O94" s="27">
        <f>VLOOKUP(C94,'FHA share'!A$10:G$178, 4, FALSE)</f>
        <v>0.11987200000000001</v>
      </c>
      <c r="P94" s="11">
        <f>VLOOKUP(C94,'FHA share'!A$10:G$178, 5, FALSE)</f>
        <v>10090.42</v>
      </c>
      <c r="Q94" s="11">
        <f>VLOOKUP(C94,'FHA share'!A$10:G$178,6, FALSE)</f>
        <v>728.20500000000004</v>
      </c>
      <c r="R94" s="27">
        <f>VLOOKUP(C94,'FHA share'!A$10:G$178, 7, FALSE)</f>
        <v>7.2167999999999996E-2</v>
      </c>
      <c r="S94" s="29" t="str">
        <f t="shared" si="9"/>
        <v>No</v>
      </c>
    </row>
    <row r="95" spans="1:19" x14ac:dyDescent="0.25">
      <c r="A95" t="s">
        <v>482</v>
      </c>
      <c r="B95" s="2" t="s">
        <v>38</v>
      </c>
      <c r="C95" s="14">
        <f>VLOOKUP(B95,'MSA Code'!A$2:B$465,2, FALSE)</f>
        <v>49340</v>
      </c>
      <c r="D95" s="11">
        <v>20536</v>
      </c>
      <c r="E95" s="11">
        <v>906</v>
      </c>
      <c r="F95" s="11">
        <v>479</v>
      </c>
      <c r="G95" s="11">
        <v>2385</v>
      </c>
      <c r="H95" s="11">
        <v>3770</v>
      </c>
      <c r="I95" s="11">
        <v>122</v>
      </c>
      <c r="J95" s="20">
        <f t="shared" si="7"/>
        <v>0.18358005453837165</v>
      </c>
      <c r="K95" s="20">
        <f t="shared" si="8"/>
        <v>0.11613751460849241</v>
      </c>
      <c r="M95" s="11">
        <f>VLOOKUP(C95,'FHA share'!A$10:G$178, 2, FALSE)</f>
        <v>23761</v>
      </c>
      <c r="N95" s="11">
        <f>VLOOKUP(C95,'FHA share'!A$10:G$178, 3, FALSE)</f>
        <v>3587</v>
      </c>
      <c r="O95" s="27">
        <f>VLOOKUP(C95,'FHA share'!A$10:G$178, 4, FALSE)</f>
        <v>0.1509617</v>
      </c>
      <c r="P95" s="11">
        <f>VLOOKUP(C95,'FHA share'!A$10:G$178, 5, FALSE)</f>
        <v>6455.3950000000004</v>
      </c>
      <c r="Q95" s="11">
        <f>VLOOKUP(C95,'FHA share'!A$10:G$178,6, FALSE)</f>
        <v>858.18499999999995</v>
      </c>
      <c r="R95" s="27">
        <f>VLOOKUP(C95,'FHA share'!A$10:G$178, 7, FALSE)</f>
        <v>0.13294069999999999</v>
      </c>
      <c r="S95" s="29" t="str">
        <f t="shared" si="9"/>
        <v>Yes</v>
      </c>
    </row>
    <row r="96" spans="1:19" x14ac:dyDescent="0.25">
      <c r="B96" s="2" t="s">
        <v>98</v>
      </c>
      <c r="C96" s="14">
        <f>VLOOKUP(B96,'MSA Code'!A$2:B$465,2, FALSE)</f>
        <v>23420</v>
      </c>
      <c r="D96" s="11">
        <v>26587</v>
      </c>
      <c r="E96" s="11">
        <v>925</v>
      </c>
      <c r="F96" s="11">
        <v>490</v>
      </c>
      <c r="G96" s="11">
        <v>2256</v>
      </c>
      <c r="H96" s="11">
        <v>3671</v>
      </c>
      <c r="I96" s="11">
        <v>16</v>
      </c>
      <c r="J96" s="20">
        <f t="shared" si="7"/>
        <v>0.13807499905969084</v>
      </c>
      <c r="K96" s="20">
        <f t="shared" si="8"/>
        <v>8.4853499830744347E-2</v>
      </c>
      <c r="M96" s="11">
        <f>VLOOKUP(C96,'FHA share'!A$10:G$178, 2, FALSE)</f>
        <v>19639</v>
      </c>
      <c r="N96" s="11">
        <f>VLOOKUP(C96,'FHA share'!A$10:G$178, 3, FALSE)</f>
        <v>3873</v>
      </c>
      <c r="O96" s="27">
        <f>VLOOKUP(C96,'FHA share'!A$10:G$178, 4, FALSE)</f>
        <v>0.19720960000000001</v>
      </c>
      <c r="P96" s="11">
        <f>VLOOKUP(C96,'FHA share'!A$10:G$178, 5, FALSE)</f>
        <v>5494.835</v>
      </c>
      <c r="Q96" s="11">
        <f>VLOOKUP(C96,'FHA share'!A$10:G$178,6, FALSE)</f>
        <v>902.55499999999995</v>
      </c>
      <c r="R96" s="27">
        <f>VLOOKUP(C96,'FHA share'!A$10:G$178, 7, FALSE)</f>
        <v>0.16425519999999999</v>
      </c>
      <c r="S96" s="29" t="str">
        <f t="shared" si="9"/>
        <v>No</v>
      </c>
    </row>
    <row r="97" spans="2:19" x14ac:dyDescent="0.25">
      <c r="B97" s="3" t="s">
        <v>11</v>
      </c>
      <c r="C97" s="14">
        <f>VLOOKUP(B97,'MSA Code'!A$2:B$465,2, FALSE)</f>
        <v>39100</v>
      </c>
      <c r="D97" s="11">
        <v>14441</v>
      </c>
      <c r="E97" s="11">
        <v>663</v>
      </c>
      <c r="F97" s="11">
        <v>383</v>
      </c>
      <c r="G97" s="11">
        <v>2593</v>
      </c>
      <c r="H97" s="11">
        <v>3639</v>
      </c>
      <c r="I97" s="11">
        <v>99</v>
      </c>
      <c r="J97" s="20">
        <f t="shared" si="7"/>
        <v>0.25199085935877019</v>
      </c>
      <c r="K97" s="20">
        <f t="shared" si="8"/>
        <v>0.17955820234055814</v>
      </c>
      <c r="M97" s="11">
        <f>VLOOKUP(C97,'FHA share'!A$10:G$178, 2, FALSE)</f>
        <v>11436</v>
      </c>
      <c r="N97" s="11">
        <f>VLOOKUP(C97,'FHA share'!A$10:G$178, 3, FALSE)</f>
        <v>1783</v>
      </c>
      <c r="O97" s="27">
        <f>VLOOKUP(C97,'FHA share'!A$10:G$178, 4, FALSE)</f>
        <v>0.1559112</v>
      </c>
      <c r="P97" s="11">
        <f>VLOOKUP(C97,'FHA share'!A$10:G$178, 5, FALSE)</f>
        <v>3138.83</v>
      </c>
      <c r="Q97" s="11">
        <f>VLOOKUP(C97,'FHA share'!A$10:G$178,6, FALSE)</f>
        <v>479.33499999999998</v>
      </c>
      <c r="R97" s="27">
        <f>VLOOKUP(C97,'FHA share'!A$10:G$178, 7, FALSE)</f>
        <v>0.15271129999999999</v>
      </c>
      <c r="S97" s="29" t="str">
        <f t="shared" si="9"/>
        <v>Yes</v>
      </c>
    </row>
    <row r="98" spans="2:19" x14ac:dyDescent="0.25">
      <c r="B98" s="2" t="s">
        <v>116</v>
      </c>
      <c r="C98" s="14">
        <f>VLOOKUP(B98,'MSA Code'!A$2:B$465,2, FALSE)</f>
        <v>12260</v>
      </c>
      <c r="D98" s="11">
        <v>21096</v>
      </c>
      <c r="E98" s="11">
        <v>989</v>
      </c>
      <c r="F98" s="11">
        <v>507</v>
      </c>
      <c r="G98" s="11">
        <v>2057</v>
      </c>
      <c r="H98" s="11">
        <v>3553</v>
      </c>
      <c r="I98" s="11">
        <v>37</v>
      </c>
      <c r="J98" s="20">
        <f t="shared" si="7"/>
        <v>0.16842055365946151</v>
      </c>
      <c r="K98" s="20">
        <f t="shared" si="8"/>
        <v>9.7506636329161928E-2</v>
      </c>
      <c r="M98" s="11">
        <f>VLOOKUP(C98,'FHA share'!A$10:G$178, 2, FALSE)</f>
        <v>13910</v>
      </c>
      <c r="N98" s="11">
        <f>VLOOKUP(C98,'FHA share'!A$10:G$178, 3, FALSE)</f>
        <v>2471</v>
      </c>
      <c r="O98" s="27">
        <f>VLOOKUP(C98,'FHA share'!A$10:G$178, 4, FALSE)</f>
        <v>0.17764199999999999</v>
      </c>
      <c r="P98" s="11">
        <f>VLOOKUP(C98,'FHA share'!A$10:G$178, 5, FALSE)</f>
        <v>2896.13</v>
      </c>
      <c r="Q98" s="11">
        <f>VLOOKUP(C98,'FHA share'!A$10:G$178,6, FALSE)</f>
        <v>404.375</v>
      </c>
      <c r="R98" s="27">
        <f>VLOOKUP(C98,'FHA share'!A$10:G$178, 7, FALSE)</f>
        <v>0.139626</v>
      </c>
      <c r="S98" s="29" t="str">
        <f t="shared" si="9"/>
        <v>Yes</v>
      </c>
    </row>
    <row r="99" spans="2:19" x14ac:dyDescent="0.25">
      <c r="B99" s="2" t="s">
        <v>80</v>
      </c>
      <c r="C99" s="14">
        <f>VLOOKUP(B99,'MSA Code'!A$2:B$465,2, FALSE)</f>
        <v>19660</v>
      </c>
      <c r="D99" s="11">
        <v>22524</v>
      </c>
      <c r="E99" s="11">
        <v>846</v>
      </c>
      <c r="F99" s="11">
        <v>488</v>
      </c>
      <c r="G99" s="11">
        <v>2189</v>
      </c>
      <c r="H99" s="11">
        <v>3523</v>
      </c>
      <c r="I99" s="11">
        <v>38</v>
      </c>
      <c r="J99" s="20">
        <f t="shared" si="7"/>
        <v>0.15641093944237258</v>
      </c>
      <c r="K99" s="20">
        <f t="shared" si="8"/>
        <v>9.7185224649263005E-2</v>
      </c>
      <c r="M99" s="11">
        <f>VLOOKUP(C99,'FHA share'!A$10:G$178, 2, FALSE)</f>
        <v>20611</v>
      </c>
      <c r="N99" s="11">
        <f>VLOOKUP(C99,'FHA share'!A$10:G$178, 3, FALSE)</f>
        <v>4627</v>
      </c>
      <c r="O99" s="27">
        <f>VLOOKUP(C99,'FHA share'!A$10:G$178, 4, FALSE)</f>
        <v>0.22449179999999999</v>
      </c>
      <c r="P99" s="11">
        <f>VLOOKUP(C99,'FHA share'!A$10:G$178, 5, FALSE)</f>
        <v>4440.665</v>
      </c>
      <c r="Q99" s="11">
        <f>VLOOKUP(C99,'FHA share'!A$10:G$178,6, FALSE)</f>
        <v>890.78499999999997</v>
      </c>
      <c r="R99" s="27">
        <f>VLOOKUP(C99,'FHA share'!A$10:G$178, 7, FALSE)</f>
        <v>0.2005972</v>
      </c>
      <c r="S99" s="29" t="str">
        <f t="shared" si="9"/>
        <v>Yes</v>
      </c>
    </row>
    <row r="100" spans="2:19" x14ac:dyDescent="0.25">
      <c r="B100" s="2" t="s">
        <v>133</v>
      </c>
      <c r="C100" s="14">
        <f>VLOOKUP(B100,'MSA Code'!A$2:B$465,2, FALSE)</f>
        <v>45060</v>
      </c>
      <c r="D100" s="11">
        <v>21952</v>
      </c>
      <c r="E100" s="11">
        <v>901</v>
      </c>
      <c r="F100" s="11">
        <v>375</v>
      </c>
      <c r="G100" s="11">
        <v>2215</v>
      </c>
      <c r="H100" s="11">
        <v>3491</v>
      </c>
      <c r="I100" s="11">
        <v>141</v>
      </c>
      <c r="J100" s="20">
        <f t="shared" si="7"/>
        <v>0.15902879008746357</v>
      </c>
      <c r="K100" s="20">
        <f t="shared" si="8"/>
        <v>0.10090196793002916</v>
      </c>
      <c r="M100" s="11">
        <f>VLOOKUP(C100,'FHA share'!A$10:G$178, 2, FALSE)</f>
        <v>9915</v>
      </c>
      <c r="N100" s="11">
        <f>VLOOKUP(C100,'FHA share'!A$10:G$178, 3, FALSE)</f>
        <v>1623</v>
      </c>
      <c r="O100" s="27">
        <f>VLOOKUP(C100,'FHA share'!A$10:G$178, 4, FALSE)</f>
        <v>0.16369139999999999</v>
      </c>
      <c r="P100" s="11">
        <f>VLOOKUP(C100,'FHA share'!A$10:G$178, 5, FALSE)</f>
        <v>1669.1949999999999</v>
      </c>
      <c r="Q100" s="11">
        <f>VLOOKUP(C100,'FHA share'!A$10:G$178,6, FALSE)</f>
        <v>215.61500000000001</v>
      </c>
      <c r="R100" s="27">
        <f>VLOOKUP(C100,'FHA share'!A$10:G$178, 7, FALSE)</f>
        <v>0.12917310000000001</v>
      </c>
      <c r="S100" s="29" t="str">
        <f t="shared" si="9"/>
        <v>Yes</v>
      </c>
    </row>
    <row r="101" spans="2:19" x14ac:dyDescent="0.25">
      <c r="B101" s="2" t="s">
        <v>74</v>
      </c>
      <c r="C101" s="14">
        <f>VLOOKUP(B101,'MSA Code'!A$2:B$465,2, FALSE)</f>
        <v>24340</v>
      </c>
      <c r="D101" s="11">
        <v>24371</v>
      </c>
      <c r="E101" s="11">
        <v>963</v>
      </c>
      <c r="F101" s="11">
        <v>453</v>
      </c>
      <c r="G101" s="11">
        <v>2072</v>
      </c>
      <c r="H101" s="11">
        <v>3488</v>
      </c>
      <c r="I101" s="11">
        <v>29</v>
      </c>
      <c r="J101" s="20">
        <f t="shared" si="7"/>
        <v>0.14312092240777974</v>
      </c>
      <c r="K101" s="20">
        <f t="shared" si="8"/>
        <v>8.5019080054162741E-2</v>
      </c>
      <c r="M101" s="11">
        <f>VLOOKUP(C101,'FHA share'!A$10:G$178, 2, FALSE)</f>
        <v>31466</v>
      </c>
      <c r="N101" s="11">
        <f>VLOOKUP(C101,'FHA share'!A$10:G$178, 3, FALSE)</f>
        <v>3317</v>
      </c>
      <c r="O101" s="27">
        <f>VLOOKUP(C101,'FHA share'!A$10:G$178, 4, FALSE)</f>
        <v>0.10541540000000001</v>
      </c>
      <c r="P101" s="11">
        <f>VLOOKUP(C101,'FHA share'!A$10:G$178, 5, FALSE)</f>
        <v>6555.06</v>
      </c>
      <c r="Q101" s="11">
        <f>VLOOKUP(C101,'FHA share'!A$10:G$178,6, FALSE)</f>
        <v>562.81500000000005</v>
      </c>
      <c r="R101" s="27">
        <f>VLOOKUP(C101,'FHA share'!A$10:G$178, 7, FALSE)</f>
        <v>8.5859599999999994E-2</v>
      </c>
      <c r="S101" s="29" t="str">
        <f t="shared" si="9"/>
        <v>No</v>
      </c>
    </row>
    <row r="102" spans="2:19" x14ac:dyDescent="0.25">
      <c r="B102" s="2" t="s">
        <v>85</v>
      </c>
      <c r="C102" s="14">
        <f>VLOOKUP(B102,'MSA Code'!A$2:B$465,2, FALSE)</f>
        <v>28940</v>
      </c>
      <c r="D102" s="11">
        <v>24816</v>
      </c>
      <c r="E102" s="11">
        <v>994</v>
      </c>
      <c r="F102" s="11">
        <v>473</v>
      </c>
      <c r="G102" s="11">
        <v>2001</v>
      </c>
      <c r="H102" s="11">
        <v>3468</v>
      </c>
      <c r="I102" s="11">
        <v>44</v>
      </c>
      <c r="J102" s="20">
        <f t="shared" si="7"/>
        <v>0.13974854932301742</v>
      </c>
      <c r="K102" s="20">
        <f t="shared" si="8"/>
        <v>8.0633462282398455E-2</v>
      </c>
      <c r="M102" s="11">
        <f>VLOOKUP(C102,'FHA share'!A$10:G$178, 2, FALSE)</f>
        <v>23593</v>
      </c>
      <c r="N102" s="11">
        <f>VLOOKUP(C102,'FHA share'!A$10:G$178, 3, FALSE)</f>
        <v>3744</v>
      </c>
      <c r="O102" s="27">
        <f>VLOOKUP(C102,'FHA share'!A$10:G$178, 4, FALSE)</f>
        <v>0.1586911</v>
      </c>
      <c r="P102" s="11">
        <f>VLOOKUP(C102,'FHA share'!A$10:G$178, 5, FALSE)</f>
        <v>5410.3050000000003</v>
      </c>
      <c r="Q102" s="11">
        <f>VLOOKUP(C102,'FHA share'!A$10:G$178,6, FALSE)</f>
        <v>675.81</v>
      </c>
      <c r="R102" s="27">
        <f>VLOOKUP(C102,'FHA share'!A$10:G$178, 7, FALSE)</f>
        <v>0.1249116</v>
      </c>
      <c r="S102" s="29" t="str">
        <f t="shared" si="9"/>
        <v>No</v>
      </c>
    </row>
    <row r="103" spans="2:19" x14ac:dyDescent="0.25">
      <c r="B103" s="2" t="s">
        <v>129</v>
      </c>
      <c r="C103" s="14">
        <f>VLOOKUP(B103,'MSA Code'!A$2:B$465,2, FALSE)</f>
        <v>48620</v>
      </c>
      <c r="D103" s="11">
        <v>21889</v>
      </c>
      <c r="E103" s="11">
        <v>892</v>
      </c>
      <c r="F103" s="11">
        <v>466</v>
      </c>
      <c r="G103" s="11">
        <v>2068</v>
      </c>
      <c r="H103" s="11">
        <v>3426</v>
      </c>
      <c r="I103" s="11">
        <v>62</v>
      </c>
      <c r="J103" s="20">
        <f t="shared" si="7"/>
        <v>0.15651697199506601</v>
      </c>
      <c r="K103" s="20">
        <f t="shared" si="8"/>
        <v>9.447667778336151E-2</v>
      </c>
      <c r="M103" s="11">
        <f>VLOOKUP(C103,'FHA share'!A$10:G$178, 2, FALSE)</f>
        <v>14493</v>
      </c>
      <c r="N103" s="11">
        <f>VLOOKUP(C103,'FHA share'!A$10:G$178, 3, FALSE)</f>
        <v>2332</v>
      </c>
      <c r="O103" s="27">
        <f>VLOOKUP(C103,'FHA share'!A$10:G$178, 4, FALSE)</f>
        <v>0.1609053</v>
      </c>
      <c r="P103" s="11">
        <f>VLOOKUP(C103,'FHA share'!A$10:G$178, 5, FALSE)</f>
        <v>2605.8449999999998</v>
      </c>
      <c r="Q103" s="11">
        <f>VLOOKUP(C103,'FHA share'!A$10:G$178,6, FALSE)</f>
        <v>332.12</v>
      </c>
      <c r="R103" s="27">
        <f>VLOOKUP(C103,'FHA share'!A$10:G$178, 7, FALSE)</f>
        <v>0.12745190000000001</v>
      </c>
      <c r="S103" s="29" t="str">
        <f t="shared" si="9"/>
        <v>No</v>
      </c>
    </row>
    <row r="104" spans="2:19" x14ac:dyDescent="0.25">
      <c r="B104" s="2" t="s">
        <v>101</v>
      </c>
      <c r="C104" s="14">
        <f>VLOOKUP(B104,'MSA Code'!A$2:B$465,2, FALSE)</f>
        <v>10420</v>
      </c>
      <c r="D104" s="11">
        <v>23377</v>
      </c>
      <c r="E104" s="11">
        <v>815</v>
      </c>
      <c r="F104" s="11">
        <v>430</v>
      </c>
      <c r="G104" s="11">
        <v>2127</v>
      </c>
      <c r="H104" s="11">
        <v>3372</v>
      </c>
      <c r="I104" s="11">
        <v>92</v>
      </c>
      <c r="J104" s="20">
        <f t="shared" ref="J104:J135" si="10">H104/D104</f>
        <v>0.14424434273003378</v>
      </c>
      <c r="K104" s="20">
        <f t="shared" ref="K104:K135" si="11">G104/D104</f>
        <v>9.0986867433802451E-2</v>
      </c>
      <c r="M104" s="11">
        <f>VLOOKUP(C104,'FHA share'!A$10:G$178, 2, FALSE)</f>
        <v>15768</v>
      </c>
      <c r="N104" s="11">
        <f>VLOOKUP(C104,'FHA share'!A$10:G$178, 3, FALSE)</f>
        <v>2587</v>
      </c>
      <c r="O104" s="27">
        <f>VLOOKUP(C104,'FHA share'!A$10:G$178, 4, FALSE)</f>
        <v>0.1640665</v>
      </c>
      <c r="P104" s="11">
        <f>VLOOKUP(C104,'FHA share'!A$10:G$178, 5, FALSE)</f>
        <v>2926.88</v>
      </c>
      <c r="Q104" s="11">
        <f>VLOOKUP(C104,'FHA share'!A$10:G$178,6, FALSE)</f>
        <v>376.185</v>
      </c>
      <c r="R104" s="27">
        <f>VLOOKUP(C104,'FHA share'!A$10:G$178, 7, FALSE)</f>
        <v>0.12852769999999999</v>
      </c>
      <c r="S104" s="29" t="str">
        <f t="shared" ref="S104:S135" si="12">IF(AND(OR(J104&gt;16%,K104&gt;10%),AND(O104&gt;12.5%)),"Yes",IF((AND(O104&gt;20%,J104&gt;12%)),"Yes","No"))</f>
        <v>No</v>
      </c>
    </row>
    <row r="105" spans="2:19" x14ac:dyDescent="0.25">
      <c r="B105" s="2" t="s">
        <v>88</v>
      </c>
      <c r="C105" s="14">
        <f>VLOOKUP(B105,'MSA Code'!A$2:B$465,2, FALSE)</f>
        <v>38940</v>
      </c>
      <c r="D105" s="11">
        <v>17407</v>
      </c>
      <c r="E105" s="11">
        <v>722</v>
      </c>
      <c r="F105" s="11">
        <v>412</v>
      </c>
      <c r="G105" s="11">
        <v>2188</v>
      </c>
      <c r="H105" s="11">
        <v>3322</v>
      </c>
      <c r="I105" s="11">
        <v>16</v>
      </c>
      <c r="J105" s="20">
        <f t="shared" si="10"/>
        <v>0.19084276440512438</v>
      </c>
      <c r="K105" s="20">
        <f t="shared" si="11"/>
        <v>0.1256965588556328</v>
      </c>
      <c r="M105" s="11">
        <f>VLOOKUP(C105,'FHA share'!A$10:G$178, 2, FALSE)</f>
        <v>14287</v>
      </c>
      <c r="N105" s="11">
        <f>VLOOKUP(C105,'FHA share'!A$10:G$178, 3, FALSE)</f>
        <v>3554</v>
      </c>
      <c r="O105" s="27">
        <f>VLOOKUP(C105,'FHA share'!A$10:G$178, 4, FALSE)</f>
        <v>0.2487576</v>
      </c>
      <c r="P105" s="11">
        <f>VLOOKUP(C105,'FHA share'!A$10:G$178, 5, FALSE)</f>
        <v>3413.8049999999998</v>
      </c>
      <c r="Q105" s="11">
        <f>VLOOKUP(C105,'FHA share'!A$10:G$178,6, FALSE)</f>
        <v>759.63</v>
      </c>
      <c r="R105" s="27">
        <f>VLOOKUP(C105,'FHA share'!A$10:G$178, 7, FALSE)</f>
        <v>0.2225171</v>
      </c>
      <c r="S105" s="29" t="str">
        <f t="shared" si="12"/>
        <v>Yes</v>
      </c>
    </row>
    <row r="106" spans="2:19" x14ac:dyDescent="0.25">
      <c r="B106" s="2" t="s">
        <v>120</v>
      </c>
      <c r="C106" s="14">
        <f>VLOOKUP(B106,'MSA Code'!A$2:B$465,2, FALSE)</f>
        <v>36260</v>
      </c>
      <c r="D106" s="11">
        <v>21692</v>
      </c>
      <c r="E106" s="11">
        <v>932</v>
      </c>
      <c r="F106" s="11">
        <v>516</v>
      </c>
      <c r="G106" s="11">
        <v>1768</v>
      </c>
      <c r="H106" s="11">
        <v>3216</v>
      </c>
      <c r="I106" s="11">
        <v>7</v>
      </c>
      <c r="J106" s="20">
        <f t="shared" si="10"/>
        <v>0.14825742209109349</v>
      </c>
      <c r="K106" s="20">
        <f t="shared" si="11"/>
        <v>8.1504702194357362E-2</v>
      </c>
      <c r="M106" s="11">
        <f>VLOOKUP(C106,'FHA share'!A$10:G$178, 2, FALSE)</f>
        <v>30046</v>
      </c>
      <c r="N106" s="11">
        <f>VLOOKUP(C106,'FHA share'!A$10:G$178, 3, FALSE)</f>
        <v>4683</v>
      </c>
      <c r="O106" s="27">
        <f>VLOOKUP(C106,'FHA share'!A$10:G$178, 4, FALSE)</f>
        <v>0.155861</v>
      </c>
      <c r="P106" s="11">
        <f>VLOOKUP(C106,'FHA share'!A$10:G$178, 5, FALSE)</f>
        <v>8345.0300000000007</v>
      </c>
      <c r="Q106" s="11">
        <f>VLOOKUP(C106,'FHA share'!A$10:G$178,6, FALSE)</f>
        <v>1224.605</v>
      </c>
      <c r="R106" s="27">
        <f>VLOOKUP(C106,'FHA share'!A$10:G$178, 7, FALSE)</f>
        <v>0.1467466</v>
      </c>
      <c r="S106" s="29" t="str">
        <f t="shared" si="12"/>
        <v>No</v>
      </c>
    </row>
    <row r="107" spans="2:19" x14ac:dyDescent="0.25">
      <c r="B107" s="2" t="s">
        <v>121</v>
      </c>
      <c r="C107" s="14">
        <f>VLOOKUP(B107,'MSA Code'!A$2:B$465,2, FALSE)</f>
        <v>49180</v>
      </c>
      <c r="D107" s="11">
        <v>19950</v>
      </c>
      <c r="E107" s="11">
        <v>903</v>
      </c>
      <c r="F107" s="11">
        <v>420</v>
      </c>
      <c r="G107" s="11">
        <v>1889</v>
      </c>
      <c r="H107" s="11">
        <v>3212</v>
      </c>
      <c r="I107" s="11">
        <v>20</v>
      </c>
      <c r="J107" s="20">
        <f t="shared" si="10"/>
        <v>0.16100250626566415</v>
      </c>
      <c r="K107" s="20">
        <f t="shared" si="11"/>
        <v>9.4686716791979944E-2</v>
      </c>
      <c r="M107" s="11">
        <f>VLOOKUP(C107,'FHA share'!A$10:G$178, 2, FALSE)</f>
        <v>14764</v>
      </c>
      <c r="N107" s="11">
        <f>VLOOKUP(C107,'FHA share'!A$10:G$178, 3, FALSE)</f>
        <v>2261</v>
      </c>
      <c r="O107" s="27">
        <f>VLOOKUP(C107,'FHA share'!A$10:G$178, 4, FALSE)</f>
        <v>0.1531428</v>
      </c>
      <c r="P107" s="11">
        <f>VLOOKUP(C107,'FHA share'!A$10:G$178, 5, FALSE)</f>
        <v>3066.63</v>
      </c>
      <c r="Q107" s="11">
        <f>VLOOKUP(C107,'FHA share'!A$10:G$178,6, FALSE)</f>
        <v>369.83499999999998</v>
      </c>
      <c r="R107" s="27">
        <f>VLOOKUP(C107,'FHA share'!A$10:G$178, 7, FALSE)</f>
        <v>0.12059979999999999</v>
      </c>
      <c r="S107" s="29" t="str">
        <f t="shared" si="12"/>
        <v>Yes</v>
      </c>
    </row>
    <row r="108" spans="2:19" x14ac:dyDescent="0.25">
      <c r="B108" s="2" t="s">
        <v>161</v>
      </c>
      <c r="C108" s="14">
        <f>VLOOKUP(B108,'MSA Code'!A$2:B$465,2, FALSE)</f>
        <v>33660</v>
      </c>
      <c r="D108" s="11">
        <v>17063</v>
      </c>
      <c r="E108" s="11">
        <v>807</v>
      </c>
      <c r="F108" s="11">
        <v>432</v>
      </c>
      <c r="G108" s="11">
        <v>1966</v>
      </c>
      <c r="H108" s="11">
        <v>3205</v>
      </c>
      <c r="I108" s="11">
        <v>55</v>
      </c>
      <c r="J108" s="20">
        <f t="shared" si="10"/>
        <v>0.18783332356560981</v>
      </c>
      <c r="K108" s="20">
        <f t="shared" si="11"/>
        <v>0.11522006681122897</v>
      </c>
      <c r="M108" s="11">
        <f>VLOOKUP(C108,'FHA share'!A$10:G$178, 2, FALSE)</f>
        <v>7428</v>
      </c>
      <c r="N108" s="11">
        <f>VLOOKUP(C108,'FHA share'!A$10:G$178, 3, FALSE)</f>
        <v>1807</v>
      </c>
      <c r="O108" s="27">
        <f>VLOOKUP(C108,'FHA share'!A$10:G$178, 4, FALSE)</f>
        <v>0.2432687</v>
      </c>
      <c r="P108" s="11">
        <f>VLOOKUP(C108,'FHA share'!A$10:G$178, 5, FALSE)</f>
        <v>1359.68</v>
      </c>
      <c r="Q108" s="11">
        <f>VLOOKUP(C108,'FHA share'!A$10:G$178,6, FALSE)</f>
        <v>282.45499999999998</v>
      </c>
      <c r="R108" s="27">
        <f>VLOOKUP(C108,'FHA share'!A$10:G$178, 7, FALSE)</f>
        <v>0.20773639999999999</v>
      </c>
      <c r="S108" s="29" t="str">
        <f t="shared" si="12"/>
        <v>Yes</v>
      </c>
    </row>
    <row r="109" spans="2:19" x14ac:dyDescent="0.25">
      <c r="B109" s="2" t="s">
        <v>107</v>
      </c>
      <c r="C109" s="14">
        <f>VLOOKUP(B109,'MSA Code'!A$2:B$465,2, FALSE)</f>
        <v>44700</v>
      </c>
      <c r="D109" s="11">
        <v>18508</v>
      </c>
      <c r="E109" s="11">
        <v>723</v>
      </c>
      <c r="F109" s="11">
        <v>394</v>
      </c>
      <c r="G109" s="11">
        <v>2031</v>
      </c>
      <c r="H109" s="11">
        <v>3148</v>
      </c>
      <c r="I109" s="11">
        <v>6</v>
      </c>
      <c r="J109" s="20">
        <f t="shared" si="10"/>
        <v>0.17008861033066783</v>
      </c>
      <c r="K109" s="20">
        <f t="shared" si="11"/>
        <v>0.1097363302355738</v>
      </c>
      <c r="M109" s="11">
        <f>VLOOKUP(C109,'FHA share'!A$10:G$178, 2, FALSE)</f>
        <v>21862</v>
      </c>
      <c r="N109" s="11">
        <f>VLOOKUP(C109,'FHA share'!A$10:G$178, 3, FALSE)</f>
        <v>3933</v>
      </c>
      <c r="O109" s="27">
        <f>VLOOKUP(C109,'FHA share'!A$10:G$178, 4, FALSE)</f>
        <v>0.17990120000000001</v>
      </c>
      <c r="P109" s="11">
        <f>VLOOKUP(C109,'FHA share'!A$10:G$178, 5, FALSE)</f>
        <v>7639.55</v>
      </c>
      <c r="Q109" s="11">
        <f>VLOOKUP(C109,'FHA share'!A$10:G$178,6, FALSE)</f>
        <v>1217.385</v>
      </c>
      <c r="R109" s="27">
        <f>VLOOKUP(C109,'FHA share'!A$10:G$178, 7, FALSE)</f>
        <v>0.15935299999999999</v>
      </c>
      <c r="S109" s="29" t="str">
        <f t="shared" si="12"/>
        <v>Yes</v>
      </c>
    </row>
    <row r="110" spans="2:19" x14ac:dyDescent="0.25">
      <c r="B110" s="2" t="s">
        <v>66</v>
      </c>
      <c r="C110" s="14">
        <f>VLOOKUP(B110,'MSA Code'!A$2:B$465,2, FALSE)</f>
        <v>35840</v>
      </c>
      <c r="D110" s="11">
        <v>18642</v>
      </c>
      <c r="E110" s="11">
        <v>639</v>
      </c>
      <c r="F110" s="11">
        <v>356</v>
      </c>
      <c r="G110" s="11">
        <v>2079</v>
      </c>
      <c r="H110" s="11">
        <v>3074</v>
      </c>
      <c r="I110" s="11">
        <v>33</v>
      </c>
      <c r="J110" s="20">
        <f t="shared" si="10"/>
        <v>0.16489647033580088</v>
      </c>
      <c r="K110" s="20">
        <f t="shared" si="11"/>
        <v>0.11152236884454457</v>
      </c>
      <c r="M110" s="11">
        <f>VLOOKUP(C110,'FHA share'!A$10:G$178, 2, FALSE)</f>
        <v>26360</v>
      </c>
      <c r="N110" s="11">
        <f>VLOOKUP(C110,'FHA share'!A$10:G$178, 3, FALSE)</f>
        <v>3777</v>
      </c>
      <c r="O110" s="27">
        <f>VLOOKUP(C110,'FHA share'!A$10:G$178, 4, FALSE)</f>
        <v>0.1432853</v>
      </c>
      <c r="P110" s="11">
        <f>VLOOKUP(C110,'FHA share'!A$10:G$178, 5, FALSE)</f>
        <v>7710.82</v>
      </c>
      <c r="Q110" s="11">
        <f>VLOOKUP(C110,'FHA share'!A$10:G$178,6, FALSE)</f>
        <v>946.01499999999999</v>
      </c>
      <c r="R110" s="27">
        <f>VLOOKUP(C110,'FHA share'!A$10:G$178, 7, FALSE)</f>
        <v>0.1226867</v>
      </c>
      <c r="S110" s="29" t="str">
        <f t="shared" si="12"/>
        <v>Yes</v>
      </c>
    </row>
    <row r="111" spans="2:19" x14ac:dyDescent="0.25">
      <c r="B111" s="2" t="s">
        <v>164</v>
      </c>
      <c r="C111" s="14">
        <f>VLOOKUP(B111,'MSA Code'!A$2:B$465,2, FALSE)</f>
        <v>43340</v>
      </c>
      <c r="D111" s="11">
        <v>15274</v>
      </c>
      <c r="E111" s="11">
        <v>760</v>
      </c>
      <c r="F111" s="11">
        <v>430</v>
      </c>
      <c r="G111" s="11">
        <v>1867</v>
      </c>
      <c r="H111" s="11">
        <v>3057</v>
      </c>
      <c r="I111" s="11">
        <v>69</v>
      </c>
      <c r="J111" s="20">
        <f t="shared" si="10"/>
        <v>0.2001440356160796</v>
      </c>
      <c r="K111" s="20">
        <f t="shared" si="11"/>
        <v>0.12223386146392562</v>
      </c>
      <c r="M111" s="11">
        <f>VLOOKUP(C111,'FHA share'!A$10:G$178, 2, FALSE)</f>
        <v>7454</v>
      </c>
      <c r="N111" s="11">
        <f>VLOOKUP(C111,'FHA share'!A$10:G$178, 3, FALSE)</f>
        <v>1727</v>
      </c>
      <c r="O111" s="27">
        <f>VLOOKUP(C111,'FHA share'!A$10:G$178, 4, FALSE)</f>
        <v>0.2316877</v>
      </c>
      <c r="P111" s="11">
        <f>VLOOKUP(C111,'FHA share'!A$10:G$178, 5, FALSE)</f>
        <v>1589.74</v>
      </c>
      <c r="Q111" s="11">
        <f>VLOOKUP(C111,'FHA share'!A$10:G$178,6, FALSE)</f>
        <v>278.38499999999999</v>
      </c>
      <c r="R111" s="27">
        <f>VLOOKUP(C111,'FHA share'!A$10:G$178, 7, FALSE)</f>
        <v>0.17511350000000001</v>
      </c>
      <c r="S111" s="29" t="str">
        <f t="shared" si="12"/>
        <v>Yes</v>
      </c>
    </row>
    <row r="112" spans="2:19" x14ac:dyDescent="0.25">
      <c r="B112" s="2" t="s">
        <v>117</v>
      </c>
      <c r="C112" s="14">
        <f>VLOOKUP(B112,'MSA Code'!A$2:B$465,2, FALSE)</f>
        <v>16860</v>
      </c>
      <c r="D112" s="11">
        <v>18804</v>
      </c>
      <c r="E112" s="11">
        <v>761</v>
      </c>
      <c r="F112" s="11">
        <v>398</v>
      </c>
      <c r="G112" s="11">
        <v>1735</v>
      </c>
      <c r="H112" s="11">
        <v>2894</v>
      </c>
      <c r="I112" s="11">
        <v>28</v>
      </c>
      <c r="J112" s="20">
        <f t="shared" si="10"/>
        <v>0.15390342480323335</v>
      </c>
      <c r="K112" s="20">
        <f t="shared" si="11"/>
        <v>9.2267602637736645E-2</v>
      </c>
      <c r="M112" s="11">
        <f>VLOOKUP(C112,'FHA share'!A$10:G$178, 2, FALSE)</f>
        <v>14450</v>
      </c>
      <c r="N112" s="11">
        <f>VLOOKUP(C112,'FHA share'!A$10:G$178, 3, FALSE)</f>
        <v>2668</v>
      </c>
      <c r="O112" s="27">
        <f>VLOOKUP(C112,'FHA share'!A$10:G$178, 4, FALSE)</f>
        <v>0.18463669999999999</v>
      </c>
      <c r="P112" s="11">
        <f>VLOOKUP(C112,'FHA share'!A$10:G$178, 5, FALSE)</f>
        <v>3245.79</v>
      </c>
      <c r="Q112" s="11">
        <f>VLOOKUP(C112,'FHA share'!A$10:G$178,6, FALSE)</f>
        <v>450.96</v>
      </c>
      <c r="R112" s="27">
        <f>VLOOKUP(C112,'FHA share'!A$10:G$178, 7, FALSE)</f>
        <v>0.1389369</v>
      </c>
      <c r="S112" s="29" t="str">
        <f t="shared" si="12"/>
        <v>No</v>
      </c>
    </row>
    <row r="113" spans="1:19" x14ac:dyDescent="0.25">
      <c r="B113" s="2" t="s">
        <v>141</v>
      </c>
      <c r="C113" s="14">
        <f>VLOOKUP(B113,'MSA Code'!A$2:B$465,2, FALSE)</f>
        <v>44140</v>
      </c>
      <c r="D113" s="11">
        <v>15863</v>
      </c>
      <c r="E113" s="11">
        <v>753</v>
      </c>
      <c r="F113" s="11">
        <v>363</v>
      </c>
      <c r="G113" s="11">
        <v>1746</v>
      </c>
      <c r="H113" s="11">
        <v>2862</v>
      </c>
      <c r="I113" s="11">
        <v>131</v>
      </c>
      <c r="J113" s="20">
        <f t="shared" si="10"/>
        <v>0.18041984492214588</v>
      </c>
      <c r="K113" s="20">
        <f t="shared" si="11"/>
        <v>0.11006745256256698</v>
      </c>
      <c r="M113" s="11">
        <f>VLOOKUP(C113,'FHA share'!A$10:G$178, 2, FALSE)</f>
        <v>12598</v>
      </c>
      <c r="N113" s="11">
        <f>VLOOKUP(C113,'FHA share'!A$10:G$178, 3, FALSE)</f>
        <v>2186</v>
      </c>
      <c r="O113" s="27">
        <f>VLOOKUP(C113,'FHA share'!A$10:G$178, 4, FALSE)</f>
        <v>0.1735196</v>
      </c>
      <c r="P113" s="11">
        <f>VLOOKUP(C113,'FHA share'!A$10:G$178, 5, FALSE)</f>
        <v>2693.61</v>
      </c>
      <c r="Q113" s="11">
        <f>VLOOKUP(C113,'FHA share'!A$10:G$178,6, FALSE)</f>
        <v>426.77</v>
      </c>
      <c r="R113" s="27">
        <f>VLOOKUP(C113,'FHA share'!A$10:G$178, 7, FALSE)</f>
        <v>0.15843789999999999</v>
      </c>
      <c r="S113" s="29" t="str">
        <f t="shared" si="12"/>
        <v>Yes</v>
      </c>
    </row>
    <row r="114" spans="1:19" x14ac:dyDescent="0.25">
      <c r="B114" s="2" t="s">
        <v>134</v>
      </c>
      <c r="C114" s="14">
        <f>VLOOKUP(B114,'MSA Code'!A$2:B$465,2, FALSE)</f>
        <v>18580</v>
      </c>
      <c r="D114" s="11">
        <v>13816</v>
      </c>
      <c r="E114" s="11">
        <v>727</v>
      </c>
      <c r="F114" s="11">
        <v>365</v>
      </c>
      <c r="G114" s="11">
        <v>1740</v>
      </c>
      <c r="H114" s="11">
        <v>2832</v>
      </c>
      <c r="I114" s="11">
        <v>23</v>
      </c>
      <c r="J114" s="20">
        <f t="shared" si="10"/>
        <v>0.20497973364215402</v>
      </c>
      <c r="K114" s="20">
        <f t="shared" si="11"/>
        <v>0.12594093804284887</v>
      </c>
      <c r="M114" s="11">
        <f>VLOOKUP(C114,'FHA share'!A$10:G$178, 2, FALSE)</f>
        <v>7211</v>
      </c>
      <c r="N114" s="11">
        <f>VLOOKUP(C114,'FHA share'!A$10:G$178, 3, FALSE)</f>
        <v>1666</v>
      </c>
      <c r="O114" s="27">
        <f>VLOOKUP(C114,'FHA share'!A$10:G$178, 4, FALSE)</f>
        <v>0.23103589999999999</v>
      </c>
      <c r="P114" s="11">
        <f>VLOOKUP(C114,'FHA share'!A$10:G$178, 5, FALSE)</f>
        <v>1530.0350000000001</v>
      </c>
      <c r="Q114" s="11">
        <f>VLOOKUP(C114,'FHA share'!A$10:G$178,6, FALSE)</f>
        <v>311.62</v>
      </c>
      <c r="R114" s="27">
        <f>VLOOKUP(C114,'FHA share'!A$10:G$178, 7, FALSE)</f>
        <v>0.2036685</v>
      </c>
      <c r="S114" s="29" t="str">
        <f t="shared" si="12"/>
        <v>Yes</v>
      </c>
    </row>
    <row r="115" spans="1:19" x14ac:dyDescent="0.25">
      <c r="B115" s="2" t="s">
        <v>153</v>
      </c>
      <c r="C115" s="14">
        <f>VLOOKUP(B115,'MSA Code'!A$2:B$465,2, FALSE)</f>
        <v>49620</v>
      </c>
      <c r="D115" s="11">
        <v>18124</v>
      </c>
      <c r="E115" s="11">
        <v>727</v>
      </c>
      <c r="F115" s="11">
        <v>327</v>
      </c>
      <c r="G115" s="11">
        <v>1634</v>
      </c>
      <c r="H115" s="11">
        <v>2688</v>
      </c>
      <c r="I115" s="11">
        <v>48</v>
      </c>
      <c r="J115" s="20">
        <f t="shared" si="10"/>
        <v>0.14831163098653719</v>
      </c>
      <c r="K115" s="20">
        <f t="shared" si="11"/>
        <v>9.0156698300595889E-2</v>
      </c>
      <c r="M115" s="11">
        <f>VLOOKUP(C115,'FHA share'!A$10:G$178, 2, FALSE)</f>
        <v>10205</v>
      </c>
      <c r="N115" s="11">
        <f>VLOOKUP(C115,'FHA share'!A$10:G$178, 3, FALSE)</f>
        <v>2114</v>
      </c>
      <c r="O115" s="27">
        <f>VLOOKUP(C115,'FHA share'!A$10:G$178, 4, FALSE)</f>
        <v>0.20715339999999999</v>
      </c>
      <c r="P115" s="11">
        <f>VLOOKUP(C115,'FHA share'!A$10:G$178, 5, FALSE)</f>
        <v>1971.7550000000001</v>
      </c>
      <c r="Q115" s="11">
        <f>VLOOKUP(C115,'FHA share'!A$10:G$178,6, FALSE)</f>
        <v>369.78</v>
      </c>
      <c r="R115" s="27">
        <f>VLOOKUP(C115,'FHA share'!A$10:G$178, 7, FALSE)</f>
        <v>0.1875385</v>
      </c>
      <c r="S115" s="29" t="str">
        <f t="shared" si="12"/>
        <v>Yes</v>
      </c>
    </row>
    <row r="116" spans="1:19" x14ac:dyDescent="0.25">
      <c r="B116" s="2" t="s">
        <v>81</v>
      </c>
      <c r="C116" s="14">
        <f>VLOOKUP(B116,'MSA Code'!A$2:B$465,2, FALSE)</f>
        <v>37340</v>
      </c>
      <c r="D116" s="11">
        <v>17678</v>
      </c>
      <c r="E116" s="11">
        <v>589</v>
      </c>
      <c r="F116" s="11">
        <v>329</v>
      </c>
      <c r="G116" s="11">
        <v>1758</v>
      </c>
      <c r="H116" s="11">
        <v>2676</v>
      </c>
      <c r="I116" s="11">
        <v>43</v>
      </c>
      <c r="J116" s="20">
        <f t="shared" si="10"/>
        <v>0.15137458988573368</v>
      </c>
      <c r="K116" s="20">
        <f t="shared" si="11"/>
        <v>9.9445638646905754E-2</v>
      </c>
      <c r="M116" s="11">
        <f>VLOOKUP(C116,'FHA share'!A$10:G$178, 2, FALSE)</f>
        <v>18089</v>
      </c>
      <c r="N116" s="11">
        <f>VLOOKUP(C116,'FHA share'!A$10:G$178, 3, FALSE)</f>
        <v>3196</v>
      </c>
      <c r="O116" s="27">
        <f>VLOOKUP(C116,'FHA share'!A$10:G$178, 4, FALSE)</f>
        <v>0.17668200000000001</v>
      </c>
      <c r="P116" s="11">
        <f>VLOOKUP(C116,'FHA share'!A$10:G$178, 5, FALSE)</f>
        <v>4393.4049999999997</v>
      </c>
      <c r="Q116" s="11">
        <f>VLOOKUP(C116,'FHA share'!A$10:G$178,6, FALSE)</f>
        <v>609.15</v>
      </c>
      <c r="R116" s="27">
        <f>VLOOKUP(C116,'FHA share'!A$10:G$178, 7, FALSE)</f>
        <v>0.138651</v>
      </c>
      <c r="S116" s="29" t="str">
        <f t="shared" si="12"/>
        <v>No</v>
      </c>
    </row>
    <row r="117" spans="1:19" x14ac:dyDescent="0.25">
      <c r="B117" s="2" t="s">
        <v>126</v>
      </c>
      <c r="C117" s="14">
        <f>VLOOKUP(B117,'MSA Code'!A$2:B$465,2, FALSE)</f>
        <v>45780</v>
      </c>
      <c r="D117" s="11">
        <v>16777</v>
      </c>
      <c r="E117" s="11">
        <v>666</v>
      </c>
      <c r="F117" s="11">
        <v>316</v>
      </c>
      <c r="G117" s="11">
        <v>1690</v>
      </c>
      <c r="H117" s="11">
        <v>2672</v>
      </c>
      <c r="I117" s="11">
        <v>43</v>
      </c>
      <c r="J117" s="20">
        <f t="shared" si="10"/>
        <v>0.15926566132204803</v>
      </c>
      <c r="K117" s="20">
        <f t="shared" si="11"/>
        <v>0.10073314656970853</v>
      </c>
      <c r="M117" s="11">
        <f>VLOOKUP(C117,'FHA share'!A$10:G$178, 2, FALSE)</f>
        <v>13158</v>
      </c>
      <c r="N117" s="11">
        <f>VLOOKUP(C117,'FHA share'!A$10:G$178, 3, FALSE)</f>
        <v>1853</v>
      </c>
      <c r="O117" s="27">
        <f>VLOOKUP(C117,'FHA share'!A$10:G$178, 4, FALSE)</f>
        <v>0.1408269</v>
      </c>
      <c r="P117" s="11">
        <f>VLOOKUP(C117,'FHA share'!A$10:G$178, 5, FALSE)</f>
        <v>2397.5500000000002</v>
      </c>
      <c r="Q117" s="11">
        <f>VLOOKUP(C117,'FHA share'!A$10:G$178,6, FALSE)</f>
        <v>246.39500000000001</v>
      </c>
      <c r="R117" s="27">
        <f>VLOOKUP(C117,'FHA share'!A$10:G$178, 7, FALSE)</f>
        <v>0.1027695</v>
      </c>
      <c r="S117" s="29" t="str">
        <f t="shared" si="12"/>
        <v>Yes</v>
      </c>
    </row>
    <row r="118" spans="1:19" x14ac:dyDescent="0.25">
      <c r="A118" t="s">
        <v>477</v>
      </c>
      <c r="B118" s="2" t="s">
        <v>23</v>
      </c>
      <c r="C118" s="14">
        <f>VLOOKUP(B118,'MSA Code'!A$2:B$465,2, FALSE)</f>
        <v>11244</v>
      </c>
      <c r="D118" s="11">
        <v>14948</v>
      </c>
      <c r="E118" s="11">
        <v>412</v>
      </c>
      <c r="F118" s="11">
        <v>298</v>
      </c>
      <c r="G118" s="11">
        <v>1942</v>
      </c>
      <c r="H118" s="11">
        <v>2652</v>
      </c>
      <c r="I118" s="11">
        <v>7</v>
      </c>
      <c r="J118" s="20">
        <f t="shared" si="10"/>
        <v>0.17741503880117743</v>
      </c>
      <c r="K118" s="20">
        <f t="shared" si="11"/>
        <v>0.12991704575862992</v>
      </c>
      <c r="M118" s="11">
        <f>VLOOKUP(C118,'FHA share'!A$10:G$178, 2, FALSE)</f>
        <v>78602</v>
      </c>
      <c r="N118" s="11">
        <f>VLOOKUP(C118,'FHA share'!A$10:G$178, 3, FALSE)</f>
        <v>4143</v>
      </c>
      <c r="O118" s="27">
        <f>VLOOKUP(C118,'FHA share'!A$10:G$178, 4, FALSE)</f>
        <v>5.2708600000000001E-2</v>
      </c>
      <c r="P118" s="11">
        <f>VLOOKUP(C118,'FHA share'!A$10:G$178, 5, FALSE)</f>
        <v>49336.28</v>
      </c>
      <c r="Q118" s="11">
        <f>VLOOKUP(C118,'FHA share'!A$10:G$178,6, FALSE)</f>
        <v>2031.0550000000001</v>
      </c>
      <c r="R118" s="27">
        <f>VLOOKUP(C118,'FHA share'!A$10:G$178, 7, FALSE)</f>
        <v>4.1167599999999999E-2</v>
      </c>
      <c r="S118" s="29" t="str">
        <f t="shared" si="12"/>
        <v>No</v>
      </c>
    </row>
    <row r="119" spans="1:19" x14ac:dyDescent="0.25">
      <c r="B119" s="2" t="s">
        <v>97</v>
      </c>
      <c r="C119" s="14">
        <f>VLOOKUP(B119,'MSA Code'!A$2:B$465,2, FALSE)</f>
        <v>19780</v>
      </c>
      <c r="D119" s="11">
        <v>18408</v>
      </c>
      <c r="E119" s="11">
        <v>741</v>
      </c>
      <c r="F119" s="11">
        <v>332</v>
      </c>
      <c r="G119" s="11">
        <v>1578</v>
      </c>
      <c r="H119" s="11">
        <v>2651</v>
      </c>
      <c r="I119" s="11">
        <v>47</v>
      </c>
      <c r="J119" s="20">
        <f t="shared" si="10"/>
        <v>0.14401347240330292</v>
      </c>
      <c r="K119" s="20">
        <f t="shared" si="11"/>
        <v>8.5723598435462844E-2</v>
      </c>
      <c r="M119" s="11">
        <f>VLOOKUP(C119,'FHA share'!A$10:G$178, 2, FALSE)</f>
        <v>22637</v>
      </c>
      <c r="N119" s="11">
        <f>VLOOKUP(C119,'FHA share'!A$10:G$178, 3, FALSE)</f>
        <v>2441</v>
      </c>
      <c r="O119" s="27">
        <f>VLOOKUP(C119,'FHA share'!A$10:G$178, 4, FALSE)</f>
        <v>0.10783230000000001</v>
      </c>
      <c r="P119" s="11">
        <f>VLOOKUP(C119,'FHA share'!A$10:G$178, 5, FALSE)</f>
        <v>5160.6549999999997</v>
      </c>
      <c r="Q119" s="11">
        <f>VLOOKUP(C119,'FHA share'!A$10:G$178,6, FALSE)</f>
        <v>421.36500000000001</v>
      </c>
      <c r="R119" s="27">
        <f>VLOOKUP(C119,'FHA share'!A$10:G$178, 7, FALSE)</f>
        <v>8.16495E-2</v>
      </c>
      <c r="S119" s="29" t="str">
        <f t="shared" si="12"/>
        <v>No</v>
      </c>
    </row>
    <row r="120" spans="1:19" x14ac:dyDescent="0.25">
      <c r="B120" s="2" t="s">
        <v>82</v>
      </c>
      <c r="C120" s="14">
        <f>VLOOKUP(B120,'MSA Code'!A$2:B$465,2, FALSE)</f>
        <v>17820</v>
      </c>
      <c r="D120" s="11">
        <v>18099</v>
      </c>
      <c r="E120" s="11">
        <v>622</v>
      </c>
      <c r="F120" s="11">
        <v>349</v>
      </c>
      <c r="G120" s="11">
        <v>1556</v>
      </c>
      <c r="H120" s="11">
        <v>2527</v>
      </c>
      <c r="I120" s="11">
        <v>14</v>
      </c>
      <c r="J120" s="20">
        <f t="shared" si="10"/>
        <v>0.13962097353444941</v>
      </c>
      <c r="K120" s="20">
        <f t="shared" si="11"/>
        <v>8.5971600640919382E-2</v>
      </c>
      <c r="M120" s="11">
        <f>VLOOKUP(C120,'FHA share'!A$10:G$178, 2, FALSE)</f>
        <v>36473</v>
      </c>
      <c r="N120" s="11">
        <f>VLOOKUP(C120,'FHA share'!A$10:G$178, 3, FALSE)</f>
        <v>3918</v>
      </c>
      <c r="O120" s="27">
        <f>VLOOKUP(C120,'FHA share'!A$10:G$178, 4, FALSE)</f>
        <v>0.1074219</v>
      </c>
      <c r="P120" s="11">
        <f>VLOOKUP(C120,'FHA share'!A$10:G$178, 5, FALSE)</f>
        <v>11617.75</v>
      </c>
      <c r="Q120" s="11">
        <f>VLOOKUP(C120,'FHA share'!A$10:G$178,6, FALSE)</f>
        <v>1026.43</v>
      </c>
      <c r="R120" s="27">
        <f>VLOOKUP(C120,'FHA share'!A$10:G$178, 7, FALSE)</f>
        <v>8.8350100000000001E-2</v>
      </c>
      <c r="S120" s="29" t="str">
        <f t="shared" si="12"/>
        <v>No</v>
      </c>
    </row>
    <row r="121" spans="1:19" x14ac:dyDescent="0.25">
      <c r="B121" s="2" t="s">
        <v>173</v>
      </c>
      <c r="C121" s="14">
        <f>VLOOKUP(B121,'MSA Code'!A$2:B$465,2, FALSE)</f>
        <v>39740</v>
      </c>
      <c r="D121" s="11">
        <v>15056</v>
      </c>
      <c r="E121" s="11">
        <v>576</v>
      </c>
      <c r="F121" s="11">
        <v>303</v>
      </c>
      <c r="G121" s="11">
        <v>1625</v>
      </c>
      <c r="H121" s="11">
        <v>2504</v>
      </c>
      <c r="I121" s="11">
        <v>37</v>
      </c>
      <c r="J121" s="20">
        <f t="shared" si="10"/>
        <v>0.16631243358129649</v>
      </c>
      <c r="K121" s="20">
        <f t="shared" si="11"/>
        <v>0.10793039319872476</v>
      </c>
      <c r="M121" s="11">
        <f>VLOOKUP(C121,'FHA share'!A$10:G$178, 2, FALSE)</f>
        <v>8219</v>
      </c>
      <c r="N121" s="11">
        <f>VLOOKUP(C121,'FHA share'!A$10:G$178, 3, FALSE)</f>
        <v>1951</v>
      </c>
      <c r="O121" s="27">
        <f>VLOOKUP(C121,'FHA share'!A$10:G$178, 4, FALSE)</f>
        <v>0.2373768</v>
      </c>
      <c r="P121" s="11">
        <f>VLOOKUP(C121,'FHA share'!A$10:G$178, 5, FALSE)</f>
        <v>1664.845</v>
      </c>
      <c r="Q121" s="11">
        <f>VLOOKUP(C121,'FHA share'!A$10:G$178,6, FALSE)</f>
        <v>318.995</v>
      </c>
      <c r="R121" s="27">
        <f>VLOOKUP(C121,'FHA share'!A$10:G$178, 7, FALSE)</f>
        <v>0.19160640000000001</v>
      </c>
      <c r="S121" s="29" t="str">
        <f t="shared" si="12"/>
        <v>Yes</v>
      </c>
    </row>
    <row r="122" spans="1:19" x14ac:dyDescent="0.25">
      <c r="B122" s="2" t="s">
        <v>78</v>
      </c>
      <c r="C122" s="14">
        <f>VLOOKUP(B122,'MSA Code'!A$2:B$465,2, FALSE)</f>
        <v>14260</v>
      </c>
      <c r="D122" s="11">
        <v>21025</v>
      </c>
      <c r="E122" s="11">
        <v>751</v>
      </c>
      <c r="F122" s="11">
        <v>367</v>
      </c>
      <c r="G122" s="11">
        <v>1317</v>
      </c>
      <c r="H122" s="11">
        <v>2435</v>
      </c>
      <c r="I122" s="11">
        <v>7</v>
      </c>
      <c r="J122" s="20">
        <f t="shared" si="10"/>
        <v>0.11581450653983354</v>
      </c>
      <c r="K122" s="20">
        <f t="shared" si="11"/>
        <v>6.2639714625445903E-2</v>
      </c>
      <c r="M122" s="11">
        <f>VLOOKUP(C122,'FHA share'!A$10:G$178, 2, FALSE)</f>
        <v>33249</v>
      </c>
      <c r="N122" s="11">
        <f>VLOOKUP(C122,'FHA share'!A$10:G$178, 3, FALSE)</f>
        <v>3946</v>
      </c>
      <c r="O122" s="27">
        <f>VLOOKUP(C122,'FHA share'!A$10:G$178, 4, FALSE)</f>
        <v>0.1186803</v>
      </c>
      <c r="P122" s="11">
        <f>VLOOKUP(C122,'FHA share'!A$10:G$178, 5, FALSE)</f>
        <v>8913.5450000000001</v>
      </c>
      <c r="Q122" s="11">
        <f>VLOOKUP(C122,'FHA share'!A$10:G$178,6, FALSE)</f>
        <v>884.23</v>
      </c>
      <c r="R122" s="27">
        <f>VLOOKUP(C122,'FHA share'!A$10:G$178, 7, FALSE)</f>
        <v>9.9200700000000003E-2</v>
      </c>
      <c r="S122" s="29" t="str">
        <f t="shared" si="12"/>
        <v>No</v>
      </c>
    </row>
    <row r="123" spans="1:19" x14ac:dyDescent="0.25">
      <c r="B123" s="2" t="s">
        <v>135</v>
      </c>
      <c r="C123" s="14">
        <f>VLOOKUP(B123,'MSA Code'!A$2:B$465,2, FALSE)</f>
        <v>23060</v>
      </c>
      <c r="D123" s="11">
        <v>16182</v>
      </c>
      <c r="E123" s="11">
        <v>694</v>
      </c>
      <c r="F123" s="11">
        <v>322</v>
      </c>
      <c r="G123" s="11">
        <v>1366</v>
      </c>
      <c r="H123" s="11">
        <v>2382</v>
      </c>
      <c r="I123" s="11">
        <v>49</v>
      </c>
      <c r="J123" s="20">
        <f t="shared" si="10"/>
        <v>0.14720059325176121</v>
      </c>
      <c r="K123" s="20">
        <f t="shared" si="11"/>
        <v>8.4414781856383639E-2</v>
      </c>
      <c r="M123" s="11">
        <f>VLOOKUP(C123,'FHA share'!A$10:G$178, 2, FALSE)</f>
        <v>11721</v>
      </c>
      <c r="N123" s="11">
        <f>VLOOKUP(C123,'FHA share'!A$10:G$178, 3, FALSE)</f>
        <v>1827</v>
      </c>
      <c r="O123" s="27">
        <f>VLOOKUP(C123,'FHA share'!A$10:G$178, 4, FALSE)</f>
        <v>0.15587409999999999</v>
      </c>
      <c r="P123" s="11">
        <f>VLOOKUP(C123,'FHA share'!A$10:G$178, 5, FALSE)</f>
        <v>2087.8150000000001</v>
      </c>
      <c r="Q123" s="11">
        <f>VLOOKUP(C123,'FHA share'!A$10:G$178,6, FALSE)</f>
        <v>276.64499999999998</v>
      </c>
      <c r="R123" s="27">
        <f>VLOOKUP(C123,'FHA share'!A$10:G$178, 7, FALSE)</f>
        <v>0.1325046</v>
      </c>
      <c r="S123" s="29" t="str">
        <f t="shared" si="12"/>
        <v>No</v>
      </c>
    </row>
    <row r="124" spans="1:19" x14ac:dyDescent="0.25">
      <c r="B124" s="2" t="s">
        <v>169</v>
      </c>
      <c r="C124" s="14">
        <f>VLOOKUP(B124,'MSA Code'!A$2:B$465,2, FALSE)</f>
        <v>42340</v>
      </c>
      <c r="D124" s="11">
        <v>12622</v>
      </c>
      <c r="E124" s="11">
        <v>596</v>
      </c>
      <c r="F124" s="11">
        <v>329</v>
      </c>
      <c r="G124" s="11">
        <v>1448</v>
      </c>
      <c r="H124" s="11">
        <v>2373</v>
      </c>
      <c r="I124" s="11">
        <v>13</v>
      </c>
      <c r="J124" s="20">
        <f t="shared" si="10"/>
        <v>0.18800507051180479</v>
      </c>
      <c r="K124" s="20">
        <f t="shared" si="11"/>
        <v>0.11472032958326731</v>
      </c>
      <c r="M124" s="11">
        <f>VLOOKUP(C124,'FHA share'!A$10:G$178, 2, FALSE)</f>
        <v>10389</v>
      </c>
      <c r="N124" s="11">
        <f>VLOOKUP(C124,'FHA share'!A$10:G$178, 3, FALSE)</f>
        <v>1672</v>
      </c>
      <c r="O124" s="27">
        <f>VLOOKUP(C124,'FHA share'!A$10:G$178, 4, FALSE)</f>
        <v>0.16093950000000001</v>
      </c>
      <c r="P124" s="11">
        <f>VLOOKUP(C124,'FHA share'!A$10:G$178, 5, FALSE)</f>
        <v>2503.9949999999999</v>
      </c>
      <c r="Q124" s="11">
        <f>VLOOKUP(C124,'FHA share'!A$10:G$178,6, FALSE)</f>
        <v>305.45</v>
      </c>
      <c r="R124" s="27">
        <f>VLOOKUP(C124,'FHA share'!A$10:G$178, 7, FALSE)</f>
        <v>0.1219851</v>
      </c>
      <c r="S124" s="29" t="str">
        <f t="shared" si="12"/>
        <v>Yes</v>
      </c>
    </row>
    <row r="125" spans="1:19" x14ac:dyDescent="0.25">
      <c r="B125" s="2" t="s">
        <v>147</v>
      </c>
      <c r="C125" s="14">
        <f>VLOOKUP(B125,'MSA Code'!A$2:B$465,2, FALSE)</f>
        <v>25420</v>
      </c>
      <c r="D125" s="11">
        <v>17668</v>
      </c>
      <c r="E125" s="11">
        <v>605</v>
      </c>
      <c r="F125" s="11">
        <v>309</v>
      </c>
      <c r="G125" s="11">
        <v>1441</v>
      </c>
      <c r="H125" s="11">
        <v>2355</v>
      </c>
      <c r="I125" s="11">
        <v>59</v>
      </c>
      <c r="J125" s="20">
        <f t="shared" si="10"/>
        <v>0.13329182703192211</v>
      </c>
      <c r="K125" s="20">
        <f t="shared" si="11"/>
        <v>8.1559882273035997E-2</v>
      </c>
      <c r="M125" s="11">
        <f>VLOOKUP(C125,'FHA share'!A$10:G$178, 2, FALSE)</f>
        <v>12288</v>
      </c>
      <c r="N125" s="11">
        <f>VLOOKUP(C125,'FHA share'!A$10:G$178, 3, FALSE)</f>
        <v>1888</v>
      </c>
      <c r="O125" s="27">
        <f>VLOOKUP(C125,'FHA share'!A$10:G$178, 4, FALSE)</f>
        <v>0.1536458</v>
      </c>
      <c r="P125" s="11">
        <f>VLOOKUP(C125,'FHA share'!A$10:G$178, 5, FALSE)</f>
        <v>2597.09</v>
      </c>
      <c r="Q125" s="11">
        <f>VLOOKUP(C125,'FHA share'!A$10:G$178,6, FALSE)</f>
        <v>319.04000000000002</v>
      </c>
      <c r="R125" s="27">
        <f>VLOOKUP(C125,'FHA share'!A$10:G$178, 7, FALSE)</f>
        <v>0.1228452</v>
      </c>
      <c r="S125" s="29" t="str">
        <f t="shared" si="12"/>
        <v>No</v>
      </c>
    </row>
    <row r="126" spans="1:19" x14ac:dyDescent="0.25">
      <c r="B126" s="2" t="s">
        <v>131</v>
      </c>
      <c r="C126" s="14">
        <f>VLOOKUP(B126,'MSA Code'!A$2:B$465,2, FALSE)</f>
        <v>26620</v>
      </c>
      <c r="D126" s="11">
        <v>15679</v>
      </c>
      <c r="E126" s="11">
        <v>666</v>
      </c>
      <c r="F126" s="11">
        <v>313</v>
      </c>
      <c r="G126" s="11">
        <v>1372</v>
      </c>
      <c r="H126" s="11">
        <v>2351</v>
      </c>
      <c r="I126" s="11">
        <v>18</v>
      </c>
      <c r="J126" s="20">
        <f t="shared" si="10"/>
        <v>0.14994578735888769</v>
      </c>
      <c r="K126" s="20">
        <f t="shared" si="11"/>
        <v>8.7505580713055683E-2</v>
      </c>
      <c r="M126" s="11">
        <f>VLOOKUP(C126,'FHA share'!A$10:G$178, 2, FALSE)</f>
        <v>14681</v>
      </c>
      <c r="N126" s="11">
        <f>VLOOKUP(C126,'FHA share'!A$10:G$178, 3, FALSE)</f>
        <v>1812</v>
      </c>
      <c r="O126" s="27">
        <f>VLOOKUP(C126,'FHA share'!A$10:G$178, 4, FALSE)</f>
        <v>0.1234248</v>
      </c>
      <c r="P126" s="11">
        <f>VLOOKUP(C126,'FHA share'!A$10:G$178, 5, FALSE)</f>
        <v>3394.585</v>
      </c>
      <c r="Q126" s="11">
        <f>VLOOKUP(C126,'FHA share'!A$10:G$178,6, FALSE)</f>
        <v>351.36</v>
      </c>
      <c r="R126" s="27">
        <f>VLOOKUP(C126,'FHA share'!A$10:G$178, 7, FALSE)</f>
        <v>0.103506</v>
      </c>
      <c r="S126" s="29" t="str">
        <f t="shared" si="12"/>
        <v>No</v>
      </c>
    </row>
    <row r="127" spans="1:19" x14ac:dyDescent="0.25">
      <c r="B127" s="2" t="s">
        <v>175</v>
      </c>
      <c r="C127" s="14">
        <f>VLOOKUP(B127,'MSA Code'!A$2:B$465,2, FALSE)</f>
        <v>29180</v>
      </c>
      <c r="D127" s="11">
        <v>10483</v>
      </c>
      <c r="E127" s="11">
        <v>556</v>
      </c>
      <c r="F127" s="11">
        <v>300</v>
      </c>
      <c r="G127" s="11">
        <v>1468</v>
      </c>
      <c r="H127" s="11">
        <v>2324</v>
      </c>
      <c r="I127" s="11">
        <v>38</v>
      </c>
      <c r="J127" s="20">
        <f t="shared" si="10"/>
        <v>0.2216922636649814</v>
      </c>
      <c r="K127" s="20">
        <f t="shared" si="11"/>
        <v>0.14003624916531526</v>
      </c>
      <c r="M127" s="11">
        <f>VLOOKUP(C127,'FHA share'!A$10:G$178, 2, FALSE)</f>
        <v>8771</v>
      </c>
      <c r="N127" s="11">
        <f>VLOOKUP(C127,'FHA share'!A$10:G$178, 3, FALSE)</f>
        <v>1471</v>
      </c>
      <c r="O127" s="27">
        <f>VLOOKUP(C127,'FHA share'!A$10:G$178, 4, FALSE)</f>
        <v>0.16771179999999999</v>
      </c>
      <c r="P127" s="11">
        <f>VLOOKUP(C127,'FHA share'!A$10:G$178, 5, FALSE)</f>
        <v>1661.355</v>
      </c>
      <c r="Q127" s="11">
        <f>VLOOKUP(C127,'FHA share'!A$10:G$178,6, FALSE)</f>
        <v>247.41499999999999</v>
      </c>
      <c r="R127" s="27">
        <f>VLOOKUP(C127,'FHA share'!A$10:G$178, 7, FALSE)</f>
        <v>0.14892359999999999</v>
      </c>
      <c r="S127" s="29" t="str">
        <f t="shared" si="12"/>
        <v>Yes</v>
      </c>
    </row>
    <row r="128" spans="1:19" x14ac:dyDescent="0.25">
      <c r="B128" s="2" t="s">
        <v>158</v>
      </c>
      <c r="C128" s="14">
        <f>VLOOKUP(B128,'MSA Code'!A$2:B$465,2, FALSE)</f>
        <v>42540</v>
      </c>
      <c r="D128" s="11">
        <v>14430</v>
      </c>
      <c r="E128" s="11">
        <v>588</v>
      </c>
      <c r="F128" s="11">
        <v>299</v>
      </c>
      <c r="G128" s="11">
        <v>1411</v>
      </c>
      <c r="H128" s="11">
        <v>2298</v>
      </c>
      <c r="I128" s="11">
        <v>74</v>
      </c>
      <c r="J128" s="20">
        <f t="shared" si="10"/>
        <v>0.15925155925155926</v>
      </c>
      <c r="K128" s="20">
        <f t="shared" si="11"/>
        <v>9.7782397782397779E-2</v>
      </c>
      <c r="M128" s="11">
        <f>VLOOKUP(C128,'FHA share'!A$10:G$178, 2, FALSE)</f>
        <v>8407</v>
      </c>
      <c r="N128" s="11">
        <f>VLOOKUP(C128,'FHA share'!A$10:G$178, 3, FALSE)</f>
        <v>1811</v>
      </c>
      <c r="O128" s="27">
        <f>VLOOKUP(C128,'FHA share'!A$10:G$178, 4, FALSE)</f>
        <v>0.21541569999999999</v>
      </c>
      <c r="P128" s="11">
        <f>VLOOKUP(C128,'FHA share'!A$10:G$178, 5, FALSE)</f>
        <v>1276.7149999999999</v>
      </c>
      <c r="Q128" s="11">
        <f>VLOOKUP(C128,'FHA share'!A$10:G$178,6, FALSE)</f>
        <v>231.98500000000001</v>
      </c>
      <c r="R128" s="27">
        <f>VLOOKUP(C128,'FHA share'!A$10:G$178, 7, FALSE)</f>
        <v>0.18170459999999999</v>
      </c>
      <c r="S128" s="29" t="str">
        <f t="shared" si="12"/>
        <v>Yes</v>
      </c>
    </row>
    <row r="129" spans="2:19" x14ac:dyDescent="0.25">
      <c r="B129" s="2" t="s">
        <v>143</v>
      </c>
      <c r="C129" s="14">
        <f>VLOOKUP(B129,'MSA Code'!A$2:B$465,2, FALSE)</f>
        <v>33700</v>
      </c>
      <c r="D129" s="11">
        <v>14897</v>
      </c>
      <c r="E129" s="11">
        <v>556</v>
      </c>
      <c r="F129" s="11">
        <v>286</v>
      </c>
      <c r="G129" s="11">
        <v>1435</v>
      </c>
      <c r="H129" s="11">
        <v>2277</v>
      </c>
      <c r="I129" s="11">
        <v>5</v>
      </c>
      <c r="J129" s="20">
        <f t="shared" si="10"/>
        <v>0.15284956702691818</v>
      </c>
      <c r="K129" s="20">
        <f t="shared" si="11"/>
        <v>9.63281197556555E-2</v>
      </c>
      <c r="M129" s="11">
        <f>VLOOKUP(C129,'FHA share'!A$10:G$178, 2, FALSE)</f>
        <v>14273</v>
      </c>
      <c r="N129" s="11">
        <f>VLOOKUP(C129,'FHA share'!A$10:G$178, 3, FALSE)</f>
        <v>3090</v>
      </c>
      <c r="O129" s="27">
        <f>VLOOKUP(C129,'FHA share'!A$10:G$178, 4, FALSE)</f>
        <v>0.21649270000000001</v>
      </c>
      <c r="P129" s="11">
        <f>VLOOKUP(C129,'FHA share'!A$10:G$178, 5, FALSE)</f>
        <v>4075.9749999999999</v>
      </c>
      <c r="Q129" s="11">
        <f>VLOOKUP(C129,'FHA share'!A$10:G$178,6, FALSE)</f>
        <v>866.03</v>
      </c>
      <c r="R129" s="27">
        <f>VLOOKUP(C129,'FHA share'!A$10:G$178, 7, FALSE)</f>
        <v>0.21247189999999999</v>
      </c>
      <c r="S129" s="29" t="str">
        <f t="shared" si="12"/>
        <v>Yes</v>
      </c>
    </row>
    <row r="130" spans="2:19" x14ac:dyDescent="0.25">
      <c r="B130" s="2" t="s">
        <v>140</v>
      </c>
      <c r="C130" s="14">
        <f>VLOOKUP(B130,'MSA Code'!A$2:B$465,2, FALSE)</f>
        <v>49660</v>
      </c>
      <c r="D130" s="11">
        <v>15726</v>
      </c>
      <c r="E130" s="11">
        <v>569</v>
      </c>
      <c r="F130" s="11">
        <v>309</v>
      </c>
      <c r="G130" s="11">
        <v>1386</v>
      </c>
      <c r="H130" s="11">
        <v>2264</v>
      </c>
      <c r="I130" s="11">
        <v>76</v>
      </c>
      <c r="J130" s="20">
        <f t="shared" si="10"/>
        <v>0.14396540760523974</v>
      </c>
      <c r="K130" s="20">
        <f t="shared" si="11"/>
        <v>8.8134299885539877E-2</v>
      </c>
      <c r="M130" s="11">
        <f>VLOOKUP(C130,'FHA share'!A$10:G$178, 2, FALSE)</f>
        <v>9116</v>
      </c>
      <c r="N130" s="11">
        <f>VLOOKUP(C130,'FHA share'!A$10:G$178, 3, FALSE)</f>
        <v>1883</v>
      </c>
      <c r="O130" s="27">
        <f>VLOOKUP(C130,'FHA share'!A$10:G$178, 4, FALSE)</f>
        <v>0.20655989999999999</v>
      </c>
      <c r="P130" s="11">
        <f>VLOOKUP(C130,'FHA share'!A$10:G$178, 5, FALSE)</f>
        <v>1230.02</v>
      </c>
      <c r="Q130" s="11">
        <f>VLOOKUP(C130,'FHA share'!A$10:G$178,6, FALSE)</f>
        <v>211.05500000000001</v>
      </c>
      <c r="R130" s="27">
        <f>VLOOKUP(C130,'FHA share'!A$10:G$178, 7, FALSE)</f>
        <v>0.17158660000000001</v>
      </c>
      <c r="S130" s="29" t="str">
        <f t="shared" si="12"/>
        <v>Yes</v>
      </c>
    </row>
    <row r="131" spans="2:19" x14ac:dyDescent="0.25">
      <c r="B131" s="2" t="s">
        <v>174</v>
      </c>
      <c r="C131" s="14">
        <f>VLOOKUP(B131,'MSA Code'!A$2:B$465,2, FALSE)</f>
        <v>47300</v>
      </c>
      <c r="D131" s="11">
        <v>17309</v>
      </c>
      <c r="E131" s="11">
        <v>632</v>
      </c>
      <c r="F131" s="11">
        <v>310</v>
      </c>
      <c r="G131" s="11">
        <v>1266</v>
      </c>
      <c r="H131" s="11">
        <v>2208</v>
      </c>
      <c r="I131" s="11">
        <v>20</v>
      </c>
      <c r="J131" s="20">
        <f t="shared" si="10"/>
        <v>0.12756369518747473</v>
      </c>
      <c r="K131" s="20">
        <f t="shared" si="11"/>
        <v>7.3141140447166214E-2</v>
      </c>
      <c r="M131" s="11">
        <f>VLOOKUP(C131,'FHA share'!A$10:G$178, 2, FALSE)</f>
        <v>8785</v>
      </c>
      <c r="N131" s="11">
        <f>VLOOKUP(C131,'FHA share'!A$10:G$178, 3, FALSE)</f>
        <v>2583</v>
      </c>
      <c r="O131" s="27">
        <f>VLOOKUP(C131,'FHA share'!A$10:G$178, 4, FALSE)</f>
        <v>0.2940239</v>
      </c>
      <c r="P131" s="11">
        <f>VLOOKUP(C131,'FHA share'!A$10:G$178, 5, FALSE)</f>
        <v>2118.0250000000001</v>
      </c>
      <c r="Q131" s="11">
        <f>VLOOKUP(C131,'FHA share'!A$10:G$178,6, FALSE)</f>
        <v>586.58500000000004</v>
      </c>
      <c r="R131" s="27">
        <f>VLOOKUP(C131,'FHA share'!A$10:G$178, 7, FALSE)</f>
        <v>0.2769491</v>
      </c>
      <c r="S131" s="29" t="str">
        <f t="shared" si="12"/>
        <v>Yes</v>
      </c>
    </row>
    <row r="132" spans="2:19" x14ac:dyDescent="0.25">
      <c r="B132" s="2" t="s">
        <v>145</v>
      </c>
      <c r="C132" s="14">
        <f>VLOOKUP(B132,'MSA Code'!A$2:B$465,2, FALSE)</f>
        <v>22420</v>
      </c>
      <c r="D132" s="11">
        <v>13512</v>
      </c>
      <c r="E132" s="11">
        <v>534</v>
      </c>
      <c r="F132" s="11">
        <v>275</v>
      </c>
      <c r="G132" s="11">
        <v>1291</v>
      </c>
      <c r="H132" s="11">
        <v>2100</v>
      </c>
      <c r="I132" s="11">
        <v>61</v>
      </c>
      <c r="J132" s="20">
        <f t="shared" si="10"/>
        <v>0.15541740674955595</v>
      </c>
      <c r="K132" s="20">
        <f t="shared" si="11"/>
        <v>9.5544701006512731E-2</v>
      </c>
      <c r="M132" s="11">
        <f>VLOOKUP(C132,'FHA share'!A$10:G$178, 2, FALSE)</f>
        <v>8911</v>
      </c>
      <c r="N132" s="11">
        <f>VLOOKUP(C132,'FHA share'!A$10:G$178, 3, FALSE)</f>
        <v>1901</v>
      </c>
      <c r="O132" s="27">
        <f>VLOOKUP(C132,'FHA share'!A$10:G$178, 4, FALSE)</f>
        <v>0.21333179999999999</v>
      </c>
      <c r="P132" s="11">
        <f>VLOOKUP(C132,'FHA share'!A$10:G$178, 5, FALSE)</f>
        <v>1578.575</v>
      </c>
      <c r="Q132" s="11">
        <f>VLOOKUP(C132,'FHA share'!A$10:G$178,6, FALSE)</f>
        <v>272.89499999999998</v>
      </c>
      <c r="R132" s="27">
        <f>VLOOKUP(C132,'FHA share'!A$10:G$178, 7, FALSE)</f>
        <v>0.17287430000000001</v>
      </c>
      <c r="S132" s="29" t="str">
        <f t="shared" si="12"/>
        <v>Yes</v>
      </c>
    </row>
    <row r="133" spans="2:19" x14ac:dyDescent="0.25">
      <c r="B133" s="2" t="s">
        <v>146</v>
      </c>
      <c r="C133" s="14">
        <f>VLOOKUP(B133,'MSA Code'!A$2:B$465,2, FALSE)</f>
        <v>24540</v>
      </c>
      <c r="D133" s="11">
        <v>11598</v>
      </c>
      <c r="E133" s="11">
        <v>520</v>
      </c>
      <c r="F133" s="11">
        <v>318</v>
      </c>
      <c r="G133" s="11">
        <v>1251</v>
      </c>
      <c r="H133" s="11">
        <v>2089</v>
      </c>
      <c r="I133" s="11">
        <v>8</v>
      </c>
      <c r="J133" s="20">
        <f t="shared" si="10"/>
        <v>0.18011726159682703</v>
      </c>
      <c r="K133" s="20">
        <f t="shared" si="11"/>
        <v>0.10786342472840145</v>
      </c>
      <c r="M133" s="11">
        <f>VLOOKUP(C133,'FHA share'!A$10:G$178, 2, FALSE)</f>
        <v>17460</v>
      </c>
      <c r="N133" s="11">
        <f>VLOOKUP(C133,'FHA share'!A$10:G$178, 3, FALSE)</f>
        <v>3614</v>
      </c>
      <c r="O133" s="27">
        <f>VLOOKUP(C133,'FHA share'!A$10:G$178, 4, FALSE)</f>
        <v>0.20698739999999999</v>
      </c>
      <c r="P133" s="11">
        <f>VLOOKUP(C133,'FHA share'!A$10:G$178, 5, FALSE)</f>
        <v>5419.49</v>
      </c>
      <c r="Q133" s="11">
        <f>VLOOKUP(C133,'FHA share'!A$10:G$178,6, FALSE)</f>
        <v>1054.78</v>
      </c>
      <c r="R133" s="27">
        <f>VLOOKUP(C133,'FHA share'!A$10:G$178, 7, FALSE)</f>
        <v>0.1946272</v>
      </c>
      <c r="S133" s="29" t="str">
        <f t="shared" si="12"/>
        <v>Yes</v>
      </c>
    </row>
    <row r="134" spans="2:19" x14ac:dyDescent="0.25">
      <c r="B134" s="2" t="s">
        <v>149</v>
      </c>
      <c r="C134" s="14">
        <f>VLOOKUP(B134,'MSA Code'!A$2:B$465,2, FALSE)</f>
        <v>13140</v>
      </c>
      <c r="D134" s="11">
        <v>10203</v>
      </c>
      <c r="E134" s="11">
        <v>596</v>
      </c>
      <c r="F134" s="11">
        <v>285</v>
      </c>
      <c r="G134" s="11">
        <v>1177</v>
      </c>
      <c r="H134" s="11">
        <v>2058</v>
      </c>
      <c r="I134" s="11">
        <v>28</v>
      </c>
      <c r="J134" s="20">
        <f t="shared" si="10"/>
        <v>0.20170538077036165</v>
      </c>
      <c r="K134" s="20">
        <f t="shared" si="11"/>
        <v>0.11535822797216505</v>
      </c>
      <c r="M134" s="11">
        <f>VLOOKUP(C134,'FHA share'!A$10:G$178, 2, FALSE)</f>
        <v>5679</v>
      </c>
      <c r="N134" s="11">
        <f>VLOOKUP(C134,'FHA share'!A$10:G$178, 3, FALSE)</f>
        <v>1302</v>
      </c>
      <c r="O134" s="27">
        <f>VLOOKUP(C134,'FHA share'!A$10:G$178, 4, FALSE)</f>
        <v>0.22926569999999999</v>
      </c>
      <c r="P134" s="11">
        <f>VLOOKUP(C134,'FHA share'!A$10:G$178, 5, FALSE)</f>
        <v>1015.5549999999999</v>
      </c>
      <c r="Q134" s="11">
        <f>VLOOKUP(C134,'FHA share'!A$10:G$178,6, FALSE)</f>
        <v>213.09</v>
      </c>
      <c r="R134" s="27">
        <f>VLOOKUP(C134,'FHA share'!A$10:G$178, 7, FALSE)</f>
        <v>0.20982619999999999</v>
      </c>
      <c r="S134" s="29" t="str">
        <f t="shared" si="12"/>
        <v>Yes</v>
      </c>
    </row>
    <row r="135" spans="2:19" x14ac:dyDescent="0.25">
      <c r="B135" s="2" t="s">
        <v>159</v>
      </c>
      <c r="C135" s="14">
        <f>VLOOKUP(B135,'MSA Code'!A$2:B$465,2, FALSE)</f>
        <v>15940</v>
      </c>
      <c r="D135" s="11">
        <v>14588</v>
      </c>
      <c r="E135" s="11">
        <v>542</v>
      </c>
      <c r="F135" s="11">
        <v>313</v>
      </c>
      <c r="G135" s="11">
        <v>1156</v>
      </c>
      <c r="H135" s="11">
        <v>2011</v>
      </c>
      <c r="I135" s="11">
        <v>38</v>
      </c>
      <c r="J135" s="20">
        <f t="shared" si="10"/>
        <v>0.13785302988757883</v>
      </c>
      <c r="K135" s="20">
        <f t="shared" si="11"/>
        <v>7.9243213600219353E-2</v>
      </c>
      <c r="M135" s="11">
        <f>VLOOKUP(C135,'FHA share'!A$10:G$178, 2, FALSE)</f>
        <v>8594</v>
      </c>
      <c r="N135" s="11">
        <f>VLOOKUP(C135,'FHA share'!A$10:G$178, 3, FALSE)</f>
        <v>1691</v>
      </c>
      <c r="O135" s="27">
        <f>VLOOKUP(C135,'FHA share'!A$10:G$178, 4, FALSE)</f>
        <v>0.1967652</v>
      </c>
      <c r="P135" s="11">
        <f>VLOOKUP(C135,'FHA share'!A$10:G$178, 5, FALSE)</f>
        <v>1348.26</v>
      </c>
      <c r="Q135" s="11">
        <f>VLOOKUP(C135,'FHA share'!A$10:G$178,6, FALSE)</f>
        <v>230.11500000000001</v>
      </c>
      <c r="R135" s="27">
        <f>VLOOKUP(C135,'FHA share'!A$10:G$178, 7, FALSE)</f>
        <v>0.17067550000000001</v>
      </c>
      <c r="S135" s="29" t="str">
        <f t="shared" si="12"/>
        <v>No</v>
      </c>
    </row>
    <row r="136" spans="2:19" x14ac:dyDescent="0.25">
      <c r="B136" s="2" t="s">
        <v>105</v>
      </c>
      <c r="C136" s="14">
        <f>VLOOKUP(B136,'MSA Code'!A$2:B$465,2, FALSE)</f>
        <v>39340</v>
      </c>
      <c r="D136" s="11">
        <v>14603</v>
      </c>
      <c r="E136" s="11">
        <v>526</v>
      </c>
      <c r="F136" s="11">
        <v>307</v>
      </c>
      <c r="G136" s="11">
        <v>1153</v>
      </c>
      <c r="H136" s="11">
        <v>1986</v>
      </c>
      <c r="I136" s="11">
        <v>2</v>
      </c>
      <c r="J136" s="20">
        <f t="shared" ref="J136:J167" si="13">H136/D136</f>
        <v>0.13599945216736287</v>
      </c>
      <c r="K136" s="20">
        <f t="shared" ref="K136:K167" si="14">G136/D136</f>
        <v>7.8956378826268575E-2</v>
      </c>
      <c r="M136" s="11">
        <f>VLOOKUP(C136,'FHA share'!A$10:G$178, 2, FALSE)</f>
        <v>27004</v>
      </c>
      <c r="N136" s="11">
        <f>VLOOKUP(C136,'FHA share'!A$10:G$178, 3, FALSE)</f>
        <v>3630</v>
      </c>
      <c r="O136" s="27">
        <f>VLOOKUP(C136,'FHA share'!A$10:G$178, 4, FALSE)</f>
        <v>0.1344245</v>
      </c>
      <c r="P136" s="11">
        <f>VLOOKUP(C136,'FHA share'!A$10:G$178, 5, FALSE)</f>
        <v>8375.23</v>
      </c>
      <c r="Q136" s="11">
        <f>VLOOKUP(C136,'FHA share'!A$10:G$178,6, FALSE)</f>
        <v>1020.99</v>
      </c>
      <c r="R136" s="27">
        <f>VLOOKUP(C136,'FHA share'!A$10:G$178, 7, FALSE)</f>
        <v>0.1219059</v>
      </c>
      <c r="S136" s="29" t="str">
        <f t="shared" ref="S136:S167" si="15">IF(AND(OR(J136&gt;16%,K136&gt;10%),AND(O136&gt;12.5%)),"Yes",IF((AND(O136&gt;20%,J136&gt;12%)),"Yes","No"))</f>
        <v>No</v>
      </c>
    </row>
    <row r="137" spans="2:19" x14ac:dyDescent="0.25">
      <c r="B137" s="2" t="s">
        <v>148</v>
      </c>
      <c r="C137" s="14">
        <f>VLOOKUP(B137,'MSA Code'!A$2:B$465,2, FALSE)</f>
        <v>29540</v>
      </c>
      <c r="D137" s="11">
        <v>13607</v>
      </c>
      <c r="E137" s="11">
        <v>479</v>
      </c>
      <c r="F137" s="11">
        <v>273</v>
      </c>
      <c r="G137" s="11">
        <v>1222</v>
      </c>
      <c r="H137" s="11">
        <v>1974</v>
      </c>
      <c r="I137" s="11">
        <v>27</v>
      </c>
      <c r="J137" s="20">
        <f t="shared" si="13"/>
        <v>0.14507238921143528</v>
      </c>
      <c r="K137" s="20">
        <f t="shared" si="14"/>
        <v>8.9806717130888516E-2</v>
      </c>
      <c r="M137" s="11">
        <f>VLOOKUP(C137,'FHA share'!A$10:G$178, 2, FALSE)</f>
        <v>10793</v>
      </c>
      <c r="N137" s="11">
        <f>VLOOKUP(C137,'FHA share'!A$10:G$178, 3, FALSE)</f>
        <v>1458</v>
      </c>
      <c r="O137" s="27">
        <f>VLOOKUP(C137,'FHA share'!A$10:G$178, 4, FALSE)</f>
        <v>0.1350875</v>
      </c>
      <c r="P137" s="11">
        <f>VLOOKUP(C137,'FHA share'!A$10:G$178, 5, FALSE)</f>
        <v>2414.5650000000001</v>
      </c>
      <c r="Q137" s="11">
        <f>VLOOKUP(C137,'FHA share'!A$10:G$178,6, FALSE)</f>
        <v>294.14</v>
      </c>
      <c r="R137" s="27">
        <f>VLOOKUP(C137,'FHA share'!A$10:G$178, 7, FALSE)</f>
        <v>0.1218191</v>
      </c>
      <c r="S137" s="29" t="str">
        <f t="shared" si="15"/>
        <v>No</v>
      </c>
    </row>
    <row r="138" spans="2:19" x14ac:dyDescent="0.25">
      <c r="B138" s="2" t="s">
        <v>171</v>
      </c>
      <c r="C138" s="14">
        <f>VLOOKUP(B138,'MSA Code'!A$2:B$465,2, FALSE)</f>
        <v>31180</v>
      </c>
      <c r="D138" s="11">
        <v>11727</v>
      </c>
      <c r="E138" s="11">
        <v>558</v>
      </c>
      <c r="F138" s="11">
        <v>258</v>
      </c>
      <c r="G138" s="11">
        <v>1088</v>
      </c>
      <c r="H138" s="11">
        <v>1904</v>
      </c>
      <c r="I138" s="11">
        <v>7</v>
      </c>
      <c r="J138" s="20">
        <f t="shared" si="13"/>
        <v>0.16236036496972797</v>
      </c>
      <c r="K138" s="20">
        <f t="shared" si="14"/>
        <v>9.2777351411273135E-2</v>
      </c>
      <c r="M138" s="11">
        <f>VLOOKUP(C138,'FHA share'!A$10:G$178, 2, FALSE)</f>
        <v>6697</v>
      </c>
      <c r="N138" s="11">
        <f>VLOOKUP(C138,'FHA share'!A$10:G$178, 3, FALSE)</f>
        <v>1285</v>
      </c>
      <c r="O138" s="27">
        <f>VLOOKUP(C138,'FHA share'!A$10:G$178, 4, FALSE)</f>
        <v>0.19187699999999999</v>
      </c>
      <c r="P138" s="11">
        <f>VLOOKUP(C138,'FHA share'!A$10:G$178, 5, FALSE)</f>
        <v>1387.5050000000001</v>
      </c>
      <c r="Q138" s="11">
        <f>VLOOKUP(C138,'FHA share'!A$10:G$178,6, FALSE)</f>
        <v>233.745</v>
      </c>
      <c r="R138" s="27">
        <f>VLOOKUP(C138,'FHA share'!A$10:G$178, 7, FALSE)</f>
        <v>0.16846430000000001</v>
      </c>
      <c r="S138" s="29" t="str">
        <f t="shared" si="15"/>
        <v>Yes</v>
      </c>
    </row>
    <row r="139" spans="2:19" x14ac:dyDescent="0.25">
      <c r="B139" s="2" t="s">
        <v>124</v>
      </c>
      <c r="C139" s="14">
        <f>VLOOKUP(B139,'MSA Code'!A$2:B$465,2, FALSE)</f>
        <v>20500</v>
      </c>
      <c r="D139" s="11">
        <v>11007</v>
      </c>
      <c r="E139" s="11">
        <v>483</v>
      </c>
      <c r="F139" s="11">
        <v>243</v>
      </c>
      <c r="G139" s="11">
        <v>1173</v>
      </c>
      <c r="H139" s="11">
        <v>1899</v>
      </c>
      <c r="I139" s="11">
        <v>8</v>
      </c>
      <c r="J139" s="20">
        <f t="shared" si="13"/>
        <v>0.17252657399836469</v>
      </c>
      <c r="K139" s="20">
        <f t="shared" si="14"/>
        <v>0.1065685472880894</v>
      </c>
      <c r="M139" s="11">
        <f>VLOOKUP(C139,'FHA share'!A$10:G$178, 2, FALSE)</f>
        <v>17064</v>
      </c>
      <c r="N139" s="11">
        <f>VLOOKUP(C139,'FHA share'!A$10:G$178, 3, FALSE)</f>
        <v>1369</v>
      </c>
      <c r="O139" s="27">
        <f>VLOOKUP(C139,'FHA share'!A$10:G$178, 4, FALSE)</f>
        <v>8.0227400000000004E-2</v>
      </c>
      <c r="P139" s="11">
        <f>VLOOKUP(C139,'FHA share'!A$10:G$178, 5, FALSE)</f>
        <v>5372.98</v>
      </c>
      <c r="Q139" s="11">
        <f>VLOOKUP(C139,'FHA share'!A$10:G$178,6, FALSE)</f>
        <v>304.64499999999998</v>
      </c>
      <c r="R139" s="27">
        <f>VLOOKUP(C139,'FHA share'!A$10:G$178, 7, FALSE)</f>
        <v>5.6699399999999997E-2</v>
      </c>
      <c r="S139" s="29" t="str">
        <f t="shared" si="15"/>
        <v>No</v>
      </c>
    </row>
    <row r="140" spans="2:19" x14ac:dyDescent="0.25">
      <c r="B140" s="2" t="s">
        <v>138</v>
      </c>
      <c r="C140" s="14">
        <f>VLOOKUP(B140,'MSA Code'!A$2:B$465,2, FALSE)</f>
        <v>29620</v>
      </c>
      <c r="D140" s="11">
        <v>14814</v>
      </c>
      <c r="E140" s="11">
        <v>484</v>
      </c>
      <c r="F140" s="11">
        <v>258</v>
      </c>
      <c r="G140" s="11">
        <v>1148</v>
      </c>
      <c r="H140" s="11">
        <v>1890</v>
      </c>
      <c r="I140" s="11">
        <v>44</v>
      </c>
      <c r="J140" s="20">
        <f t="shared" si="13"/>
        <v>0.12758201701093561</v>
      </c>
      <c r="K140" s="20">
        <f t="shared" si="14"/>
        <v>7.749426218442014E-2</v>
      </c>
      <c r="M140" s="11">
        <f>VLOOKUP(C140,'FHA share'!A$10:G$178, 2, FALSE)</f>
        <v>12220</v>
      </c>
      <c r="N140" s="11">
        <f>VLOOKUP(C140,'FHA share'!A$10:G$178, 3, FALSE)</f>
        <v>1782</v>
      </c>
      <c r="O140" s="27">
        <f>VLOOKUP(C140,'FHA share'!A$10:G$178, 4, FALSE)</f>
        <v>0.1458265</v>
      </c>
      <c r="P140" s="11">
        <f>VLOOKUP(C140,'FHA share'!A$10:G$178, 5, FALSE)</f>
        <v>2133.75</v>
      </c>
      <c r="Q140" s="11">
        <f>VLOOKUP(C140,'FHA share'!A$10:G$178,6, FALSE)</f>
        <v>245.63</v>
      </c>
      <c r="R140" s="27">
        <f>VLOOKUP(C140,'FHA share'!A$10:G$178, 7, FALSE)</f>
        <v>0.1151166</v>
      </c>
      <c r="S140" s="29" t="str">
        <f t="shared" si="15"/>
        <v>No</v>
      </c>
    </row>
    <row r="141" spans="2:19" x14ac:dyDescent="0.25">
      <c r="B141" s="2" t="s">
        <v>112</v>
      </c>
      <c r="C141" s="14">
        <f>VLOOKUP(B141,'MSA Code'!A$2:B$465,2, FALSE)</f>
        <v>37860</v>
      </c>
      <c r="D141" s="11">
        <v>13156</v>
      </c>
      <c r="E141" s="11">
        <v>486</v>
      </c>
      <c r="F141" s="11">
        <v>228</v>
      </c>
      <c r="G141" s="11">
        <v>1171</v>
      </c>
      <c r="H141" s="11">
        <v>1885</v>
      </c>
      <c r="I141" s="11">
        <v>39</v>
      </c>
      <c r="J141" s="20">
        <f t="shared" si="13"/>
        <v>0.1432806324110672</v>
      </c>
      <c r="K141" s="20">
        <f t="shared" si="14"/>
        <v>8.9008817269686832E-2</v>
      </c>
      <c r="M141" s="11">
        <f>VLOOKUP(C141,'FHA share'!A$10:G$178, 2, FALSE)</f>
        <v>14526</v>
      </c>
      <c r="N141" s="11">
        <f>VLOOKUP(C141,'FHA share'!A$10:G$178, 3, FALSE)</f>
        <v>1932</v>
      </c>
      <c r="O141" s="27">
        <f>VLOOKUP(C141,'FHA share'!A$10:G$178, 4, FALSE)</f>
        <v>0.13300290000000001</v>
      </c>
      <c r="P141" s="11">
        <f>VLOOKUP(C141,'FHA share'!A$10:G$178, 5, FALSE)</f>
        <v>3428.99</v>
      </c>
      <c r="Q141" s="11">
        <f>VLOOKUP(C141,'FHA share'!A$10:G$178,6, FALSE)</f>
        <v>331.48</v>
      </c>
      <c r="R141" s="27">
        <f>VLOOKUP(C141,'FHA share'!A$10:G$178, 7, FALSE)</f>
        <v>9.6669900000000003E-2</v>
      </c>
      <c r="S141" s="29" t="str">
        <f t="shared" si="15"/>
        <v>No</v>
      </c>
    </row>
    <row r="142" spans="2:19" x14ac:dyDescent="0.25">
      <c r="B142" s="2" t="s">
        <v>170</v>
      </c>
      <c r="C142" s="14">
        <f>VLOOKUP(B142,'MSA Code'!A$2:B$465,2, FALSE)</f>
        <v>11260</v>
      </c>
      <c r="D142" s="11">
        <v>11586</v>
      </c>
      <c r="E142" s="11">
        <v>395</v>
      </c>
      <c r="F142" s="11">
        <v>207</v>
      </c>
      <c r="G142" s="11">
        <v>1255</v>
      </c>
      <c r="H142" s="11">
        <v>1857</v>
      </c>
      <c r="I142" s="11">
        <v>24</v>
      </c>
      <c r="J142" s="20">
        <f t="shared" si="13"/>
        <v>0.16027964785085447</v>
      </c>
      <c r="K142" s="20">
        <f t="shared" si="14"/>
        <v>0.10832038667357155</v>
      </c>
      <c r="M142" s="11">
        <f>VLOOKUP(C142,'FHA share'!A$10:G$178, 2, FALSE)</f>
        <v>9453</v>
      </c>
      <c r="N142" s="11">
        <f>VLOOKUP(C142,'FHA share'!A$10:G$178, 3, FALSE)</f>
        <v>1317</v>
      </c>
      <c r="O142" s="27">
        <f>VLOOKUP(C142,'FHA share'!A$10:G$178, 4, FALSE)</f>
        <v>0.1393209</v>
      </c>
      <c r="P142" s="11">
        <f>VLOOKUP(C142,'FHA share'!A$10:G$178, 5, FALSE)</f>
        <v>2793.395</v>
      </c>
      <c r="Q142" s="11">
        <f>VLOOKUP(C142,'FHA share'!A$10:G$178,6, FALSE)</f>
        <v>357.58499999999998</v>
      </c>
      <c r="R142" s="27">
        <f>VLOOKUP(C142,'FHA share'!A$10:G$178, 7, FALSE)</f>
        <v>0.12801090000000001</v>
      </c>
      <c r="S142" s="29" t="str">
        <f t="shared" si="15"/>
        <v>Yes</v>
      </c>
    </row>
    <row r="143" spans="2:19" x14ac:dyDescent="0.25">
      <c r="B143" s="2" t="s">
        <v>118</v>
      </c>
      <c r="C143" s="14">
        <f>VLOOKUP(B143,'MSA Code'!A$2:B$465,2, FALSE)</f>
        <v>22220</v>
      </c>
      <c r="D143" s="11">
        <v>16449</v>
      </c>
      <c r="E143" s="11">
        <v>503</v>
      </c>
      <c r="F143" s="11">
        <v>254</v>
      </c>
      <c r="G143" s="11">
        <v>966</v>
      </c>
      <c r="H143" s="11">
        <v>1723</v>
      </c>
      <c r="I143" s="11">
        <v>11</v>
      </c>
      <c r="J143" s="20">
        <f t="shared" si="13"/>
        <v>0.10474800899750744</v>
      </c>
      <c r="K143" s="20">
        <f t="shared" si="14"/>
        <v>5.872697428415101E-2</v>
      </c>
      <c r="M143" s="11">
        <f>VLOOKUP(C143,'FHA share'!A$10:G$178, 2, FALSE)</f>
        <v>15699</v>
      </c>
      <c r="N143" s="11">
        <f>VLOOKUP(C143,'FHA share'!A$10:G$178, 3, FALSE)</f>
        <v>2120</v>
      </c>
      <c r="O143" s="27">
        <f>VLOOKUP(C143,'FHA share'!A$10:G$178, 4, FALSE)</f>
        <v>0.1350404</v>
      </c>
      <c r="P143" s="11">
        <f>VLOOKUP(C143,'FHA share'!A$10:G$178, 5, FALSE)</f>
        <v>3735.6950000000002</v>
      </c>
      <c r="Q143" s="11">
        <f>VLOOKUP(C143,'FHA share'!A$10:G$178,6, FALSE)</f>
        <v>378.73</v>
      </c>
      <c r="R143" s="27">
        <f>VLOOKUP(C143,'FHA share'!A$10:G$178, 7, FALSE)</f>
        <v>0.1013814</v>
      </c>
      <c r="S143" s="29" t="str">
        <f t="shared" si="15"/>
        <v>No</v>
      </c>
    </row>
    <row r="144" spans="2:19" x14ac:dyDescent="0.25">
      <c r="B144" s="2" t="s">
        <v>115</v>
      </c>
      <c r="C144" s="14">
        <f>VLOOKUP(B144,'MSA Code'!A$2:B$465,2, FALSE)</f>
        <v>44060</v>
      </c>
      <c r="D144" s="11">
        <v>14490</v>
      </c>
      <c r="E144" s="11">
        <v>459</v>
      </c>
      <c r="F144" s="11">
        <v>236</v>
      </c>
      <c r="G144" s="11">
        <v>1012</v>
      </c>
      <c r="H144" s="11">
        <v>1707</v>
      </c>
      <c r="I144" s="11">
        <v>21</v>
      </c>
      <c r="J144" s="20">
        <f t="shared" si="13"/>
        <v>0.11780538302277432</v>
      </c>
      <c r="K144" s="20">
        <f t="shared" si="14"/>
        <v>6.9841269841269843E-2</v>
      </c>
      <c r="M144" s="11">
        <f>VLOOKUP(C144,'FHA share'!A$10:G$178, 2, FALSE)</f>
        <v>18497</v>
      </c>
      <c r="N144" s="11">
        <f>VLOOKUP(C144,'FHA share'!A$10:G$178, 3, FALSE)</f>
        <v>2202</v>
      </c>
      <c r="O144" s="27">
        <f>VLOOKUP(C144,'FHA share'!A$10:G$178, 4, FALSE)</f>
        <v>0.11904629999999999</v>
      </c>
      <c r="P144" s="11">
        <f>VLOOKUP(C144,'FHA share'!A$10:G$178, 5, FALSE)</f>
        <v>4914.7250000000004</v>
      </c>
      <c r="Q144" s="11">
        <f>VLOOKUP(C144,'FHA share'!A$10:G$178,6, FALSE)</f>
        <v>474.41</v>
      </c>
      <c r="R144" s="27">
        <f>VLOOKUP(C144,'FHA share'!A$10:G$178, 7, FALSE)</f>
        <v>9.6528299999999997E-2</v>
      </c>
      <c r="S144" s="29" t="str">
        <f t="shared" si="15"/>
        <v>No</v>
      </c>
    </row>
    <row r="145" spans="2:19" x14ac:dyDescent="0.25">
      <c r="B145" s="2" t="s">
        <v>139</v>
      </c>
      <c r="C145" s="14">
        <f>VLOOKUP(B145,'MSA Code'!A$2:B$465,2, FALSE)</f>
        <v>28660</v>
      </c>
      <c r="D145" s="11">
        <v>11616</v>
      </c>
      <c r="E145" s="11">
        <v>474</v>
      </c>
      <c r="F145" s="11">
        <v>268</v>
      </c>
      <c r="G145" s="11">
        <v>962</v>
      </c>
      <c r="H145" s="11">
        <v>1704</v>
      </c>
      <c r="I145" s="11">
        <v>15</v>
      </c>
      <c r="J145" s="20">
        <f t="shared" si="13"/>
        <v>0.14669421487603307</v>
      </c>
      <c r="K145" s="20">
        <f t="shared" si="14"/>
        <v>8.2816804407713496E-2</v>
      </c>
      <c r="M145" s="11">
        <f>VLOOKUP(C145,'FHA share'!A$10:G$178, 2, FALSE)</f>
        <v>11081</v>
      </c>
      <c r="N145" s="11">
        <f>VLOOKUP(C145,'FHA share'!A$10:G$178, 3, FALSE)</f>
        <v>1420</v>
      </c>
      <c r="O145" s="27">
        <f>VLOOKUP(C145,'FHA share'!A$10:G$178, 4, FALSE)</f>
        <v>0.12814729999999999</v>
      </c>
      <c r="P145" s="11">
        <f>VLOOKUP(C145,'FHA share'!A$10:G$178, 5, FALSE)</f>
        <v>2176.1149999999998</v>
      </c>
      <c r="Q145" s="11">
        <f>VLOOKUP(C145,'FHA share'!A$10:G$178,6, FALSE)</f>
        <v>216.16</v>
      </c>
      <c r="R145" s="27">
        <f>VLOOKUP(C145,'FHA share'!A$10:G$178, 7, FALSE)</f>
        <v>9.9333000000000005E-2</v>
      </c>
      <c r="S145" s="29" t="str">
        <f t="shared" si="15"/>
        <v>No</v>
      </c>
    </row>
    <row r="146" spans="2:19" x14ac:dyDescent="0.25">
      <c r="B146" s="2" t="s">
        <v>150</v>
      </c>
      <c r="C146" s="14">
        <f>VLOOKUP(B146,'MSA Code'!A$2:B$465,2, FALSE)</f>
        <v>46700</v>
      </c>
      <c r="D146" s="11">
        <v>9508</v>
      </c>
      <c r="E146" s="11">
        <v>345</v>
      </c>
      <c r="F146" s="11">
        <v>209</v>
      </c>
      <c r="G146" s="11">
        <v>1116</v>
      </c>
      <c r="H146" s="11">
        <v>1670</v>
      </c>
      <c r="I146" s="11">
        <v>4</v>
      </c>
      <c r="J146" s="20">
        <f t="shared" si="13"/>
        <v>0.17564156499789652</v>
      </c>
      <c r="K146" s="20">
        <f t="shared" si="14"/>
        <v>0.11737484223811527</v>
      </c>
      <c r="M146" s="11">
        <f>VLOOKUP(C146,'FHA share'!A$10:G$178, 2, FALSE)</f>
        <v>15799</v>
      </c>
      <c r="N146" s="11">
        <f>VLOOKUP(C146,'FHA share'!A$10:G$178, 3, FALSE)</f>
        <v>2588</v>
      </c>
      <c r="O146" s="27">
        <f>VLOOKUP(C146,'FHA share'!A$10:G$178, 4, FALSE)</f>
        <v>0.1638078</v>
      </c>
      <c r="P146" s="11">
        <f>VLOOKUP(C146,'FHA share'!A$10:G$178, 5, FALSE)</f>
        <v>6211.3249999999998</v>
      </c>
      <c r="Q146" s="11">
        <f>VLOOKUP(C146,'FHA share'!A$10:G$178,6, FALSE)</f>
        <v>1000.43</v>
      </c>
      <c r="R146" s="27">
        <f>VLOOKUP(C146,'FHA share'!A$10:G$178, 7, FALSE)</f>
        <v>0.1610655</v>
      </c>
      <c r="S146" s="29" t="str">
        <f t="shared" si="15"/>
        <v>Yes</v>
      </c>
    </row>
    <row r="147" spans="2:19" x14ac:dyDescent="0.25">
      <c r="B147" s="2" t="s">
        <v>128</v>
      </c>
      <c r="C147" s="14">
        <f>VLOOKUP(B147,'MSA Code'!A$2:B$465,2, FALSE)</f>
        <v>30460</v>
      </c>
      <c r="D147" s="11">
        <v>13742</v>
      </c>
      <c r="E147" s="11">
        <v>457</v>
      </c>
      <c r="F147" s="11">
        <v>183</v>
      </c>
      <c r="G147" s="11">
        <v>1011</v>
      </c>
      <c r="H147" s="11">
        <v>1651</v>
      </c>
      <c r="I147" s="11">
        <v>38</v>
      </c>
      <c r="J147" s="20">
        <f t="shared" si="13"/>
        <v>0.12014262843836414</v>
      </c>
      <c r="K147" s="20">
        <f t="shared" si="14"/>
        <v>7.3570077135788101E-2</v>
      </c>
      <c r="M147" s="11">
        <f>VLOOKUP(C147,'FHA share'!A$10:G$178, 2, FALSE)</f>
        <v>13497</v>
      </c>
      <c r="N147" s="11">
        <f>VLOOKUP(C147,'FHA share'!A$10:G$178, 3, FALSE)</f>
        <v>1755</v>
      </c>
      <c r="O147" s="27">
        <f>VLOOKUP(C147,'FHA share'!A$10:G$178, 4, FALSE)</f>
        <v>0.1300289</v>
      </c>
      <c r="P147" s="11">
        <f>VLOOKUP(C147,'FHA share'!A$10:G$178, 5, FALSE)</f>
        <v>3244.605</v>
      </c>
      <c r="Q147" s="11">
        <f>VLOOKUP(C147,'FHA share'!A$10:G$178,6, FALSE)</f>
        <v>308.30500000000001</v>
      </c>
      <c r="R147" s="27">
        <f>VLOOKUP(C147,'FHA share'!A$10:G$178, 7, FALSE)</f>
        <v>9.5020800000000002E-2</v>
      </c>
      <c r="S147" s="29" t="str">
        <f t="shared" si="15"/>
        <v>No</v>
      </c>
    </row>
    <row r="148" spans="2:19" x14ac:dyDescent="0.25">
      <c r="B148" s="2" t="s">
        <v>94</v>
      </c>
      <c r="C148" s="14">
        <f>VLOOKUP(B148,'MSA Code'!A$2:B$465,2, FALSE)</f>
        <v>34940</v>
      </c>
      <c r="D148" s="11">
        <v>7716</v>
      </c>
      <c r="E148" s="11">
        <v>290</v>
      </c>
      <c r="F148" s="11">
        <v>165</v>
      </c>
      <c r="G148" s="11">
        <v>1190</v>
      </c>
      <c r="H148" s="11">
        <v>1645</v>
      </c>
      <c r="I148" s="11">
        <v>9</v>
      </c>
      <c r="J148" s="20">
        <f t="shared" si="13"/>
        <v>0.2131933644375324</v>
      </c>
      <c r="K148" s="20">
        <f t="shared" si="14"/>
        <v>0.15422498703991705</v>
      </c>
      <c r="M148" s="11">
        <f>VLOOKUP(C148,'FHA share'!A$10:G$178, 2, FALSE)</f>
        <v>11655</v>
      </c>
      <c r="N148" s="11">
        <f>VLOOKUP(C148,'FHA share'!A$10:G$178, 3, FALSE)</f>
        <v>1635</v>
      </c>
      <c r="O148" s="27">
        <f>VLOOKUP(C148,'FHA share'!A$10:G$178, 4, FALSE)</f>
        <v>0.14028309999999999</v>
      </c>
      <c r="P148" s="11">
        <f>VLOOKUP(C148,'FHA share'!A$10:G$178, 5, FALSE)</f>
        <v>4774.6450000000004</v>
      </c>
      <c r="Q148" s="11">
        <f>VLOOKUP(C148,'FHA share'!A$10:G$178,6, FALSE)</f>
        <v>472.245</v>
      </c>
      <c r="R148" s="27">
        <f>VLOOKUP(C148,'FHA share'!A$10:G$178, 7, FALSE)</f>
        <v>9.8906800000000003E-2</v>
      </c>
      <c r="S148" s="29" t="str">
        <f t="shared" si="15"/>
        <v>Yes</v>
      </c>
    </row>
    <row r="149" spans="2:19" x14ac:dyDescent="0.25">
      <c r="B149" s="2" t="s">
        <v>83</v>
      </c>
      <c r="C149" s="14">
        <f>VLOOKUP(B149,'MSA Code'!A$2:B$465,2, FALSE)</f>
        <v>34820</v>
      </c>
      <c r="D149" s="11">
        <v>10822</v>
      </c>
      <c r="E149" s="11">
        <v>413</v>
      </c>
      <c r="F149" s="11">
        <v>202</v>
      </c>
      <c r="G149" s="11">
        <v>1021</v>
      </c>
      <c r="H149" s="11">
        <v>1636</v>
      </c>
      <c r="I149" s="11">
        <v>14</v>
      </c>
      <c r="J149" s="20">
        <f t="shared" si="13"/>
        <v>0.15117353539087044</v>
      </c>
      <c r="K149" s="20">
        <f t="shared" si="14"/>
        <v>9.4344853077065235E-2</v>
      </c>
      <c r="M149" s="11">
        <f>VLOOKUP(C149,'FHA share'!A$10:G$178, 2, FALSE)</f>
        <v>20788</v>
      </c>
      <c r="N149" s="11">
        <f>VLOOKUP(C149,'FHA share'!A$10:G$178, 3, FALSE)</f>
        <v>2097</v>
      </c>
      <c r="O149" s="27">
        <f>VLOOKUP(C149,'FHA share'!A$10:G$178, 4, FALSE)</f>
        <v>0.10087550000000001</v>
      </c>
      <c r="P149" s="11">
        <f>VLOOKUP(C149,'FHA share'!A$10:G$178, 5, FALSE)</f>
        <v>4432.83</v>
      </c>
      <c r="Q149" s="11">
        <f>VLOOKUP(C149,'FHA share'!A$10:G$178,6, FALSE)</f>
        <v>375.57499999999999</v>
      </c>
      <c r="R149" s="27">
        <f>VLOOKUP(C149,'FHA share'!A$10:G$178, 7, FALSE)</f>
        <v>8.4725800000000004E-2</v>
      </c>
      <c r="S149" s="29" t="str">
        <f t="shared" si="15"/>
        <v>No</v>
      </c>
    </row>
    <row r="150" spans="2:19" x14ac:dyDescent="0.25">
      <c r="B150" s="2" t="s">
        <v>142</v>
      </c>
      <c r="C150" s="14">
        <f>VLOOKUP(B150,'MSA Code'!A$2:B$465,2, FALSE)</f>
        <v>41540</v>
      </c>
      <c r="D150" s="11">
        <v>9919</v>
      </c>
      <c r="E150" s="11">
        <v>422</v>
      </c>
      <c r="F150" s="11">
        <v>191</v>
      </c>
      <c r="G150" s="11">
        <v>935</v>
      </c>
      <c r="H150" s="11">
        <v>1548</v>
      </c>
      <c r="I150" s="11">
        <v>45</v>
      </c>
      <c r="J150" s="20">
        <f t="shared" si="13"/>
        <v>0.15606411936687167</v>
      </c>
      <c r="K150" s="20">
        <f t="shared" si="14"/>
        <v>9.4263534630507101E-2</v>
      </c>
      <c r="M150" s="11">
        <f>VLOOKUP(C150,'FHA share'!A$10:G$178, 2, FALSE)</f>
        <v>14450</v>
      </c>
      <c r="N150" s="11">
        <f>VLOOKUP(C150,'FHA share'!A$10:G$178, 3, FALSE)</f>
        <v>1573</v>
      </c>
      <c r="O150" s="27">
        <f>VLOOKUP(C150,'FHA share'!A$10:G$178, 4, FALSE)</f>
        <v>0.1088581</v>
      </c>
      <c r="P150" s="11">
        <f>VLOOKUP(C150,'FHA share'!A$10:G$178, 5, FALSE)</f>
        <v>3965.68</v>
      </c>
      <c r="Q150" s="11">
        <f>VLOOKUP(C150,'FHA share'!A$10:G$178,6, FALSE)</f>
        <v>312.23500000000001</v>
      </c>
      <c r="R150" s="27">
        <f>VLOOKUP(C150,'FHA share'!A$10:G$178, 7, FALSE)</f>
        <v>7.8734299999999993E-2</v>
      </c>
      <c r="S150" s="29" t="str">
        <f t="shared" si="15"/>
        <v>No</v>
      </c>
    </row>
    <row r="151" spans="2:19" x14ac:dyDescent="0.25">
      <c r="B151" s="2" t="s">
        <v>176</v>
      </c>
      <c r="C151" s="14">
        <f>VLOOKUP(B151,'MSA Code'!A$2:B$465,2, FALSE)</f>
        <v>45220</v>
      </c>
      <c r="D151" s="11">
        <v>10072</v>
      </c>
      <c r="E151" s="11">
        <v>327</v>
      </c>
      <c r="F151" s="11">
        <v>200</v>
      </c>
      <c r="G151" s="11">
        <v>990</v>
      </c>
      <c r="H151" s="11">
        <v>1517</v>
      </c>
      <c r="I151" s="11">
        <v>36</v>
      </c>
      <c r="J151" s="20">
        <f t="shared" si="13"/>
        <v>0.1506155679110405</v>
      </c>
      <c r="K151" s="20">
        <f t="shared" si="14"/>
        <v>9.8292295472597296E-2</v>
      </c>
      <c r="M151" s="11">
        <f>VLOOKUP(C151,'FHA share'!A$10:G$178, 2, FALSE)</f>
        <v>6965</v>
      </c>
      <c r="N151" s="11">
        <f>VLOOKUP(C151,'FHA share'!A$10:G$178, 3, FALSE)</f>
        <v>1061</v>
      </c>
      <c r="O151" s="27">
        <f>VLOOKUP(C151,'FHA share'!A$10:G$178, 4, FALSE)</f>
        <v>0.1523331</v>
      </c>
      <c r="P151" s="11">
        <f>VLOOKUP(C151,'FHA share'!A$10:G$178, 5, FALSE)</f>
        <v>1631.155</v>
      </c>
      <c r="Q151" s="11">
        <f>VLOOKUP(C151,'FHA share'!A$10:G$178,6, FALSE)</f>
        <v>179.97499999999999</v>
      </c>
      <c r="R151" s="27">
        <f>VLOOKUP(C151,'FHA share'!A$10:G$178, 7, FALSE)</f>
        <v>0.1103359</v>
      </c>
      <c r="S151" s="29" t="str">
        <f t="shared" si="15"/>
        <v>No</v>
      </c>
    </row>
    <row r="152" spans="2:19" x14ac:dyDescent="0.25">
      <c r="B152" s="2" t="s">
        <v>144</v>
      </c>
      <c r="C152" s="14">
        <f>VLOOKUP(B152,'MSA Code'!A$2:B$465,2, FALSE)</f>
        <v>44180</v>
      </c>
      <c r="D152" s="11">
        <v>13342</v>
      </c>
      <c r="E152" s="11">
        <v>417</v>
      </c>
      <c r="F152" s="11">
        <v>182</v>
      </c>
      <c r="G152" s="11">
        <v>865</v>
      </c>
      <c r="H152" s="11">
        <v>1464</v>
      </c>
      <c r="I152" s="11">
        <v>19</v>
      </c>
      <c r="J152" s="20">
        <f t="shared" si="13"/>
        <v>0.10972867636036576</v>
      </c>
      <c r="K152" s="20">
        <f t="shared" si="14"/>
        <v>6.4832858641882776E-2</v>
      </c>
      <c r="M152" s="11">
        <f>VLOOKUP(C152,'FHA share'!A$10:G$178, 2, FALSE)</f>
        <v>12435</v>
      </c>
      <c r="N152" s="11">
        <f>VLOOKUP(C152,'FHA share'!A$10:G$178, 3, FALSE)</f>
        <v>1822</v>
      </c>
      <c r="O152" s="27">
        <f>VLOOKUP(C152,'FHA share'!A$10:G$178, 4, FALSE)</f>
        <v>0.14652190000000001</v>
      </c>
      <c r="P152" s="11">
        <f>VLOOKUP(C152,'FHA share'!A$10:G$178, 5, FALSE)</f>
        <v>2246.5349999999999</v>
      </c>
      <c r="Q152" s="11">
        <f>VLOOKUP(C152,'FHA share'!A$10:G$178,6, FALSE)</f>
        <v>268.5</v>
      </c>
      <c r="R152" s="27">
        <f>VLOOKUP(C152,'FHA share'!A$10:G$178, 7, FALSE)</f>
        <v>0.1195174</v>
      </c>
      <c r="S152" s="29" t="str">
        <f t="shared" si="15"/>
        <v>No</v>
      </c>
    </row>
    <row r="153" spans="2:19" x14ac:dyDescent="0.25">
      <c r="B153" s="2" t="s">
        <v>123</v>
      </c>
      <c r="C153" s="14">
        <f>VLOOKUP(B153,'MSA Code'!A$2:B$465,2, FALSE)</f>
        <v>36100</v>
      </c>
      <c r="D153" s="11">
        <v>9867</v>
      </c>
      <c r="E153" s="11">
        <v>370</v>
      </c>
      <c r="F153" s="11">
        <v>202</v>
      </c>
      <c r="G153" s="11">
        <v>885</v>
      </c>
      <c r="H153" s="11">
        <v>1457</v>
      </c>
      <c r="I153" s="11">
        <v>34</v>
      </c>
      <c r="J153" s="20">
        <f t="shared" si="13"/>
        <v>0.14766393027262592</v>
      </c>
      <c r="K153" s="20">
        <f t="shared" si="14"/>
        <v>8.9692915779872304E-2</v>
      </c>
      <c r="M153" s="11">
        <f>VLOOKUP(C153,'FHA share'!A$10:G$178, 2, FALSE)</f>
        <v>9249</v>
      </c>
      <c r="N153" s="11">
        <f>VLOOKUP(C153,'FHA share'!A$10:G$178, 3, FALSE)</f>
        <v>1985</v>
      </c>
      <c r="O153" s="27">
        <f>VLOOKUP(C153,'FHA share'!A$10:G$178, 4, FALSE)</f>
        <v>0.2146178</v>
      </c>
      <c r="P153" s="11">
        <f>VLOOKUP(C153,'FHA share'!A$10:G$178, 5, FALSE)</f>
        <v>1597.2349999999999</v>
      </c>
      <c r="Q153" s="11">
        <f>VLOOKUP(C153,'FHA share'!A$10:G$178,6, FALSE)</f>
        <v>305.47500000000002</v>
      </c>
      <c r="R153" s="27">
        <f>VLOOKUP(C153,'FHA share'!A$10:G$178, 7, FALSE)</f>
        <v>0.19125239999999999</v>
      </c>
      <c r="S153" s="29" t="str">
        <f t="shared" si="15"/>
        <v>Yes</v>
      </c>
    </row>
    <row r="154" spans="2:19" x14ac:dyDescent="0.25">
      <c r="B154" s="2" t="s">
        <v>151</v>
      </c>
      <c r="C154" s="14">
        <f>VLOOKUP(B154,'MSA Code'!A$2:B$465,2, FALSE)</f>
        <v>31700</v>
      </c>
      <c r="D154" s="11">
        <v>10077</v>
      </c>
      <c r="E154" s="11">
        <v>348</v>
      </c>
      <c r="F154" s="11">
        <v>172</v>
      </c>
      <c r="G154" s="11">
        <v>915</v>
      </c>
      <c r="H154" s="11">
        <v>1435</v>
      </c>
      <c r="I154" s="11">
        <v>16</v>
      </c>
      <c r="J154" s="20">
        <f t="shared" si="13"/>
        <v>0.14240349310310607</v>
      </c>
      <c r="K154" s="20">
        <f t="shared" si="14"/>
        <v>9.0800833581423046E-2</v>
      </c>
      <c r="M154" s="11">
        <f>VLOOKUP(C154,'FHA share'!A$10:G$178, 2, FALSE)</f>
        <v>12025</v>
      </c>
      <c r="N154" s="11">
        <f>VLOOKUP(C154,'FHA share'!A$10:G$178, 3, FALSE)</f>
        <v>1662</v>
      </c>
      <c r="O154" s="27">
        <f>VLOOKUP(C154,'FHA share'!A$10:G$178, 4, FALSE)</f>
        <v>0.1382121</v>
      </c>
      <c r="P154" s="11">
        <f>VLOOKUP(C154,'FHA share'!A$10:G$178, 5, FALSE)</f>
        <v>3356.7849999999999</v>
      </c>
      <c r="Q154" s="11">
        <f>VLOOKUP(C154,'FHA share'!A$10:G$178,6, FALSE)</f>
        <v>412.5</v>
      </c>
      <c r="R154" s="27">
        <f>VLOOKUP(C154,'FHA share'!A$10:G$178, 7, FALSE)</f>
        <v>0.12288540000000001</v>
      </c>
      <c r="S154" s="29" t="str">
        <f t="shared" si="15"/>
        <v>No</v>
      </c>
    </row>
    <row r="155" spans="2:19" x14ac:dyDescent="0.25">
      <c r="B155" s="2" t="s">
        <v>113</v>
      </c>
      <c r="C155" s="14">
        <f>VLOOKUP(B155,'MSA Code'!A$2:B$465,2, FALSE)</f>
        <v>37100</v>
      </c>
      <c r="D155" s="11">
        <v>7617</v>
      </c>
      <c r="E155" s="11">
        <v>237</v>
      </c>
      <c r="F155" s="11">
        <v>166</v>
      </c>
      <c r="G155" s="11">
        <v>959</v>
      </c>
      <c r="H155" s="11">
        <v>1362</v>
      </c>
      <c r="I155" s="11">
        <v>2</v>
      </c>
      <c r="J155" s="20">
        <f t="shared" si="13"/>
        <v>0.17881055533674675</v>
      </c>
      <c r="K155" s="20">
        <f t="shared" si="14"/>
        <v>0.12590258632007351</v>
      </c>
      <c r="M155" s="11">
        <f>VLOOKUP(C155,'FHA share'!A$10:G$178, 2, FALSE)</f>
        <v>23255</v>
      </c>
      <c r="N155" s="11">
        <f>VLOOKUP(C155,'FHA share'!A$10:G$178, 3, FALSE)</f>
        <v>2017</v>
      </c>
      <c r="O155" s="27">
        <f>VLOOKUP(C155,'FHA share'!A$10:G$178, 4, FALSE)</f>
        <v>8.6734000000000006E-2</v>
      </c>
      <c r="P155" s="11">
        <f>VLOOKUP(C155,'FHA share'!A$10:G$178, 5, FALSE)</f>
        <v>12804.13</v>
      </c>
      <c r="Q155" s="11">
        <f>VLOOKUP(C155,'FHA share'!A$10:G$178,6, FALSE)</f>
        <v>952.995</v>
      </c>
      <c r="R155" s="27">
        <f>VLOOKUP(C155,'FHA share'!A$10:G$178, 7, FALSE)</f>
        <v>7.44287E-2</v>
      </c>
      <c r="S155" s="29" t="str">
        <f t="shared" si="15"/>
        <v>No</v>
      </c>
    </row>
    <row r="156" spans="2:19" x14ac:dyDescent="0.25">
      <c r="B156" s="2" t="s">
        <v>166</v>
      </c>
      <c r="C156" s="14">
        <f>VLOOKUP(B156,'MSA Code'!A$2:B$465,2, FALSE)</f>
        <v>17300</v>
      </c>
      <c r="D156" s="11">
        <v>8547</v>
      </c>
      <c r="E156" s="11">
        <v>325</v>
      </c>
      <c r="F156" s="11">
        <v>158</v>
      </c>
      <c r="G156" s="11">
        <v>780</v>
      </c>
      <c r="H156" s="11">
        <v>1263</v>
      </c>
      <c r="I156" s="11">
        <v>34</v>
      </c>
      <c r="J156" s="20">
        <f t="shared" si="13"/>
        <v>0.14777114777114778</v>
      </c>
      <c r="K156" s="20">
        <f t="shared" si="14"/>
        <v>9.1260091260091256E-2</v>
      </c>
      <c r="M156" s="11">
        <f>VLOOKUP(C156,'FHA share'!A$10:G$178, 2, FALSE)</f>
        <v>9632</v>
      </c>
      <c r="N156" s="11">
        <f>VLOOKUP(C156,'FHA share'!A$10:G$178, 3, FALSE)</f>
        <v>1393</v>
      </c>
      <c r="O156" s="27">
        <f>VLOOKUP(C156,'FHA share'!A$10:G$178, 4, FALSE)</f>
        <v>0.1446221</v>
      </c>
      <c r="P156" s="11">
        <f>VLOOKUP(C156,'FHA share'!A$10:G$178, 5, FALSE)</f>
        <v>1938.93</v>
      </c>
      <c r="Q156" s="11">
        <f>VLOOKUP(C156,'FHA share'!A$10:G$178,6, FALSE)</f>
        <v>227.875</v>
      </c>
      <c r="R156" s="27">
        <f>VLOOKUP(C156,'FHA share'!A$10:G$178, 7, FALSE)</f>
        <v>0.1175262</v>
      </c>
      <c r="S156" s="29" t="str">
        <f t="shared" si="15"/>
        <v>No</v>
      </c>
    </row>
    <row r="157" spans="2:19" x14ac:dyDescent="0.25">
      <c r="B157" s="2" t="s">
        <v>157</v>
      </c>
      <c r="C157" s="14">
        <f>VLOOKUP(B157,'MSA Code'!A$2:B$465,2, FALSE)</f>
        <v>41420</v>
      </c>
      <c r="D157" s="11">
        <v>9948</v>
      </c>
      <c r="E157" s="11">
        <v>293</v>
      </c>
      <c r="F157" s="11">
        <v>164</v>
      </c>
      <c r="G157" s="11">
        <v>711</v>
      </c>
      <c r="H157" s="11">
        <v>1168</v>
      </c>
      <c r="I157" s="11">
        <v>4</v>
      </c>
      <c r="J157" s="20">
        <f t="shared" si="13"/>
        <v>0.11741053478086047</v>
      </c>
      <c r="K157" s="20">
        <f t="shared" si="14"/>
        <v>7.1471652593486132E-2</v>
      </c>
      <c r="M157" s="11">
        <f>VLOOKUP(C157,'FHA share'!A$10:G$178, 2, FALSE)</f>
        <v>12866</v>
      </c>
      <c r="N157" s="11">
        <f>VLOOKUP(C157,'FHA share'!A$10:G$178, 3, FALSE)</f>
        <v>2014</v>
      </c>
      <c r="O157" s="27">
        <f>VLOOKUP(C157,'FHA share'!A$10:G$178, 4, FALSE)</f>
        <v>0.1565366</v>
      </c>
      <c r="P157" s="11">
        <f>VLOOKUP(C157,'FHA share'!A$10:G$178, 5, FALSE)</f>
        <v>3682.04</v>
      </c>
      <c r="Q157" s="11">
        <f>VLOOKUP(C157,'FHA share'!A$10:G$178,6, FALSE)</f>
        <v>546.67999999999995</v>
      </c>
      <c r="R157" s="27">
        <f>VLOOKUP(C157,'FHA share'!A$10:G$178, 7, FALSE)</f>
        <v>0.14847199999999999</v>
      </c>
      <c r="S157" s="29" t="str">
        <f t="shared" si="15"/>
        <v>No</v>
      </c>
    </row>
    <row r="158" spans="2:19" x14ac:dyDescent="0.25">
      <c r="B158" s="2" t="s">
        <v>119</v>
      </c>
      <c r="C158" s="14">
        <f>VLOOKUP(B158,'MSA Code'!A$2:B$465,2, FALSE)</f>
        <v>39900</v>
      </c>
      <c r="D158" s="11">
        <v>9499</v>
      </c>
      <c r="E158" s="11">
        <v>236</v>
      </c>
      <c r="F158" s="11">
        <v>143</v>
      </c>
      <c r="G158" s="11">
        <v>726</v>
      </c>
      <c r="H158" s="11">
        <v>1105</v>
      </c>
      <c r="I158" s="11">
        <v>13</v>
      </c>
      <c r="J158" s="20">
        <f t="shared" si="13"/>
        <v>0.11632803452995052</v>
      </c>
      <c r="K158" s="20">
        <f t="shared" si="14"/>
        <v>7.6429097799768392E-2</v>
      </c>
      <c r="M158" s="11">
        <f>VLOOKUP(C158,'FHA share'!A$10:G$178, 2, FALSE)</f>
        <v>17585</v>
      </c>
      <c r="N158" s="11">
        <f>VLOOKUP(C158,'FHA share'!A$10:G$178, 3, FALSE)</f>
        <v>2247</v>
      </c>
      <c r="O158" s="27">
        <f>VLOOKUP(C158,'FHA share'!A$10:G$178, 4, FALSE)</f>
        <v>0.12777939999999999</v>
      </c>
      <c r="P158" s="11">
        <f>VLOOKUP(C158,'FHA share'!A$10:G$178, 5, FALSE)</f>
        <v>6071.6850000000004</v>
      </c>
      <c r="Q158" s="11">
        <f>VLOOKUP(C158,'FHA share'!A$10:G$178,6, FALSE)</f>
        <v>643.33500000000004</v>
      </c>
      <c r="R158" s="27">
        <f>VLOOKUP(C158,'FHA share'!A$10:G$178, 7, FALSE)</f>
        <v>0.1059566</v>
      </c>
      <c r="S158" s="29" t="str">
        <f t="shared" si="15"/>
        <v>No</v>
      </c>
    </row>
    <row r="159" spans="2:19" x14ac:dyDescent="0.25">
      <c r="B159" s="2" t="s">
        <v>162</v>
      </c>
      <c r="C159" s="14">
        <f>VLOOKUP(B159,'MSA Code'!A$2:B$465,2, FALSE)</f>
        <v>48900</v>
      </c>
      <c r="D159" s="11">
        <v>5961</v>
      </c>
      <c r="E159" s="11">
        <v>237</v>
      </c>
      <c r="F159" s="11">
        <v>111</v>
      </c>
      <c r="G159" s="11">
        <v>540</v>
      </c>
      <c r="H159" s="11">
        <v>888</v>
      </c>
      <c r="I159" s="11">
        <v>12</v>
      </c>
      <c r="J159" s="20">
        <f t="shared" si="13"/>
        <v>0.14896829391041772</v>
      </c>
      <c r="K159" s="20">
        <f t="shared" si="14"/>
        <v>9.0588827377956718E-2</v>
      </c>
      <c r="M159" s="11">
        <f>VLOOKUP(C159,'FHA share'!A$10:G$178, 2, FALSE)</f>
        <v>9586</v>
      </c>
      <c r="N159" s="11">
        <f>VLOOKUP(C159,'FHA share'!A$10:G$178, 3, FALSE)</f>
        <v>894</v>
      </c>
      <c r="O159" s="27">
        <f>VLOOKUP(C159,'FHA share'!A$10:G$178, 4, FALSE)</f>
        <v>9.3260999999999997E-2</v>
      </c>
      <c r="P159" s="11">
        <f>VLOOKUP(C159,'FHA share'!A$10:G$178, 5, FALSE)</f>
        <v>2741.37</v>
      </c>
      <c r="Q159" s="11">
        <f>VLOOKUP(C159,'FHA share'!A$10:G$178,6, FALSE)</f>
        <v>181.87</v>
      </c>
      <c r="R159" s="27">
        <f>VLOOKUP(C159,'FHA share'!A$10:G$178, 7, FALSE)</f>
        <v>6.6342700000000004E-2</v>
      </c>
      <c r="S159" s="29" t="str">
        <f t="shared" si="15"/>
        <v>No</v>
      </c>
    </row>
    <row r="160" spans="2:19" x14ac:dyDescent="0.25">
      <c r="B160" s="2" t="s">
        <v>167</v>
      </c>
      <c r="C160" s="14">
        <f>VLOOKUP(B160,'MSA Code'!A$2:B$465,2, FALSE)</f>
        <v>19300</v>
      </c>
      <c r="D160" s="11">
        <v>5822</v>
      </c>
      <c r="E160" s="11">
        <v>214</v>
      </c>
      <c r="F160" s="11">
        <v>98</v>
      </c>
      <c r="G160" s="11">
        <v>570</v>
      </c>
      <c r="H160" s="11">
        <v>882</v>
      </c>
      <c r="I160" s="11">
        <v>4</v>
      </c>
      <c r="J160" s="20">
        <f t="shared" si="13"/>
        <v>0.15149433184472691</v>
      </c>
      <c r="K160" s="20">
        <f t="shared" si="14"/>
        <v>9.7904500171762276E-2</v>
      </c>
      <c r="M160" s="11">
        <f>VLOOKUP(C160,'FHA share'!A$10:G$178, 2, FALSE)</f>
        <v>8828</v>
      </c>
      <c r="N160" s="11">
        <f>VLOOKUP(C160,'FHA share'!A$10:G$178, 3, FALSE)</f>
        <v>1066</v>
      </c>
      <c r="O160" s="27">
        <f>VLOOKUP(C160,'FHA share'!A$10:G$178, 4, FALSE)</f>
        <v>0.1207522</v>
      </c>
      <c r="P160" s="11">
        <f>VLOOKUP(C160,'FHA share'!A$10:G$178, 5, FALSE)</f>
        <v>2249.41</v>
      </c>
      <c r="Q160" s="11">
        <f>VLOOKUP(C160,'FHA share'!A$10:G$178,6, FALSE)</f>
        <v>201.96</v>
      </c>
      <c r="R160" s="27">
        <f>VLOOKUP(C160,'FHA share'!A$10:G$178, 7, FALSE)</f>
        <v>8.9783500000000002E-2</v>
      </c>
      <c r="S160" s="29" t="str">
        <f t="shared" si="15"/>
        <v>No</v>
      </c>
    </row>
    <row r="161" spans="2:19" x14ac:dyDescent="0.25">
      <c r="B161" s="2" t="s">
        <v>102</v>
      </c>
      <c r="C161" s="14">
        <f>VLOOKUP(B161,'MSA Code'!A$2:B$465,2, FALSE)</f>
        <v>46520</v>
      </c>
      <c r="D161" s="11">
        <v>4663</v>
      </c>
      <c r="E161" s="11">
        <v>151</v>
      </c>
      <c r="F161" s="11">
        <v>68</v>
      </c>
      <c r="G161" s="11">
        <v>633</v>
      </c>
      <c r="H161" s="11">
        <v>852</v>
      </c>
      <c r="I161" s="11">
        <v>17</v>
      </c>
      <c r="J161" s="20">
        <f t="shared" si="13"/>
        <v>0.18271499034956037</v>
      </c>
      <c r="K161" s="20">
        <f t="shared" si="14"/>
        <v>0.13574951747801844</v>
      </c>
      <c r="M161" s="11">
        <f>VLOOKUP(C161,'FHA share'!A$10:G$178, 2, FALSE)</f>
        <v>19700</v>
      </c>
      <c r="N161" s="11">
        <f>VLOOKUP(C161,'FHA share'!A$10:G$178, 3, FALSE)</f>
        <v>783</v>
      </c>
      <c r="O161" s="27">
        <f>VLOOKUP(C161,'FHA share'!A$10:G$178, 4, FALSE)</f>
        <v>3.9746200000000002E-2</v>
      </c>
      <c r="P161" s="11">
        <f>VLOOKUP(C161,'FHA share'!A$10:G$178, 5, FALSE)</f>
        <v>10924.22</v>
      </c>
      <c r="Q161" s="11">
        <f>VLOOKUP(C161,'FHA share'!A$10:G$178,6, FALSE)</f>
        <v>374.72500000000002</v>
      </c>
      <c r="R161" s="27">
        <f>VLOOKUP(C161,'FHA share'!A$10:G$178, 7, FALSE)</f>
        <v>3.4302199999999998E-2</v>
      </c>
      <c r="S161" s="29" t="str">
        <f t="shared" si="15"/>
        <v>No</v>
      </c>
    </row>
    <row r="162" spans="2:19" x14ac:dyDescent="0.25">
      <c r="B162" s="2" t="s">
        <v>155</v>
      </c>
      <c r="C162" s="14">
        <f>VLOOKUP(B162,'MSA Code'!A$2:B$465,2, FALSE)</f>
        <v>21660</v>
      </c>
      <c r="D162" s="11">
        <v>6606</v>
      </c>
      <c r="E162" s="11">
        <v>215</v>
      </c>
      <c r="F162" s="11">
        <v>101</v>
      </c>
      <c r="G162" s="11">
        <v>513</v>
      </c>
      <c r="H162" s="11">
        <v>829</v>
      </c>
      <c r="I162" s="11">
        <v>14</v>
      </c>
      <c r="J162" s="20">
        <f t="shared" si="13"/>
        <v>0.1254919769906146</v>
      </c>
      <c r="K162" s="20">
        <f t="shared" si="14"/>
        <v>7.7656675749318796E-2</v>
      </c>
      <c r="M162" s="11">
        <f>VLOOKUP(C162,'FHA share'!A$10:G$178, 2, FALSE)</f>
        <v>10155</v>
      </c>
      <c r="N162" s="11">
        <f>VLOOKUP(C162,'FHA share'!A$10:G$178, 3, FALSE)</f>
        <v>1244</v>
      </c>
      <c r="O162" s="27">
        <f>VLOOKUP(C162,'FHA share'!A$10:G$178, 4, FALSE)</f>
        <v>0.1225012</v>
      </c>
      <c r="P162" s="11">
        <f>VLOOKUP(C162,'FHA share'!A$10:G$178, 5, FALSE)</f>
        <v>2865.6149999999998</v>
      </c>
      <c r="Q162" s="11">
        <f>VLOOKUP(C162,'FHA share'!A$10:G$178,6, FALSE)</f>
        <v>293.99</v>
      </c>
      <c r="R162" s="27">
        <f>VLOOKUP(C162,'FHA share'!A$10:G$178, 7, FALSE)</f>
        <v>0.1025923</v>
      </c>
      <c r="S162" s="29" t="str">
        <f t="shared" si="15"/>
        <v>No</v>
      </c>
    </row>
    <row r="163" spans="2:19" x14ac:dyDescent="0.25">
      <c r="B163" s="2" t="s">
        <v>168</v>
      </c>
      <c r="C163" s="14">
        <f>VLOOKUP(B163,'MSA Code'!A$2:B$465,2, FALSE)</f>
        <v>28020</v>
      </c>
      <c r="D163" s="11">
        <v>6663</v>
      </c>
      <c r="E163" s="11">
        <v>226</v>
      </c>
      <c r="F163" s="11">
        <v>99</v>
      </c>
      <c r="G163" s="11">
        <v>503</v>
      </c>
      <c r="H163" s="11">
        <v>828</v>
      </c>
      <c r="I163" s="11">
        <v>19</v>
      </c>
      <c r="J163" s="20">
        <f t="shared" si="13"/>
        <v>0.12426834759117515</v>
      </c>
      <c r="K163" s="20">
        <f t="shared" si="14"/>
        <v>7.5491520336184906E-2</v>
      </c>
      <c r="M163" s="11">
        <f>VLOOKUP(C163,'FHA share'!A$10:G$178, 2, FALSE)</f>
        <v>6356</v>
      </c>
      <c r="N163" s="11">
        <f>VLOOKUP(C163,'FHA share'!A$10:G$178, 3, FALSE)</f>
        <v>858</v>
      </c>
      <c r="O163" s="27">
        <f>VLOOKUP(C163,'FHA share'!A$10:G$178, 4, FALSE)</f>
        <v>0.13499059999999999</v>
      </c>
      <c r="P163" s="11">
        <f>VLOOKUP(C163,'FHA share'!A$10:G$178, 5, FALSE)</f>
        <v>1253.46</v>
      </c>
      <c r="Q163" s="11">
        <f>VLOOKUP(C163,'FHA share'!A$10:G$178,6, FALSE)</f>
        <v>127.58</v>
      </c>
      <c r="R163" s="27">
        <f>VLOOKUP(C163,'FHA share'!A$10:G$178, 7, FALSE)</f>
        <v>0.10178230000000001</v>
      </c>
      <c r="S163" s="29" t="str">
        <f t="shared" si="15"/>
        <v>No</v>
      </c>
    </row>
    <row r="164" spans="2:19" x14ac:dyDescent="0.25">
      <c r="B164" s="2" t="s">
        <v>137</v>
      </c>
      <c r="C164" s="14">
        <f>VLOOKUP(B164,'MSA Code'!A$2:B$465,2, FALSE)</f>
        <v>39460</v>
      </c>
      <c r="D164" s="11">
        <v>5062</v>
      </c>
      <c r="E164" s="11">
        <v>176</v>
      </c>
      <c r="F164" s="11">
        <v>112</v>
      </c>
      <c r="G164" s="11">
        <v>522</v>
      </c>
      <c r="H164" s="11">
        <v>810</v>
      </c>
      <c r="I164" s="11">
        <v>15</v>
      </c>
      <c r="J164" s="20">
        <f t="shared" si="13"/>
        <v>0.16001580403002766</v>
      </c>
      <c r="K164" s="20">
        <f t="shared" si="14"/>
        <v>0.10312129593046226</v>
      </c>
      <c r="M164" s="11">
        <f>VLOOKUP(C164,'FHA share'!A$10:G$178, 2, FALSE)</f>
        <v>6614</v>
      </c>
      <c r="N164" s="11">
        <f>VLOOKUP(C164,'FHA share'!A$10:G$178, 3, FALSE)</f>
        <v>1082</v>
      </c>
      <c r="O164" s="27">
        <f>VLOOKUP(C164,'FHA share'!A$10:G$178, 4, FALSE)</f>
        <v>0.1635924</v>
      </c>
      <c r="P164" s="11">
        <f>VLOOKUP(C164,'FHA share'!A$10:G$178, 5, FALSE)</f>
        <v>1370.67</v>
      </c>
      <c r="Q164" s="11">
        <f>VLOOKUP(C164,'FHA share'!A$10:G$178,6, FALSE)</f>
        <v>194.41</v>
      </c>
      <c r="R164" s="27">
        <f>VLOOKUP(C164,'FHA share'!A$10:G$178, 7, FALSE)</f>
        <v>0.14183570000000001</v>
      </c>
      <c r="S164" s="29" t="str">
        <f t="shared" si="15"/>
        <v>Yes</v>
      </c>
    </row>
    <row r="165" spans="2:19" x14ac:dyDescent="0.25">
      <c r="B165" s="2" t="s">
        <v>77</v>
      </c>
      <c r="C165" s="14">
        <f>VLOOKUP(B165,'MSA Code'!A$2:B$465,2, FALSE)</f>
        <v>41940</v>
      </c>
      <c r="D165" s="11">
        <v>4406</v>
      </c>
      <c r="E165" s="11">
        <v>133</v>
      </c>
      <c r="F165" s="11">
        <v>83</v>
      </c>
      <c r="G165" s="11">
        <v>594</v>
      </c>
      <c r="H165" s="11">
        <v>810</v>
      </c>
      <c r="I165" s="11">
        <v>1</v>
      </c>
      <c r="J165" s="20">
        <f t="shared" si="13"/>
        <v>0.18384021788470267</v>
      </c>
      <c r="K165" s="20">
        <f t="shared" si="14"/>
        <v>0.13481615978211531</v>
      </c>
      <c r="M165" s="11">
        <f>VLOOKUP(C165,'FHA share'!A$10:G$178, 2, FALSE)</f>
        <v>48382</v>
      </c>
      <c r="N165" s="11">
        <f>VLOOKUP(C165,'FHA share'!A$10:G$178, 3, FALSE)</f>
        <v>1110</v>
      </c>
      <c r="O165" s="27">
        <f>VLOOKUP(C165,'FHA share'!A$10:G$178, 4, FALSE)</f>
        <v>2.2942400000000002E-2</v>
      </c>
      <c r="P165" s="11">
        <f>VLOOKUP(C165,'FHA share'!A$10:G$178, 5, FALSE)</f>
        <v>39898.6</v>
      </c>
      <c r="Q165" s="11">
        <f>VLOOKUP(C165,'FHA share'!A$10:G$178,6, FALSE)</f>
        <v>647.38</v>
      </c>
      <c r="R165" s="27">
        <f>VLOOKUP(C165,'FHA share'!A$10:G$178, 7, FALSE)</f>
        <v>1.62256E-2</v>
      </c>
      <c r="S165" s="29" t="str">
        <f t="shared" si="15"/>
        <v>No</v>
      </c>
    </row>
    <row r="166" spans="2:19" x14ac:dyDescent="0.25">
      <c r="B166" s="2" t="s">
        <v>132</v>
      </c>
      <c r="C166" s="14">
        <f>VLOOKUP(B166,'MSA Code'!A$2:B$465,2, FALSE)</f>
        <v>11700</v>
      </c>
      <c r="D166" s="11">
        <v>5356</v>
      </c>
      <c r="E166" s="11">
        <v>199</v>
      </c>
      <c r="F166" s="11">
        <v>120</v>
      </c>
      <c r="G166" s="11">
        <v>470</v>
      </c>
      <c r="H166" s="11">
        <v>789</v>
      </c>
      <c r="I166" s="11">
        <v>7</v>
      </c>
      <c r="J166" s="20">
        <f t="shared" si="13"/>
        <v>0.14731142643764003</v>
      </c>
      <c r="K166" s="20">
        <f t="shared" si="14"/>
        <v>8.7752053771471245E-2</v>
      </c>
      <c r="M166" s="11">
        <f>VLOOKUP(C166,'FHA share'!A$10:G$178, 2, FALSE)</f>
        <v>12802</v>
      </c>
      <c r="N166" s="11">
        <f>VLOOKUP(C166,'FHA share'!A$10:G$178, 3, FALSE)</f>
        <v>1038</v>
      </c>
      <c r="O166" s="27">
        <f>VLOOKUP(C166,'FHA share'!A$10:G$178, 4, FALSE)</f>
        <v>8.1081100000000003E-2</v>
      </c>
      <c r="P166" s="11">
        <f>VLOOKUP(C166,'FHA share'!A$10:G$178, 5, FALSE)</f>
        <v>3370.96</v>
      </c>
      <c r="Q166" s="11">
        <f>VLOOKUP(C166,'FHA share'!A$10:G$178,6, FALSE)</f>
        <v>205.52</v>
      </c>
      <c r="R166" s="27">
        <f>VLOOKUP(C166,'FHA share'!A$10:G$178, 7, FALSE)</f>
        <v>6.0967800000000003E-2</v>
      </c>
      <c r="S166" s="29" t="str">
        <f t="shared" si="15"/>
        <v>No</v>
      </c>
    </row>
    <row r="167" spans="2:19" x14ac:dyDescent="0.25">
      <c r="B167" s="2" t="s">
        <v>125</v>
      </c>
      <c r="C167" s="14">
        <f>VLOOKUP(B167,'MSA Code'!A$2:B$465,2, FALSE)</f>
        <v>18880</v>
      </c>
      <c r="D167" s="11">
        <v>5191</v>
      </c>
      <c r="E167" s="11">
        <v>187</v>
      </c>
      <c r="F167" s="11">
        <v>85</v>
      </c>
      <c r="G167" s="11">
        <v>464</v>
      </c>
      <c r="H167" s="11">
        <v>736</v>
      </c>
      <c r="I167" s="11">
        <v>6</v>
      </c>
      <c r="J167" s="20">
        <f t="shared" si="13"/>
        <v>0.14178385667501445</v>
      </c>
      <c r="K167" s="20">
        <f t="shared" si="14"/>
        <v>8.9385474860335198E-2</v>
      </c>
      <c r="M167" s="11">
        <f>VLOOKUP(C167,'FHA share'!A$10:G$178, 2, FALSE)</f>
        <v>12180</v>
      </c>
      <c r="N167" s="11">
        <f>VLOOKUP(C167,'FHA share'!A$10:G$178, 3, FALSE)</f>
        <v>980</v>
      </c>
      <c r="O167" s="27">
        <f>VLOOKUP(C167,'FHA share'!A$10:G$178, 4, FALSE)</f>
        <v>8.0459799999999998E-2</v>
      </c>
      <c r="P167" s="11">
        <f>VLOOKUP(C167,'FHA share'!A$10:G$178, 5, FALSE)</f>
        <v>4167.5200000000004</v>
      </c>
      <c r="Q167" s="11">
        <f>VLOOKUP(C167,'FHA share'!A$10:G$178,6, FALSE)</f>
        <v>195.48</v>
      </c>
      <c r="R167" s="27">
        <f>VLOOKUP(C167,'FHA share'!A$10:G$178, 7, FALSE)</f>
        <v>4.6905599999999999E-2</v>
      </c>
      <c r="S167" s="29" t="str">
        <f t="shared" si="15"/>
        <v>No</v>
      </c>
    </row>
    <row r="168" spans="2:19" x14ac:dyDescent="0.25">
      <c r="B168" s="2" t="s">
        <v>136</v>
      </c>
      <c r="C168" s="14">
        <f>VLOOKUP(B168,'MSA Code'!A$2:B$465,2, FALSE)</f>
        <v>22660</v>
      </c>
      <c r="D168" s="11">
        <v>4662</v>
      </c>
      <c r="E168" s="11">
        <v>145</v>
      </c>
      <c r="F168" s="11">
        <v>88</v>
      </c>
      <c r="G168" s="11">
        <v>439</v>
      </c>
      <c r="H168" s="11">
        <v>672</v>
      </c>
      <c r="I168" s="11">
        <v>3</v>
      </c>
      <c r="J168" s="20">
        <f t="shared" ref="J168:J178" si="16">H168/D168</f>
        <v>0.14414414414414414</v>
      </c>
      <c r="K168" s="20">
        <f t="shared" ref="K168:K178" si="17">G168/D168</f>
        <v>9.4165594165594169E-2</v>
      </c>
      <c r="M168" s="11">
        <f>VLOOKUP(C168,'FHA share'!A$10:G$178, 2, FALSE)</f>
        <v>14968</v>
      </c>
      <c r="N168" s="11">
        <f>VLOOKUP(C168,'FHA share'!A$10:G$178, 3, FALSE)</f>
        <v>1324</v>
      </c>
      <c r="O168" s="27">
        <f>VLOOKUP(C168,'FHA share'!A$10:G$178, 4, FALSE)</f>
        <v>8.8455400000000003E-2</v>
      </c>
      <c r="P168" s="11">
        <f>VLOOKUP(C168,'FHA share'!A$10:G$178, 5, FALSE)</f>
        <v>5124.5</v>
      </c>
      <c r="Q168" s="11">
        <f>VLOOKUP(C168,'FHA share'!A$10:G$178,6, FALSE)</f>
        <v>408.86</v>
      </c>
      <c r="R168" s="27">
        <f>VLOOKUP(C168,'FHA share'!A$10:G$178, 7, FALSE)</f>
        <v>7.9785300000000003E-2</v>
      </c>
      <c r="S168" s="29" t="str">
        <f t="shared" ref="S168:S178" si="18">IF(AND(OR(J168&gt;16%,K168&gt;10%),AND(O168&gt;12.5%)),"Yes",IF((AND(O168&gt;20%,J168&gt;12%)),"Yes","No"))</f>
        <v>No</v>
      </c>
    </row>
    <row r="169" spans="2:19" x14ac:dyDescent="0.25">
      <c r="B169" s="2" t="s">
        <v>127</v>
      </c>
      <c r="C169" s="14">
        <f>VLOOKUP(B169,'MSA Code'!A$2:B$465,2, FALSE)</f>
        <v>31540</v>
      </c>
      <c r="D169" s="11">
        <v>4779</v>
      </c>
      <c r="E169" s="11">
        <v>155</v>
      </c>
      <c r="F169" s="11">
        <v>83</v>
      </c>
      <c r="G169" s="11">
        <v>409</v>
      </c>
      <c r="H169" s="11">
        <v>647</v>
      </c>
      <c r="I169" s="11">
        <v>9</v>
      </c>
      <c r="J169" s="20">
        <f t="shared" si="16"/>
        <v>0.13538397154216364</v>
      </c>
      <c r="K169" s="20">
        <f t="shared" si="17"/>
        <v>8.5582757899142076E-2</v>
      </c>
      <c r="M169" s="11">
        <f>VLOOKUP(C169,'FHA share'!A$10:G$178, 2, FALSE)</f>
        <v>20124</v>
      </c>
      <c r="N169" s="11">
        <f>VLOOKUP(C169,'FHA share'!A$10:G$178, 3, FALSE)</f>
        <v>765</v>
      </c>
      <c r="O169" s="27">
        <f>VLOOKUP(C169,'FHA share'!A$10:G$178, 4, FALSE)</f>
        <v>3.8014300000000001E-2</v>
      </c>
      <c r="P169" s="11">
        <f>VLOOKUP(C169,'FHA share'!A$10:G$178, 5, FALSE)</f>
        <v>5671.35</v>
      </c>
      <c r="Q169" s="11">
        <f>VLOOKUP(C169,'FHA share'!A$10:G$178,6, FALSE)</f>
        <v>211.82499999999999</v>
      </c>
      <c r="R169" s="27">
        <f>VLOOKUP(C169,'FHA share'!A$10:G$178, 7, FALSE)</f>
        <v>3.7350000000000001E-2</v>
      </c>
      <c r="S169" s="29" t="str">
        <f t="shared" si="18"/>
        <v>No</v>
      </c>
    </row>
    <row r="170" spans="2:19" x14ac:dyDescent="0.25">
      <c r="B170" s="2" t="s">
        <v>160</v>
      </c>
      <c r="C170" s="14">
        <f>VLOOKUP(B170,'MSA Code'!A$2:B$465,2, FALSE)</f>
        <v>12700</v>
      </c>
      <c r="D170" s="11">
        <v>2981</v>
      </c>
      <c r="E170" s="11">
        <v>135</v>
      </c>
      <c r="F170" s="11">
        <v>73</v>
      </c>
      <c r="G170" s="11">
        <v>404</v>
      </c>
      <c r="H170" s="11">
        <v>612</v>
      </c>
      <c r="I170" s="11">
        <v>20</v>
      </c>
      <c r="J170" s="20">
        <f t="shared" si="16"/>
        <v>0.20530023482053003</v>
      </c>
      <c r="K170" s="20">
        <f t="shared" si="17"/>
        <v>0.1355249916135525</v>
      </c>
      <c r="M170" s="11">
        <f>VLOOKUP(C170,'FHA share'!A$10:G$178, 2, FALSE)</f>
        <v>9947</v>
      </c>
      <c r="N170" s="11">
        <f>VLOOKUP(C170,'FHA share'!A$10:G$178, 3, FALSE)</f>
        <v>740</v>
      </c>
      <c r="O170" s="27">
        <f>VLOOKUP(C170,'FHA share'!A$10:G$178, 4, FALSE)</f>
        <v>7.4394299999999997E-2</v>
      </c>
      <c r="P170" s="11">
        <f>VLOOKUP(C170,'FHA share'!A$10:G$178, 5, FALSE)</f>
        <v>3700.105</v>
      </c>
      <c r="Q170" s="11">
        <f>VLOOKUP(C170,'FHA share'!A$10:G$178,6, FALSE)</f>
        <v>228.98</v>
      </c>
      <c r="R170" s="27">
        <f>VLOOKUP(C170,'FHA share'!A$10:G$178, 7, FALSE)</f>
        <v>6.1884700000000001E-2</v>
      </c>
      <c r="S170" s="29" t="str">
        <f t="shared" si="18"/>
        <v>No</v>
      </c>
    </row>
    <row r="171" spans="2:19" x14ac:dyDescent="0.25">
      <c r="B171" s="2" t="s">
        <v>156</v>
      </c>
      <c r="C171" s="14">
        <f>VLOOKUP(B171,'MSA Code'!A$2:B$465,2, FALSE)</f>
        <v>42220</v>
      </c>
      <c r="D171" s="11">
        <v>3311</v>
      </c>
      <c r="E171" s="11">
        <v>80</v>
      </c>
      <c r="F171" s="11">
        <v>56</v>
      </c>
      <c r="G171" s="11">
        <v>389</v>
      </c>
      <c r="H171" s="11">
        <v>525</v>
      </c>
      <c r="I171" s="11">
        <v>3</v>
      </c>
      <c r="J171" s="20">
        <f t="shared" si="16"/>
        <v>0.15856236786469344</v>
      </c>
      <c r="K171" s="20">
        <f t="shared" si="17"/>
        <v>0.1174871639987919</v>
      </c>
      <c r="M171" s="11">
        <f>VLOOKUP(C171,'FHA share'!A$10:G$178, 2, FALSE)</f>
        <v>13365</v>
      </c>
      <c r="N171" s="11">
        <f>VLOOKUP(C171,'FHA share'!A$10:G$178, 3, FALSE)</f>
        <v>884</v>
      </c>
      <c r="O171" s="27">
        <f>VLOOKUP(C171,'FHA share'!A$10:G$178, 4, FALSE)</f>
        <v>6.6142900000000004E-2</v>
      </c>
      <c r="P171" s="11">
        <f>VLOOKUP(C171,'FHA share'!A$10:G$178, 5, FALSE)</f>
        <v>6684.8549999999996</v>
      </c>
      <c r="Q171" s="11">
        <f>VLOOKUP(C171,'FHA share'!A$10:G$178,6, FALSE)</f>
        <v>415.03</v>
      </c>
      <c r="R171" s="27">
        <f>VLOOKUP(C171,'FHA share'!A$10:G$178, 7, FALSE)</f>
        <v>6.2085099999999997E-2</v>
      </c>
      <c r="S171" s="29" t="str">
        <f t="shared" si="18"/>
        <v>No</v>
      </c>
    </row>
    <row r="172" spans="2:19" x14ac:dyDescent="0.25">
      <c r="B172" s="2" t="s">
        <v>154</v>
      </c>
      <c r="C172" s="14">
        <f>VLOOKUP(B172,'MSA Code'!A$2:B$465,2, FALSE)</f>
        <v>39150</v>
      </c>
      <c r="D172" s="11">
        <v>4188</v>
      </c>
      <c r="E172" s="11">
        <v>137</v>
      </c>
      <c r="F172" s="11">
        <v>76</v>
      </c>
      <c r="G172" s="11">
        <v>296</v>
      </c>
      <c r="H172" s="11">
        <v>509</v>
      </c>
      <c r="I172" s="11">
        <v>4</v>
      </c>
      <c r="J172" s="20">
        <f t="shared" si="16"/>
        <v>0.12153772683858644</v>
      </c>
      <c r="K172" s="20">
        <f t="shared" si="17"/>
        <v>7.0678127984718245E-2</v>
      </c>
      <c r="M172" s="11">
        <f>VLOOKUP(C172,'FHA share'!A$10:G$178, 2, FALSE)</f>
        <v>9668</v>
      </c>
      <c r="N172" s="11">
        <f>VLOOKUP(C172,'FHA share'!A$10:G$178, 3, FALSE)</f>
        <v>1250</v>
      </c>
      <c r="O172" s="27">
        <f>VLOOKUP(C172,'FHA share'!A$10:G$178, 4, FALSE)</f>
        <v>0.1292925</v>
      </c>
      <c r="P172" s="11">
        <f>VLOOKUP(C172,'FHA share'!A$10:G$178, 5, FALSE)</f>
        <v>2526.96</v>
      </c>
      <c r="Q172" s="11">
        <f>VLOOKUP(C172,'FHA share'!A$10:G$178,6, FALSE)</f>
        <v>254.55</v>
      </c>
      <c r="R172" s="27">
        <f>VLOOKUP(C172,'FHA share'!A$10:G$178, 7, FALSE)</f>
        <v>0.1007337</v>
      </c>
      <c r="S172" s="29" t="str">
        <f t="shared" si="18"/>
        <v>No</v>
      </c>
    </row>
    <row r="173" spans="2:19" x14ac:dyDescent="0.25">
      <c r="B173" s="2" t="s">
        <v>165</v>
      </c>
      <c r="C173" s="14">
        <f>VLOOKUP(B173,'MSA Code'!A$2:B$465,2, FALSE)</f>
        <v>37460</v>
      </c>
      <c r="D173" s="11">
        <v>4347</v>
      </c>
      <c r="E173" s="11">
        <v>118</v>
      </c>
      <c r="F173" s="11">
        <v>63</v>
      </c>
      <c r="G173" s="11">
        <v>314</v>
      </c>
      <c r="H173" s="11">
        <v>495</v>
      </c>
      <c r="I173" s="11">
        <v>22</v>
      </c>
      <c r="J173" s="20">
        <f t="shared" si="16"/>
        <v>0.11387163561076605</v>
      </c>
      <c r="K173" s="20">
        <f t="shared" si="17"/>
        <v>7.2233724407637451E-2</v>
      </c>
      <c r="M173" s="11">
        <f>VLOOKUP(C173,'FHA share'!A$10:G$178, 2, FALSE)</f>
        <v>5902</v>
      </c>
      <c r="N173" s="11">
        <f>VLOOKUP(C173,'FHA share'!A$10:G$178, 3, FALSE)</f>
        <v>909</v>
      </c>
      <c r="O173" s="27">
        <f>VLOOKUP(C173,'FHA share'!A$10:G$178, 4, FALSE)</f>
        <v>0.1540156</v>
      </c>
      <c r="P173" s="11">
        <f>VLOOKUP(C173,'FHA share'!A$10:G$178, 5, FALSE)</f>
        <v>1406.29</v>
      </c>
      <c r="Q173" s="11">
        <f>VLOOKUP(C173,'FHA share'!A$10:G$178,6, FALSE)</f>
        <v>174.44499999999999</v>
      </c>
      <c r="R173" s="27">
        <f>VLOOKUP(C173,'FHA share'!A$10:G$178, 7, FALSE)</f>
        <v>0.1240463</v>
      </c>
      <c r="S173" s="29" t="str">
        <f t="shared" si="18"/>
        <v>No</v>
      </c>
    </row>
    <row r="174" spans="2:19" x14ac:dyDescent="0.25">
      <c r="B174" s="2" t="s">
        <v>152</v>
      </c>
      <c r="C174" s="14">
        <f>VLOOKUP(B174,'MSA Code'!A$2:B$465,2, FALSE)</f>
        <v>29420</v>
      </c>
      <c r="D174" s="11">
        <v>4262</v>
      </c>
      <c r="E174" s="11">
        <v>133</v>
      </c>
      <c r="F174" s="11">
        <v>70</v>
      </c>
      <c r="G174" s="11">
        <v>260</v>
      </c>
      <c r="H174" s="11">
        <v>463</v>
      </c>
      <c r="I174" s="11">
        <v>6</v>
      </c>
      <c r="J174" s="20">
        <f t="shared" si="16"/>
        <v>0.10863444392304082</v>
      </c>
      <c r="K174" s="20">
        <f t="shared" si="17"/>
        <v>6.1004223369310183E-2</v>
      </c>
      <c r="M174" s="11">
        <f>VLOOKUP(C174,'FHA share'!A$10:G$178, 2, FALSE)</f>
        <v>7964</v>
      </c>
      <c r="N174" s="11">
        <f>VLOOKUP(C174,'FHA share'!A$10:G$178, 3, FALSE)</f>
        <v>1076</v>
      </c>
      <c r="O174" s="27">
        <f>VLOOKUP(C174,'FHA share'!A$10:G$178, 4, FALSE)</f>
        <v>0.13510800000000001</v>
      </c>
      <c r="P174" s="11">
        <f>VLOOKUP(C174,'FHA share'!A$10:G$178, 5, FALSE)</f>
        <v>1634.27</v>
      </c>
      <c r="Q174" s="11">
        <f>VLOOKUP(C174,'FHA share'!A$10:G$178,6, FALSE)</f>
        <v>191.8</v>
      </c>
      <c r="R174" s="27">
        <f>VLOOKUP(C174,'FHA share'!A$10:G$178, 7, FALSE)</f>
        <v>0.1173613</v>
      </c>
      <c r="S174" s="29" t="str">
        <f t="shared" si="18"/>
        <v>No</v>
      </c>
    </row>
    <row r="175" spans="2:19" x14ac:dyDescent="0.25">
      <c r="B175" s="2" t="s">
        <v>172</v>
      </c>
      <c r="C175" s="14">
        <f>VLOOKUP(B175,'MSA Code'!A$2:B$465,2, FALSE)</f>
        <v>14500</v>
      </c>
      <c r="D175" s="11">
        <v>2778</v>
      </c>
      <c r="E175" s="11">
        <v>86</v>
      </c>
      <c r="F175" s="11">
        <v>58</v>
      </c>
      <c r="G175" s="11">
        <v>267</v>
      </c>
      <c r="H175" s="11">
        <v>411</v>
      </c>
      <c r="I175" s="11">
        <v>2</v>
      </c>
      <c r="J175" s="20">
        <f t="shared" si="16"/>
        <v>0.14794816414686826</v>
      </c>
      <c r="K175" s="20">
        <f t="shared" si="17"/>
        <v>9.6112311015118787E-2</v>
      </c>
      <c r="M175" s="11">
        <f>VLOOKUP(C175,'FHA share'!A$10:G$178, 2, FALSE)</f>
        <v>11449</v>
      </c>
      <c r="N175" s="11">
        <f>VLOOKUP(C175,'FHA share'!A$10:G$178, 3, FALSE)</f>
        <v>517</v>
      </c>
      <c r="O175" s="27">
        <f>VLOOKUP(C175,'FHA share'!A$10:G$178, 4, FALSE)</f>
        <v>4.5156799999999997E-2</v>
      </c>
      <c r="P175" s="11">
        <f>VLOOKUP(C175,'FHA share'!A$10:G$178, 5, FALSE)</f>
        <v>5541.6350000000002</v>
      </c>
      <c r="Q175" s="11">
        <f>VLOOKUP(C175,'FHA share'!A$10:G$178,6, FALSE)</f>
        <v>176.595</v>
      </c>
      <c r="R175" s="27">
        <f>VLOOKUP(C175,'FHA share'!A$10:G$178, 7, FALSE)</f>
        <v>3.1866899999999997E-2</v>
      </c>
      <c r="S175" s="29" t="str">
        <f t="shared" si="18"/>
        <v>No</v>
      </c>
    </row>
    <row r="176" spans="2:19" x14ac:dyDescent="0.25">
      <c r="B176" s="2" t="s">
        <v>163</v>
      </c>
      <c r="C176" s="14">
        <f>VLOOKUP(B176,'MSA Code'!A$2:B$465,2, FALSE)</f>
        <v>13460</v>
      </c>
      <c r="D176" s="11">
        <v>3011</v>
      </c>
      <c r="E176" s="11">
        <v>89</v>
      </c>
      <c r="F176" s="11">
        <v>44</v>
      </c>
      <c r="G176" s="11">
        <v>244</v>
      </c>
      <c r="H176" s="11">
        <v>377</v>
      </c>
      <c r="I176" s="11">
        <v>4</v>
      </c>
      <c r="J176" s="20">
        <f t="shared" si="16"/>
        <v>0.12520757223513782</v>
      </c>
      <c r="K176" s="20">
        <f t="shared" si="17"/>
        <v>8.1036200597808042E-2</v>
      </c>
      <c r="M176" s="11">
        <f>VLOOKUP(C176,'FHA share'!A$10:G$178, 2, FALSE)</f>
        <v>9056</v>
      </c>
      <c r="N176" s="11">
        <f>VLOOKUP(C176,'FHA share'!A$10:G$178, 3, FALSE)</f>
        <v>839</v>
      </c>
      <c r="O176" s="27">
        <f>VLOOKUP(C176,'FHA share'!A$10:G$178, 4, FALSE)</f>
        <v>9.26458E-2</v>
      </c>
      <c r="P176" s="11">
        <f>VLOOKUP(C176,'FHA share'!A$10:G$178, 5, FALSE)</f>
        <v>3102.17</v>
      </c>
      <c r="Q176" s="11">
        <f>VLOOKUP(C176,'FHA share'!A$10:G$178,6, FALSE)</f>
        <v>238.47499999999999</v>
      </c>
      <c r="R176" s="27">
        <f>VLOOKUP(C176,'FHA share'!A$10:G$178, 7, FALSE)</f>
        <v>7.68736E-2</v>
      </c>
      <c r="S176" s="29" t="str">
        <f t="shared" si="18"/>
        <v>No</v>
      </c>
    </row>
    <row r="177" spans="1:19" x14ac:dyDescent="0.25">
      <c r="A177" t="s">
        <v>484</v>
      </c>
      <c r="B177" s="2" t="s">
        <v>46</v>
      </c>
      <c r="C177" s="14">
        <f>VLOOKUP(B177,'MSA Code'!A$2:B$465,2, FALSE)</f>
        <v>41884</v>
      </c>
      <c r="D177" s="11">
        <v>888</v>
      </c>
      <c r="E177" s="11">
        <v>19</v>
      </c>
      <c r="F177" s="11">
        <v>9</v>
      </c>
      <c r="G177" s="11">
        <v>104</v>
      </c>
      <c r="H177" s="11">
        <v>132</v>
      </c>
      <c r="I177" s="11">
        <v>0</v>
      </c>
      <c r="J177" s="20">
        <f t="shared" si="16"/>
        <v>0.14864864864864866</v>
      </c>
      <c r="K177" s="20">
        <f t="shared" si="17"/>
        <v>0.11711711711711711</v>
      </c>
      <c r="M177" s="11">
        <f>VLOOKUP(C177,'FHA share'!A$10:G$178, 2, FALSE)</f>
        <v>32023</v>
      </c>
      <c r="N177" s="11">
        <f>VLOOKUP(C177,'FHA share'!A$10:G$178, 3, FALSE)</f>
        <v>248</v>
      </c>
      <c r="O177" s="27">
        <f>VLOOKUP(C177,'FHA share'!A$10:G$178, 4, FALSE)</f>
        <v>7.7444000000000002E-3</v>
      </c>
      <c r="P177" s="11">
        <f>VLOOKUP(C177,'FHA share'!A$10:G$178, 5, FALSE)</f>
        <v>32045.040000000001</v>
      </c>
      <c r="Q177" s="11">
        <f>VLOOKUP(C177,'FHA share'!A$10:G$178,6, FALSE)</f>
        <v>120.9</v>
      </c>
      <c r="R177" s="27">
        <f>VLOOKUP(C177,'FHA share'!A$10:G$178, 7, FALSE)</f>
        <v>3.7728000000000002E-3</v>
      </c>
      <c r="S177" s="29" t="str">
        <f t="shared" si="18"/>
        <v>No</v>
      </c>
    </row>
    <row r="178" spans="1:19" x14ac:dyDescent="0.25">
      <c r="A178" t="s">
        <v>484</v>
      </c>
      <c r="B178" s="2" t="s">
        <v>47</v>
      </c>
      <c r="C178" s="14">
        <f>VLOOKUP(B178,'MSA Code'!A$2:B$465,2, FALSE)</f>
        <v>42034</v>
      </c>
      <c r="D178" s="11">
        <v>238</v>
      </c>
      <c r="E178" s="11">
        <v>4</v>
      </c>
      <c r="F178" s="11">
        <v>2</v>
      </c>
      <c r="G178" s="11">
        <v>47</v>
      </c>
      <c r="H178" s="11">
        <v>53</v>
      </c>
      <c r="I178" s="11">
        <v>0</v>
      </c>
      <c r="J178" s="20">
        <f t="shared" si="16"/>
        <v>0.22268907563025211</v>
      </c>
      <c r="K178" s="20">
        <f t="shared" si="17"/>
        <v>0.19747899159663865</v>
      </c>
      <c r="M178" s="11">
        <f>VLOOKUP(C178,'FHA share'!A$10:G$178, 2, FALSE)</f>
        <v>7546</v>
      </c>
      <c r="N178" s="11">
        <f>VLOOKUP(C178,'FHA share'!A$10:G$178, 3, FALSE)</f>
        <v>118</v>
      </c>
      <c r="O178" s="27">
        <f>VLOOKUP(C178,'FHA share'!A$10:G$178, 4, FALSE)</f>
        <v>1.5637399999999999E-2</v>
      </c>
      <c r="P178" s="11">
        <f>VLOOKUP(C178,'FHA share'!A$10:G$178, 5, FALSE)</f>
        <v>6657.53</v>
      </c>
      <c r="Q178" s="11">
        <f>VLOOKUP(C178,'FHA share'!A$10:G$178,6, FALSE)</f>
        <v>60.78</v>
      </c>
      <c r="R178" s="27">
        <f>VLOOKUP(C178,'FHA share'!A$10:G$178, 7, FALSE)</f>
        <v>9.1295000000000005E-3</v>
      </c>
      <c r="S178" s="29" t="str">
        <f t="shared" si="18"/>
        <v>No</v>
      </c>
    </row>
    <row r="179" spans="1:19" x14ac:dyDescent="0.25">
      <c r="B179" s="2"/>
      <c r="J179" s="20"/>
      <c r="K179" s="20"/>
      <c r="M179" s="11"/>
      <c r="N179" s="11"/>
      <c r="O179" s="27"/>
      <c r="P179" s="11"/>
      <c r="Q179" s="11"/>
      <c r="R179" s="27"/>
    </row>
    <row r="180" spans="1:19" x14ac:dyDescent="0.25">
      <c r="B180" s="2"/>
      <c r="J180" s="20"/>
      <c r="K180" s="20"/>
      <c r="M180" s="11"/>
      <c r="N180" s="11"/>
      <c r="O180" s="27"/>
      <c r="P180" s="11"/>
      <c r="Q180" s="11"/>
      <c r="R180" s="27"/>
    </row>
    <row r="181" spans="1:19" x14ac:dyDescent="0.25">
      <c r="B181" s="2"/>
      <c r="J181" s="20"/>
      <c r="K181" s="20"/>
      <c r="M181" s="11"/>
      <c r="N181" s="11"/>
      <c r="O181" s="27"/>
      <c r="P181" s="11"/>
      <c r="Q181" s="11"/>
      <c r="R181" s="27"/>
    </row>
    <row r="182" spans="1:19" x14ac:dyDescent="0.25">
      <c r="B182" s="2"/>
    </row>
  </sheetData>
  <sortState ref="A8:S178">
    <sortCondition descending="1" ref="H8:H178"/>
  </sortState>
  <conditionalFormatting sqref="B10:B90 B94:B181">
    <cfRule type="duplicateValues" dxfId="3" priority="23"/>
  </conditionalFormatting>
  <conditionalFormatting sqref="J1:J90 J94:J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90 K94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:R90 R94:R18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90 O94:O1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90 R94:R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duplicateValues" dxfId="2" priority="17"/>
  </conditionalFormatting>
  <conditionalFormatting sqref="J9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B93">
    <cfRule type="duplicateValues" dxfId="1" priority="11"/>
  </conditionalFormatting>
  <conditionalFormatting sqref="J92:J9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:R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2:R9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S178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H14" sqref="H14"/>
    </sheetView>
  </sheetViews>
  <sheetFormatPr defaultRowHeight="15" x14ac:dyDescent="0.25"/>
  <cols>
    <col min="1" max="1" width="45.140625" customWidth="1"/>
    <col min="2" max="2" width="12.5703125" style="11" bestFit="1" customWidth="1"/>
    <col min="3" max="3" width="11.5703125" style="11" customWidth="1"/>
    <col min="4" max="4" width="11.7109375" style="27" customWidth="1"/>
    <col min="5" max="5" width="11" style="27" customWidth="1"/>
    <col min="6" max="6" width="12.7109375" style="27" customWidth="1"/>
  </cols>
  <sheetData>
    <row r="1" spans="1:7" ht="18.75" x14ac:dyDescent="0.3">
      <c r="A1" s="48" t="s">
        <v>517</v>
      </c>
      <c r="B1" s="49"/>
      <c r="C1" s="49"/>
      <c r="D1" s="49"/>
      <c r="E1" s="49"/>
      <c r="F1" s="50"/>
      <c r="G1" s="30"/>
    </row>
    <row r="2" spans="1:7" ht="61.5" customHeight="1" x14ac:dyDescent="0.25">
      <c r="A2" s="39" t="s">
        <v>1</v>
      </c>
      <c r="B2" s="32" t="s">
        <v>502</v>
      </c>
      <c r="C2" s="32" t="s">
        <v>503</v>
      </c>
      <c r="D2" s="33" t="s">
        <v>515</v>
      </c>
      <c r="E2" s="33" t="s">
        <v>505</v>
      </c>
      <c r="F2" s="40" t="s">
        <v>506</v>
      </c>
      <c r="G2" s="9"/>
    </row>
    <row r="3" spans="1:7" x14ac:dyDescent="0.25">
      <c r="A3" s="41" t="s">
        <v>491</v>
      </c>
      <c r="B3" s="34">
        <v>7979717</v>
      </c>
      <c r="C3" s="34">
        <v>1390925</v>
      </c>
      <c r="D3" s="35">
        <v>0.17430756003001108</v>
      </c>
      <c r="E3" s="35">
        <v>0.11166436102934478</v>
      </c>
      <c r="F3" s="42">
        <v>0.1465282</v>
      </c>
    </row>
    <row r="4" spans="1:7" x14ac:dyDescent="0.25">
      <c r="A4" s="43" t="s">
        <v>507</v>
      </c>
      <c r="B4" s="36">
        <v>250911</v>
      </c>
      <c r="C4" s="36">
        <v>53135</v>
      </c>
      <c r="D4" s="37">
        <v>0.21176831625556472</v>
      </c>
      <c r="E4" s="37">
        <v>0.14165580624205396</v>
      </c>
      <c r="F4" s="44">
        <v>0.20979400000000001</v>
      </c>
    </row>
    <row r="5" spans="1:7" x14ac:dyDescent="0.25">
      <c r="A5" s="45" t="s">
        <v>496</v>
      </c>
      <c r="B5" s="36">
        <v>213306</v>
      </c>
      <c r="C5" s="36">
        <v>47410</v>
      </c>
      <c r="D5" s="37">
        <v>0.22226285242796734</v>
      </c>
      <c r="E5" s="37">
        <v>0.1426917198766092</v>
      </c>
      <c r="F5" s="44">
        <v>0.19266059999999999</v>
      </c>
    </row>
    <row r="6" spans="1:7" x14ac:dyDescent="0.25">
      <c r="A6" s="45" t="s">
        <v>512</v>
      </c>
      <c r="B6" s="36">
        <v>177371</v>
      </c>
      <c r="C6" s="36">
        <v>39740</v>
      </c>
      <c r="D6" s="37">
        <v>0.224</v>
      </c>
      <c r="E6" s="37">
        <v>0.155</v>
      </c>
      <c r="F6" s="44">
        <v>0.14199999999999999</v>
      </c>
    </row>
    <row r="7" spans="1:7" x14ac:dyDescent="0.25">
      <c r="A7" s="45" t="s">
        <v>513</v>
      </c>
      <c r="B7" s="36">
        <v>134889</v>
      </c>
      <c r="C7" s="36">
        <v>29855</v>
      </c>
      <c r="D7" s="37">
        <v>0.221</v>
      </c>
      <c r="E7" s="37">
        <v>0.155</v>
      </c>
      <c r="F7" s="44">
        <v>0.13700000000000001</v>
      </c>
    </row>
    <row r="8" spans="1:7" x14ac:dyDescent="0.25">
      <c r="A8" s="45" t="s">
        <v>514</v>
      </c>
      <c r="B8" s="36">
        <v>144037</v>
      </c>
      <c r="C8" s="36">
        <v>27712</v>
      </c>
      <c r="D8" s="37">
        <v>0.192</v>
      </c>
      <c r="E8" s="37">
        <v>0.122</v>
      </c>
      <c r="F8" s="44">
        <v>0.14799999999999999</v>
      </c>
    </row>
    <row r="9" spans="1:7" x14ac:dyDescent="0.25">
      <c r="A9" s="45" t="s">
        <v>497</v>
      </c>
      <c r="B9" s="36">
        <v>132303</v>
      </c>
      <c r="C9" s="36">
        <v>22894</v>
      </c>
      <c r="D9" s="37">
        <v>0.17304218347278597</v>
      </c>
      <c r="E9" s="37">
        <v>0.11097254030520849</v>
      </c>
      <c r="F9" s="44">
        <v>0.20567640000000001</v>
      </c>
    </row>
    <row r="10" spans="1:7" x14ac:dyDescent="0.25">
      <c r="A10" s="45" t="s">
        <v>498</v>
      </c>
      <c r="B10" s="36">
        <v>107864</v>
      </c>
      <c r="C10" s="36">
        <v>21425</v>
      </c>
      <c r="D10" s="37">
        <v>0.19862975598902322</v>
      </c>
      <c r="E10" s="37">
        <v>0.13244455981606468</v>
      </c>
      <c r="F10" s="44">
        <v>0.19428699999999999</v>
      </c>
    </row>
    <row r="11" spans="1:7" x14ac:dyDescent="0.25">
      <c r="A11" s="45" t="s">
        <v>499</v>
      </c>
      <c r="B11" s="36">
        <v>90203</v>
      </c>
      <c r="C11" s="36">
        <v>17156</v>
      </c>
      <c r="D11" s="37">
        <v>0.19019323082380851</v>
      </c>
      <c r="E11" s="37">
        <v>0.11446404221589082</v>
      </c>
      <c r="F11" s="44">
        <v>0.1928212</v>
      </c>
    </row>
    <row r="12" spans="1:7" x14ac:dyDescent="0.25">
      <c r="A12" s="45" t="s">
        <v>500</v>
      </c>
      <c r="B12" s="36">
        <v>83391</v>
      </c>
      <c r="C12" s="36">
        <v>16811</v>
      </c>
      <c r="D12" s="37">
        <v>0.20159249799138995</v>
      </c>
      <c r="E12" s="37">
        <v>0.13906776510654628</v>
      </c>
      <c r="F12" s="44">
        <v>0.21606919999999999</v>
      </c>
    </row>
    <row r="13" spans="1:7" x14ac:dyDescent="0.25">
      <c r="A13" s="45" t="s">
        <v>501</v>
      </c>
      <c r="B13" s="36">
        <v>93967</v>
      </c>
      <c r="C13" s="36">
        <v>16355</v>
      </c>
      <c r="D13" s="37">
        <v>0.17405046452477999</v>
      </c>
      <c r="E13" s="37">
        <v>0.11792437770706737</v>
      </c>
      <c r="F13" s="44">
        <v>0.19580739999999999</v>
      </c>
    </row>
    <row r="14" spans="1:7" ht="18.75" customHeight="1" x14ac:dyDescent="0.25">
      <c r="A14" s="52" t="s">
        <v>519</v>
      </c>
      <c r="B14" s="51"/>
      <c r="C14" s="51"/>
      <c r="D14" s="51"/>
      <c r="E14" s="51"/>
      <c r="F14" s="53"/>
    </row>
    <row r="15" spans="1:7" x14ac:dyDescent="0.25">
      <c r="A15" s="46" t="s">
        <v>516</v>
      </c>
      <c r="B15" s="38"/>
      <c r="C15" s="38"/>
      <c r="D15" s="38"/>
      <c r="E15" s="38"/>
      <c r="F15" s="47"/>
    </row>
    <row r="16" spans="1:7" ht="25.5" customHeight="1" thickBot="1" x14ac:dyDescent="0.3">
      <c r="A16" s="54" t="s">
        <v>520</v>
      </c>
      <c r="B16" s="55"/>
      <c r="C16" s="55"/>
      <c r="D16" s="55"/>
      <c r="E16" s="55"/>
      <c r="F16" s="56"/>
    </row>
  </sheetData>
  <mergeCells count="3">
    <mergeCell ref="A16:F16"/>
    <mergeCell ref="A14:F14"/>
    <mergeCell ref="A1:F1"/>
  </mergeCells>
  <pageMargins left="0.7" right="0.7" top="0.75" bottom="0.75" header="0.3" footer="0.3"/>
  <pageSetup orientation="landscape" horizontalDpi="4294967293" verticalDpi="0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5"/>
  <sheetViews>
    <sheetView topLeftCell="A9" workbookViewId="0">
      <selection activeCell="A22" sqref="A22"/>
    </sheetView>
  </sheetViews>
  <sheetFormatPr defaultRowHeight="15" x14ac:dyDescent="0.25"/>
  <cols>
    <col min="1" max="1" width="37.5703125" customWidth="1"/>
    <col min="2" max="2" width="18" customWidth="1"/>
  </cols>
  <sheetData>
    <row r="1" spans="1:2" ht="30" x14ac:dyDescent="0.25">
      <c r="A1" s="1" t="s">
        <v>177</v>
      </c>
      <c r="B1" s="1" t="s">
        <v>178</v>
      </c>
    </row>
    <row r="2" spans="1:2" x14ac:dyDescent="0.25">
      <c r="A2" t="s">
        <v>179</v>
      </c>
      <c r="B2" s="4">
        <v>10180</v>
      </c>
    </row>
    <row r="3" spans="1:2" x14ac:dyDescent="0.25">
      <c r="A3" t="s">
        <v>180</v>
      </c>
      <c r="B3" s="4">
        <v>10380</v>
      </c>
    </row>
    <row r="4" spans="1:2" x14ac:dyDescent="0.25">
      <c r="A4" t="s">
        <v>101</v>
      </c>
      <c r="B4" s="4">
        <v>10420</v>
      </c>
    </row>
    <row r="5" spans="1:2" x14ac:dyDescent="0.25">
      <c r="A5" t="s">
        <v>181</v>
      </c>
      <c r="B5" s="4">
        <v>10500</v>
      </c>
    </row>
    <row r="6" spans="1:2" x14ac:dyDescent="0.25">
      <c r="A6" t="s">
        <v>182</v>
      </c>
      <c r="B6" s="4">
        <v>10540</v>
      </c>
    </row>
    <row r="7" spans="1:2" x14ac:dyDescent="0.25">
      <c r="A7" t="s">
        <v>106</v>
      </c>
      <c r="B7" s="4">
        <v>10580</v>
      </c>
    </row>
    <row r="8" spans="1:2" x14ac:dyDescent="0.25">
      <c r="A8" t="s">
        <v>90</v>
      </c>
      <c r="B8" s="4">
        <v>10740</v>
      </c>
    </row>
    <row r="9" spans="1:2" x14ac:dyDescent="0.25">
      <c r="A9" t="s">
        <v>183</v>
      </c>
      <c r="B9" s="4">
        <v>10780</v>
      </c>
    </row>
    <row r="10" spans="1:2" x14ac:dyDescent="0.25">
      <c r="A10" t="s">
        <v>103</v>
      </c>
      <c r="B10" s="4">
        <v>10900</v>
      </c>
    </row>
    <row r="11" spans="1:2" x14ac:dyDescent="0.25">
      <c r="A11" t="s">
        <v>184</v>
      </c>
      <c r="B11" s="4">
        <v>11020</v>
      </c>
    </row>
    <row r="12" spans="1:2" x14ac:dyDescent="0.25">
      <c r="A12" t="s">
        <v>185</v>
      </c>
      <c r="B12" s="4">
        <v>11100</v>
      </c>
    </row>
    <row r="13" spans="1:2" x14ac:dyDescent="0.25">
      <c r="A13" t="s">
        <v>186</v>
      </c>
      <c r="B13" s="4">
        <v>11180</v>
      </c>
    </row>
    <row r="14" spans="1:2" x14ac:dyDescent="0.25">
      <c r="A14" t="s">
        <v>23</v>
      </c>
      <c r="B14" s="4">
        <v>11244</v>
      </c>
    </row>
    <row r="15" spans="1:2" x14ac:dyDescent="0.25">
      <c r="A15" t="s">
        <v>170</v>
      </c>
      <c r="B15" s="4">
        <v>11260</v>
      </c>
    </row>
    <row r="16" spans="1:2" x14ac:dyDescent="0.25">
      <c r="A16" t="s">
        <v>187</v>
      </c>
      <c r="B16" s="4">
        <v>11460</v>
      </c>
    </row>
    <row r="17" spans="1:2" x14ac:dyDescent="0.25">
      <c r="A17" t="s">
        <v>188</v>
      </c>
      <c r="B17" s="4">
        <v>11500</v>
      </c>
    </row>
    <row r="18" spans="1:2" x14ac:dyDescent="0.25">
      <c r="A18" t="s">
        <v>189</v>
      </c>
      <c r="B18" s="4">
        <v>11540</v>
      </c>
    </row>
    <row r="19" spans="1:2" x14ac:dyDescent="0.25">
      <c r="A19" t="s">
        <v>190</v>
      </c>
      <c r="B19" s="4">
        <v>11640</v>
      </c>
    </row>
    <row r="20" spans="1:2" x14ac:dyDescent="0.25">
      <c r="A20" t="s">
        <v>132</v>
      </c>
      <c r="B20" s="4">
        <v>11700</v>
      </c>
    </row>
    <row r="21" spans="1:2" x14ac:dyDescent="0.25">
      <c r="A21" t="s">
        <v>191</v>
      </c>
      <c r="B21" s="4">
        <v>12020</v>
      </c>
    </row>
    <row r="22" spans="1:2" x14ac:dyDescent="0.25">
      <c r="A22" t="s">
        <v>25</v>
      </c>
      <c r="B22" s="4">
        <v>12060</v>
      </c>
    </row>
    <row r="23" spans="1:2" x14ac:dyDescent="0.25">
      <c r="A23" t="s">
        <v>192</v>
      </c>
      <c r="B23" s="4">
        <v>12100</v>
      </c>
    </row>
    <row r="24" spans="1:2" x14ac:dyDescent="0.25">
      <c r="A24" t="s">
        <v>193</v>
      </c>
      <c r="B24" s="4">
        <v>12220</v>
      </c>
    </row>
    <row r="25" spans="1:2" x14ac:dyDescent="0.25">
      <c r="A25" t="s">
        <v>116</v>
      </c>
      <c r="B25" s="4">
        <v>12260</v>
      </c>
    </row>
    <row r="26" spans="1:2" x14ac:dyDescent="0.25">
      <c r="A26" t="s">
        <v>50</v>
      </c>
      <c r="B26" s="4">
        <v>12420</v>
      </c>
    </row>
    <row r="27" spans="1:2" x14ac:dyDescent="0.25">
      <c r="A27" t="s">
        <v>95</v>
      </c>
      <c r="B27" s="4">
        <v>12540</v>
      </c>
    </row>
    <row r="28" spans="1:2" x14ac:dyDescent="0.25">
      <c r="A28" t="s">
        <v>54</v>
      </c>
      <c r="B28" s="4">
        <v>12580</v>
      </c>
    </row>
    <row r="29" spans="1:2" x14ac:dyDescent="0.25">
      <c r="A29" t="s">
        <v>194</v>
      </c>
      <c r="B29" s="4">
        <v>12620</v>
      </c>
    </row>
    <row r="30" spans="1:2" x14ac:dyDescent="0.25">
      <c r="A30" t="s">
        <v>160</v>
      </c>
      <c r="B30" s="4">
        <v>12700</v>
      </c>
    </row>
    <row r="31" spans="1:2" x14ac:dyDescent="0.25">
      <c r="A31" t="s">
        <v>130</v>
      </c>
      <c r="B31" s="4">
        <v>12940</v>
      </c>
    </row>
    <row r="32" spans="1:2" x14ac:dyDescent="0.25">
      <c r="A32" t="s">
        <v>195</v>
      </c>
      <c r="B32" s="4">
        <v>12980</v>
      </c>
    </row>
    <row r="33" spans="1:2" x14ac:dyDescent="0.25">
      <c r="A33" t="s">
        <v>196</v>
      </c>
      <c r="B33" s="4">
        <v>13020</v>
      </c>
    </row>
    <row r="34" spans="1:2" x14ac:dyDescent="0.25">
      <c r="A34" t="s">
        <v>149</v>
      </c>
      <c r="B34" s="4">
        <v>13140</v>
      </c>
    </row>
    <row r="35" spans="1:2" x14ac:dyDescent="0.25">
      <c r="A35" t="s">
        <v>197</v>
      </c>
      <c r="B35" s="4">
        <v>13220</v>
      </c>
    </row>
    <row r="36" spans="1:2" x14ac:dyDescent="0.25">
      <c r="A36" t="s">
        <v>198</v>
      </c>
      <c r="B36" s="4">
        <v>13380</v>
      </c>
    </row>
    <row r="37" spans="1:2" x14ac:dyDescent="0.25">
      <c r="A37" t="s">
        <v>163</v>
      </c>
      <c r="B37" s="4">
        <v>13460</v>
      </c>
    </row>
    <row r="38" spans="1:2" x14ac:dyDescent="0.25">
      <c r="A38" t="s">
        <v>199</v>
      </c>
      <c r="B38" s="4">
        <v>13740</v>
      </c>
    </row>
    <row r="39" spans="1:2" x14ac:dyDescent="0.25">
      <c r="A39" t="s">
        <v>200</v>
      </c>
      <c r="B39" s="4">
        <v>13780</v>
      </c>
    </row>
    <row r="40" spans="1:2" x14ac:dyDescent="0.25">
      <c r="A40" t="s">
        <v>73</v>
      </c>
      <c r="B40" s="4">
        <v>13820</v>
      </c>
    </row>
    <row r="41" spans="1:2" x14ac:dyDescent="0.25">
      <c r="A41" t="s">
        <v>201</v>
      </c>
      <c r="B41" s="4">
        <v>13900</v>
      </c>
    </row>
    <row r="42" spans="1:2" x14ac:dyDescent="0.25">
      <c r="A42" t="s">
        <v>202</v>
      </c>
      <c r="B42" s="4">
        <v>13980</v>
      </c>
    </row>
    <row r="43" spans="1:2" x14ac:dyDescent="0.25">
      <c r="A43" t="s">
        <v>203</v>
      </c>
      <c r="B43" s="4">
        <v>14010</v>
      </c>
    </row>
    <row r="44" spans="1:2" x14ac:dyDescent="0.25">
      <c r="A44" t="s">
        <v>204</v>
      </c>
      <c r="B44" s="4">
        <v>14020</v>
      </c>
    </row>
    <row r="45" spans="1:2" x14ac:dyDescent="0.25">
      <c r="A45" t="s">
        <v>205</v>
      </c>
      <c r="B45" s="4">
        <v>14100</v>
      </c>
    </row>
    <row r="46" spans="1:2" x14ac:dyDescent="0.25">
      <c r="A46" t="s">
        <v>78</v>
      </c>
      <c r="B46" s="4">
        <v>14260</v>
      </c>
    </row>
    <row r="47" spans="1:2" x14ac:dyDescent="0.25">
      <c r="A47" t="s">
        <v>36</v>
      </c>
      <c r="B47" s="4">
        <v>14454</v>
      </c>
    </row>
    <row r="48" spans="1:2" x14ac:dyDescent="0.25">
      <c r="A48" t="s">
        <v>172</v>
      </c>
      <c r="B48" s="4">
        <v>14500</v>
      </c>
    </row>
    <row r="49" spans="1:2" x14ac:dyDescent="0.25">
      <c r="A49" t="s">
        <v>206</v>
      </c>
      <c r="B49" s="4">
        <v>14540</v>
      </c>
    </row>
    <row r="50" spans="1:2" x14ac:dyDescent="0.25">
      <c r="A50" t="s">
        <v>207</v>
      </c>
      <c r="B50" s="4">
        <v>14740</v>
      </c>
    </row>
    <row r="51" spans="1:2" x14ac:dyDescent="0.25">
      <c r="A51" t="s">
        <v>104</v>
      </c>
      <c r="B51" s="4">
        <v>14860</v>
      </c>
    </row>
    <row r="52" spans="1:2" x14ac:dyDescent="0.25">
      <c r="A52" t="s">
        <v>208</v>
      </c>
      <c r="B52" s="4">
        <v>15180</v>
      </c>
    </row>
    <row r="53" spans="1:2" x14ac:dyDescent="0.25">
      <c r="A53" t="s">
        <v>209</v>
      </c>
      <c r="B53" s="4">
        <v>15260</v>
      </c>
    </row>
    <row r="54" spans="1:2" x14ac:dyDescent="0.25">
      <c r="A54" t="s">
        <v>93</v>
      </c>
      <c r="B54" s="4">
        <v>15380</v>
      </c>
    </row>
    <row r="55" spans="1:2" x14ac:dyDescent="0.25">
      <c r="A55" t="s">
        <v>210</v>
      </c>
      <c r="B55" s="4">
        <v>15500</v>
      </c>
    </row>
    <row r="56" spans="1:2" x14ac:dyDescent="0.25">
      <c r="A56" t="s">
        <v>211</v>
      </c>
      <c r="B56" s="4">
        <v>15540</v>
      </c>
    </row>
    <row r="57" spans="1:2" x14ac:dyDescent="0.25">
      <c r="A57" t="s">
        <v>212</v>
      </c>
      <c r="B57" s="4">
        <v>15680</v>
      </c>
    </row>
    <row r="58" spans="1:2" x14ac:dyDescent="0.25">
      <c r="A58" t="s">
        <v>37</v>
      </c>
      <c r="B58" s="4">
        <v>15764</v>
      </c>
    </row>
    <row r="59" spans="1:2" x14ac:dyDescent="0.25">
      <c r="A59" t="s">
        <v>32</v>
      </c>
      <c r="B59" s="4">
        <v>15804</v>
      </c>
    </row>
    <row r="60" spans="1:2" x14ac:dyDescent="0.25">
      <c r="A60" t="s">
        <v>159</v>
      </c>
      <c r="B60" s="4">
        <v>15940</v>
      </c>
    </row>
    <row r="61" spans="1:2" x14ac:dyDescent="0.25">
      <c r="A61" t="s">
        <v>65</v>
      </c>
      <c r="B61" s="4">
        <v>15980</v>
      </c>
    </row>
    <row r="62" spans="1:2" x14ac:dyDescent="0.25">
      <c r="A62" t="s">
        <v>213</v>
      </c>
      <c r="B62" s="4">
        <v>16020</v>
      </c>
    </row>
    <row r="63" spans="1:2" x14ac:dyDescent="0.25">
      <c r="A63" t="s">
        <v>214</v>
      </c>
      <c r="B63" s="4">
        <v>16060</v>
      </c>
    </row>
    <row r="64" spans="1:2" x14ac:dyDescent="0.25">
      <c r="A64" t="s">
        <v>215</v>
      </c>
      <c r="B64" s="4">
        <v>16180</v>
      </c>
    </row>
    <row r="65" spans="1:2" x14ac:dyDescent="0.25">
      <c r="A65" t="s">
        <v>216</v>
      </c>
      <c r="B65" s="4">
        <v>16220</v>
      </c>
    </row>
    <row r="66" spans="1:2" x14ac:dyDescent="0.25">
      <c r="A66" t="s">
        <v>217</v>
      </c>
      <c r="B66" s="4">
        <v>16300</v>
      </c>
    </row>
    <row r="67" spans="1:2" x14ac:dyDescent="0.25">
      <c r="A67" t="s">
        <v>218</v>
      </c>
      <c r="B67" s="4">
        <v>16540</v>
      </c>
    </row>
    <row r="68" spans="1:2" x14ac:dyDescent="0.25">
      <c r="A68" t="s">
        <v>219</v>
      </c>
      <c r="B68" s="4">
        <v>16580</v>
      </c>
    </row>
    <row r="69" spans="1:2" x14ac:dyDescent="0.25">
      <c r="A69" t="s">
        <v>220</v>
      </c>
      <c r="B69" s="4">
        <v>16620</v>
      </c>
    </row>
    <row r="70" spans="1:2" x14ac:dyDescent="0.25">
      <c r="A70" t="s">
        <v>109</v>
      </c>
      <c r="B70" s="4">
        <v>16700</v>
      </c>
    </row>
    <row r="71" spans="1:2" x14ac:dyDescent="0.25">
      <c r="A71" t="s">
        <v>52</v>
      </c>
      <c r="B71" s="4">
        <v>16740</v>
      </c>
    </row>
    <row r="72" spans="1:2" x14ac:dyDescent="0.25">
      <c r="A72" t="s">
        <v>221</v>
      </c>
      <c r="B72" s="4">
        <v>16820</v>
      </c>
    </row>
    <row r="73" spans="1:2" x14ac:dyDescent="0.25">
      <c r="A73" t="s">
        <v>117</v>
      </c>
      <c r="B73" s="4">
        <v>16860</v>
      </c>
    </row>
    <row r="74" spans="1:2" x14ac:dyDescent="0.25">
      <c r="A74" t="s">
        <v>222</v>
      </c>
      <c r="B74" s="4">
        <v>16940</v>
      </c>
    </row>
    <row r="75" spans="1:2" x14ac:dyDescent="0.25">
      <c r="A75" t="s">
        <v>14</v>
      </c>
      <c r="B75" s="4">
        <v>16984</v>
      </c>
    </row>
    <row r="76" spans="1:2" x14ac:dyDescent="0.25">
      <c r="A76" t="s">
        <v>223</v>
      </c>
      <c r="B76" s="4">
        <v>17020</v>
      </c>
    </row>
    <row r="77" spans="1:2" x14ac:dyDescent="0.25">
      <c r="A77" t="s">
        <v>62</v>
      </c>
      <c r="B77" s="4">
        <v>17140</v>
      </c>
    </row>
    <row r="78" spans="1:2" x14ac:dyDescent="0.25">
      <c r="A78" t="s">
        <v>166</v>
      </c>
      <c r="B78" s="4">
        <v>17300</v>
      </c>
    </row>
    <row r="79" spans="1:2" x14ac:dyDescent="0.25">
      <c r="A79" t="s">
        <v>224</v>
      </c>
      <c r="B79" s="4">
        <v>17420</v>
      </c>
    </row>
    <row r="80" spans="1:2" x14ac:dyDescent="0.25">
      <c r="A80" t="s">
        <v>63</v>
      </c>
      <c r="B80" s="4">
        <v>17460</v>
      </c>
    </row>
    <row r="81" spans="1:2" x14ac:dyDescent="0.25">
      <c r="A81" t="s">
        <v>225</v>
      </c>
      <c r="B81" s="4">
        <v>17660</v>
      </c>
    </row>
    <row r="82" spans="1:2" x14ac:dyDescent="0.25">
      <c r="A82" t="s">
        <v>226</v>
      </c>
      <c r="B82" s="4">
        <v>17780</v>
      </c>
    </row>
    <row r="83" spans="1:2" x14ac:dyDescent="0.25">
      <c r="A83" t="s">
        <v>82</v>
      </c>
      <c r="B83" s="4">
        <v>17820</v>
      </c>
    </row>
    <row r="84" spans="1:2" x14ac:dyDescent="0.25">
      <c r="A84" t="s">
        <v>227</v>
      </c>
      <c r="B84" s="4">
        <v>17860</v>
      </c>
    </row>
    <row r="85" spans="1:2" x14ac:dyDescent="0.25">
      <c r="A85" t="s">
        <v>114</v>
      </c>
      <c r="B85" s="4">
        <v>17900</v>
      </c>
    </row>
    <row r="86" spans="1:2" x14ac:dyDescent="0.25">
      <c r="A86" t="s">
        <v>228</v>
      </c>
      <c r="B86" s="4">
        <v>17980</v>
      </c>
    </row>
    <row r="87" spans="1:2" x14ac:dyDescent="0.25">
      <c r="A87" t="s">
        <v>229</v>
      </c>
      <c r="B87" s="4">
        <v>18020</v>
      </c>
    </row>
    <row r="88" spans="1:2" x14ac:dyDescent="0.25">
      <c r="A88" t="s">
        <v>61</v>
      </c>
      <c r="B88" s="4">
        <v>18140</v>
      </c>
    </row>
    <row r="89" spans="1:2" x14ac:dyDescent="0.25">
      <c r="A89" t="s">
        <v>134</v>
      </c>
      <c r="B89" s="4">
        <v>18580</v>
      </c>
    </row>
    <row r="90" spans="1:2" x14ac:dyDescent="0.25">
      <c r="A90" t="s">
        <v>230</v>
      </c>
      <c r="B90" s="4">
        <v>18700</v>
      </c>
    </row>
    <row r="91" spans="1:2" x14ac:dyDescent="0.25">
      <c r="A91" t="s">
        <v>125</v>
      </c>
      <c r="B91" s="4">
        <v>18880</v>
      </c>
    </row>
    <row r="92" spans="1:2" x14ac:dyDescent="0.25">
      <c r="A92" t="s">
        <v>231</v>
      </c>
      <c r="B92" s="4">
        <v>19060</v>
      </c>
    </row>
    <row r="93" spans="1:2" x14ac:dyDescent="0.25">
      <c r="A93" t="s">
        <v>12</v>
      </c>
      <c r="B93" s="4">
        <v>19124</v>
      </c>
    </row>
    <row r="94" spans="1:2" x14ac:dyDescent="0.25">
      <c r="A94" t="s">
        <v>232</v>
      </c>
      <c r="B94" s="4">
        <v>19140</v>
      </c>
    </row>
    <row r="95" spans="1:2" x14ac:dyDescent="0.25">
      <c r="A95" t="s">
        <v>233</v>
      </c>
      <c r="B95" s="4">
        <v>19180</v>
      </c>
    </row>
    <row r="96" spans="1:2" x14ac:dyDescent="0.25">
      <c r="A96" t="s">
        <v>167</v>
      </c>
      <c r="B96" s="4">
        <v>19300</v>
      </c>
    </row>
    <row r="97" spans="1:2" x14ac:dyDescent="0.25">
      <c r="A97" t="s">
        <v>234</v>
      </c>
      <c r="B97" s="4">
        <v>19340</v>
      </c>
    </row>
    <row r="98" spans="1:2" x14ac:dyDescent="0.25">
      <c r="A98" t="s">
        <v>96</v>
      </c>
      <c r="B98" s="4">
        <v>19430</v>
      </c>
    </row>
    <row r="99" spans="1:2" x14ac:dyDescent="0.25">
      <c r="A99" t="s">
        <v>235</v>
      </c>
      <c r="B99" s="4">
        <v>19460</v>
      </c>
    </row>
    <row r="100" spans="1:2" x14ac:dyDescent="0.25">
      <c r="A100" t="s">
        <v>236</v>
      </c>
      <c r="B100" s="4">
        <v>19500</v>
      </c>
    </row>
    <row r="101" spans="1:2" x14ac:dyDescent="0.25">
      <c r="A101" t="s">
        <v>80</v>
      </c>
      <c r="B101" s="4">
        <v>19660</v>
      </c>
    </row>
    <row r="102" spans="1:2" x14ac:dyDescent="0.25">
      <c r="A102" t="s">
        <v>42</v>
      </c>
      <c r="B102" s="4">
        <v>19740</v>
      </c>
    </row>
    <row r="103" spans="1:2" x14ac:dyDescent="0.25">
      <c r="A103" t="s">
        <v>97</v>
      </c>
      <c r="B103" s="4">
        <v>19780</v>
      </c>
    </row>
    <row r="104" spans="1:2" x14ac:dyDescent="0.25">
      <c r="A104" t="s">
        <v>29</v>
      </c>
      <c r="B104" s="4">
        <v>19804</v>
      </c>
    </row>
    <row r="105" spans="1:2" x14ac:dyDescent="0.25">
      <c r="A105" t="s">
        <v>237</v>
      </c>
      <c r="B105" s="4">
        <v>20020</v>
      </c>
    </row>
    <row r="106" spans="1:2" x14ac:dyDescent="0.25">
      <c r="A106" t="s">
        <v>238</v>
      </c>
      <c r="B106" s="4">
        <v>20100</v>
      </c>
    </row>
    <row r="107" spans="1:2" x14ac:dyDescent="0.25">
      <c r="A107" t="s">
        <v>239</v>
      </c>
      <c r="B107" s="4">
        <v>20220</v>
      </c>
    </row>
    <row r="108" spans="1:2" x14ac:dyDescent="0.25">
      <c r="A108" t="s">
        <v>240</v>
      </c>
      <c r="B108" s="4">
        <v>20260</v>
      </c>
    </row>
    <row r="109" spans="1:2" x14ac:dyDescent="0.25">
      <c r="A109" t="s">
        <v>124</v>
      </c>
      <c r="B109" s="4">
        <v>20500</v>
      </c>
    </row>
    <row r="110" spans="1:2" x14ac:dyDescent="0.25">
      <c r="A110" t="s">
        <v>241</v>
      </c>
      <c r="B110" s="4">
        <v>20700</v>
      </c>
    </row>
    <row r="111" spans="1:2" x14ac:dyDescent="0.25">
      <c r="A111" t="s">
        <v>242</v>
      </c>
      <c r="B111" s="4">
        <v>20740</v>
      </c>
    </row>
    <row r="112" spans="1:2" x14ac:dyDescent="0.25">
      <c r="A112" t="s">
        <v>243</v>
      </c>
      <c r="B112" s="4">
        <v>20940</v>
      </c>
    </row>
    <row r="113" spans="1:2" x14ac:dyDescent="0.25">
      <c r="A113" t="s">
        <v>15</v>
      </c>
      <c r="B113" s="4">
        <v>20994</v>
      </c>
    </row>
    <row r="114" spans="1:2" x14ac:dyDescent="0.25">
      <c r="A114" t="s">
        <v>244</v>
      </c>
      <c r="B114" s="4">
        <v>21060</v>
      </c>
    </row>
    <row r="115" spans="1:2" x14ac:dyDescent="0.25">
      <c r="A115" t="s">
        <v>245</v>
      </c>
      <c r="B115" s="4">
        <v>21140</v>
      </c>
    </row>
    <row r="116" spans="1:2" x14ac:dyDescent="0.25">
      <c r="A116" t="s">
        <v>246</v>
      </c>
      <c r="B116" s="4">
        <v>21300</v>
      </c>
    </row>
    <row r="117" spans="1:2" x14ac:dyDescent="0.25">
      <c r="A117" t="s">
        <v>111</v>
      </c>
      <c r="B117" s="4">
        <v>21340</v>
      </c>
    </row>
    <row r="118" spans="1:2" x14ac:dyDescent="0.25">
      <c r="A118" t="s">
        <v>247</v>
      </c>
      <c r="B118" s="4">
        <v>21420</v>
      </c>
    </row>
    <row r="119" spans="1:2" x14ac:dyDescent="0.25">
      <c r="A119" t="s">
        <v>248</v>
      </c>
      <c r="B119" s="4">
        <v>21500</v>
      </c>
    </row>
    <row r="120" spans="1:2" x14ac:dyDescent="0.25">
      <c r="A120" t="s">
        <v>155</v>
      </c>
      <c r="B120" s="4">
        <v>21660</v>
      </c>
    </row>
    <row r="121" spans="1:2" x14ac:dyDescent="0.25">
      <c r="A121" t="s">
        <v>249</v>
      </c>
      <c r="B121" s="4">
        <v>21780</v>
      </c>
    </row>
    <row r="122" spans="1:2" x14ac:dyDescent="0.25">
      <c r="A122" t="s">
        <v>250</v>
      </c>
      <c r="B122" s="4">
        <v>21820</v>
      </c>
    </row>
    <row r="123" spans="1:2" x14ac:dyDescent="0.25">
      <c r="A123" t="s">
        <v>251</v>
      </c>
      <c r="B123" s="4">
        <v>22020</v>
      </c>
    </row>
    <row r="124" spans="1:2" x14ac:dyDescent="0.25">
      <c r="A124" t="s">
        <v>252</v>
      </c>
      <c r="B124" s="4">
        <v>22140</v>
      </c>
    </row>
    <row r="125" spans="1:2" x14ac:dyDescent="0.25">
      <c r="A125" t="s">
        <v>253</v>
      </c>
      <c r="B125" s="4">
        <v>22180</v>
      </c>
    </row>
    <row r="126" spans="1:2" x14ac:dyDescent="0.25">
      <c r="A126" t="s">
        <v>118</v>
      </c>
      <c r="B126" s="4">
        <v>22220</v>
      </c>
    </row>
    <row r="127" spans="1:2" x14ac:dyDescent="0.25">
      <c r="A127" t="s">
        <v>254</v>
      </c>
      <c r="B127" s="4">
        <v>22380</v>
      </c>
    </row>
    <row r="128" spans="1:2" x14ac:dyDescent="0.25">
      <c r="A128" t="s">
        <v>145</v>
      </c>
      <c r="B128" s="4">
        <v>22420</v>
      </c>
    </row>
    <row r="129" spans="1:2" x14ac:dyDescent="0.25">
      <c r="A129" t="s">
        <v>255</v>
      </c>
      <c r="B129" s="4">
        <v>22500</v>
      </c>
    </row>
    <row r="130" spans="1:2" x14ac:dyDescent="0.25">
      <c r="A130" t="s">
        <v>256</v>
      </c>
      <c r="B130" s="4">
        <v>22520</v>
      </c>
    </row>
    <row r="131" spans="1:2" x14ac:dyDescent="0.25">
      <c r="A131" t="s">
        <v>257</v>
      </c>
      <c r="B131" s="4">
        <v>22540</v>
      </c>
    </row>
    <row r="132" spans="1:2" x14ac:dyDescent="0.25">
      <c r="A132" t="s">
        <v>136</v>
      </c>
      <c r="B132" s="4">
        <v>22660</v>
      </c>
    </row>
    <row r="133" spans="1:2" x14ac:dyDescent="0.25">
      <c r="A133" t="s">
        <v>19</v>
      </c>
      <c r="B133" s="4">
        <v>22744</v>
      </c>
    </row>
    <row r="134" spans="1:2" x14ac:dyDescent="0.25">
      <c r="A134" t="s">
        <v>258</v>
      </c>
      <c r="B134" s="4">
        <v>22900</v>
      </c>
    </row>
    <row r="135" spans="1:2" x14ac:dyDescent="0.25">
      <c r="A135" t="s">
        <v>135</v>
      </c>
      <c r="B135" s="4">
        <v>23060</v>
      </c>
    </row>
    <row r="136" spans="1:2" x14ac:dyDescent="0.25">
      <c r="A136" t="s">
        <v>13</v>
      </c>
      <c r="B136" s="4">
        <v>23104</v>
      </c>
    </row>
    <row r="137" spans="1:2" x14ac:dyDescent="0.25">
      <c r="A137" t="s">
        <v>27</v>
      </c>
      <c r="B137" s="4">
        <v>23224</v>
      </c>
    </row>
    <row r="138" spans="1:2" x14ac:dyDescent="0.25">
      <c r="A138" t="s">
        <v>98</v>
      </c>
      <c r="B138" s="4">
        <v>23420</v>
      </c>
    </row>
    <row r="139" spans="1:2" x14ac:dyDescent="0.25">
      <c r="A139" t="s">
        <v>259</v>
      </c>
      <c r="B139" s="4">
        <v>23460</v>
      </c>
    </row>
    <row r="140" spans="1:2" x14ac:dyDescent="0.25">
      <c r="A140" t="s">
        <v>260</v>
      </c>
      <c r="B140" s="4">
        <v>23540</v>
      </c>
    </row>
    <row r="141" spans="1:2" x14ac:dyDescent="0.25">
      <c r="A141" t="s">
        <v>261</v>
      </c>
      <c r="B141" s="4">
        <v>23580</v>
      </c>
    </row>
    <row r="142" spans="1:2" x14ac:dyDescent="0.25">
      <c r="A142" t="s">
        <v>16</v>
      </c>
      <c r="B142" s="4">
        <v>23844</v>
      </c>
    </row>
    <row r="143" spans="1:2" x14ac:dyDescent="0.25">
      <c r="A143" t="s">
        <v>262</v>
      </c>
      <c r="B143" s="4">
        <v>23900</v>
      </c>
    </row>
    <row r="144" spans="1:2" x14ac:dyDescent="0.25">
      <c r="A144" t="s">
        <v>263</v>
      </c>
      <c r="B144" s="4">
        <v>24020</v>
      </c>
    </row>
    <row r="145" spans="1:2" x14ac:dyDescent="0.25">
      <c r="A145" t="s">
        <v>264</v>
      </c>
      <c r="B145" s="4">
        <v>24140</v>
      </c>
    </row>
    <row r="146" spans="1:2" x14ac:dyDescent="0.25">
      <c r="A146" t="s">
        <v>265</v>
      </c>
      <c r="B146" s="4">
        <v>24220</v>
      </c>
    </row>
    <row r="147" spans="1:2" x14ac:dyDescent="0.25">
      <c r="A147" t="s">
        <v>266</v>
      </c>
      <c r="B147" s="4">
        <v>24260</v>
      </c>
    </row>
    <row r="148" spans="1:2" x14ac:dyDescent="0.25">
      <c r="A148" t="s">
        <v>267</v>
      </c>
      <c r="B148" s="4">
        <v>24300</v>
      </c>
    </row>
    <row r="149" spans="1:2" x14ac:dyDescent="0.25">
      <c r="A149" t="s">
        <v>74</v>
      </c>
      <c r="B149" s="4">
        <v>24340</v>
      </c>
    </row>
    <row r="150" spans="1:2" x14ac:dyDescent="0.25">
      <c r="A150" t="s">
        <v>268</v>
      </c>
      <c r="B150" s="4">
        <v>24420</v>
      </c>
    </row>
    <row r="151" spans="1:2" x14ac:dyDescent="0.25">
      <c r="A151" t="s">
        <v>269</v>
      </c>
      <c r="B151" s="4">
        <v>24500</v>
      </c>
    </row>
    <row r="152" spans="1:2" x14ac:dyDescent="0.25">
      <c r="A152" t="s">
        <v>146</v>
      </c>
      <c r="B152" s="4">
        <v>24540</v>
      </c>
    </row>
    <row r="153" spans="1:2" x14ac:dyDescent="0.25">
      <c r="A153" t="s">
        <v>270</v>
      </c>
      <c r="B153" s="4">
        <v>24580</v>
      </c>
    </row>
    <row r="154" spans="1:2" x14ac:dyDescent="0.25">
      <c r="A154" t="s">
        <v>108</v>
      </c>
      <c r="B154" s="4">
        <v>24660</v>
      </c>
    </row>
    <row r="155" spans="1:2" x14ac:dyDescent="0.25">
      <c r="A155" t="s">
        <v>271</v>
      </c>
      <c r="B155" s="4">
        <v>24780</v>
      </c>
    </row>
    <row r="156" spans="1:2" x14ac:dyDescent="0.25">
      <c r="A156" t="s">
        <v>99</v>
      </c>
      <c r="B156" s="4">
        <v>24860</v>
      </c>
    </row>
    <row r="157" spans="1:2" x14ac:dyDescent="0.25">
      <c r="A157" t="s">
        <v>272</v>
      </c>
      <c r="B157" s="4">
        <v>25020</v>
      </c>
    </row>
    <row r="158" spans="1:2" x14ac:dyDescent="0.25">
      <c r="A158" t="s">
        <v>273</v>
      </c>
      <c r="B158" s="4">
        <v>25060</v>
      </c>
    </row>
    <row r="159" spans="1:2" x14ac:dyDescent="0.25">
      <c r="A159" t="s">
        <v>274</v>
      </c>
      <c r="B159" s="4">
        <v>25180</v>
      </c>
    </row>
    <row r="160" spans="1:2" x14ac:dyDescent="0.25">
      <c r="A160" t="s">
        <v>275</v>
      </c>
      <c r="B160" s="4">
        <v>25220</v>
      </c>
    </row>
    <row r="161" spans="1:2" x14ac:dyDescent="0.25">
      <c r="A161" t="s">
        <v>276</v>
      </c>
      <c r="B161" s="4">
        <v>25260</v>
      </c>
    </row>
    <row r="162" spans="1:2" x14ac:dyDescent="0.25">
      <c r="A162" t="s">
        <v>147</v>
      </c>
      <c r="B162" s="4">
        <v>25420</v>
      </c>
    </row>
    <row r="163" spans="1:2" x14ac:dyDescent="0.25">
      <c r="A163" t="s">
        <v>277</v>
      </c>
      <c r="B163" s="4">
        <v>25500</v>
      </c>
    </row>
    <row r="164" spans="1:2" x14ac:dyDescent="0.25">
      <c r="A164" t="s">
        <v>87</v>
      </c>
      <c r="B164" s="4">
        <v>25540</v>
      </c>
    </row>
    <row r="165" spans="1:2" x14ac:dyDescent="0.25">
      <c r="A165" t="s">
        <v>278</v>
      </c>
      <c r="B165" s="4">
        <v>25620</v>
      </c>
    </row>
    <row r="166" spans="1:2" x14ac:dyDescent="0.25">
      <c r="A166" t="s">
        <v>279</v>
      </c>
      <c r="B166" s="4">
        <v>25860</v>
      </c>
    </row>
    <row r="167" spans="1:2" x14ac:dyDescent="0.25">
      <c r="A167" t="s">
        <v>280</v>
      </c>
      <c r="B167" s="4">
        <v>25940</v>
      </c>
    </row>
    <row r="168" spans="1:2" x14ac:dyDescent="0.25">
      <c r="A168" t="s">
        <v>281</v>
      </c>
      <c r="B168" s="4">
        <v>25980</v>
      </c>
    </row>
    <row r="169" spans="1:2" x14ac:dyDescent="0.25">
      <c r="A169" t="s">
        <v>282</v>
      </c>
      <c r="B169" s="4">
        <v>26140</v>
      </c>
    </row>
    <row r="170" spans="1:2" x14ac:dyDescent="0.25">
      <c r="A170" t="s">
        <v>283</v>
      </c>
      <c r="B170" s="4">
        <v>26300</v>
      </c>
    </row>
    <row r="171" spans="1:2" x14ac:dyDescent="0.25">
      <c r="A171" t="s">
        <v>284</v>
      </c>
      <c r="B171" s="4">
        <v>26380</v>
      </c>
    </row>
    <row r="172" spans="1:2" x14ac:dyDescent="0.25">
      <c r="A172" t="s">
        <v>21</v>
      </c>
      <c r="B172" s="4">
        <v>26420</v>
      </c>
    </row>
    <row r="173" spans="1:2" x14ac:dyDescent="0.25">
      <c r="A173" t="s">
        <v>285</v>
      </c>
      <c r="B173" s="4">
        <v>26580</v>
      </c>
    </row>
    <row r="174" spans="1:2" x14ac:dyDescent="0.25">
      <c r="A174" t="s">
        <v>131</v>
      </c>
      <c r="B174" s="4">
        <v>26620</v>
      </c>
    </row>
    <row r="175" spans="1:2" x14ac:dyDescent="0.25">
      <c r="A175" t="s">
        <v>286</v>
      </c>
      <c r="B175" s="4">
        <v>26820</v>
      </c>
    </row>
    <row r="176" spans="1:2" x14ac:dyDescent="0.25">
      <c r="A176" t="s">
        <v>59</v>
      </c>
      <c r="B176" s="4">
        <v>26900</v>
      </c>
    </row>
    <row r="177" spans="1:2" x14ac:dyDescent="0.25">
      <c r="A177" t="s">
        <v>287</v>
      </c>
      <c r="B177" s="4">
        <v>26980</v>
      </c>
    </row>
    <row r="178" spans="1:2" x14ac:dyDescent="0.25">
      <c r="A178" t="s">
        <v>288</v>
      </c>
      <c r="B178" s="4">
        <v>27060</v>
      </c>
    </row>
    <row r="179" spans="1:2" x14ac:dyDescent="0.25">
      <c r="A179" t="s">
        <v>289</v>
      </c>
      <c r="B179" s="4">
        <v>27100</v>
      </c>
    </row>
    <row r="180" spans="1:2" x14ac:dyDescent="0.25">
      <c r="A180" t="s">
        <v>290</v>
      </c>
      <c r="B180" s="4">
        <v>27140</v>
      </c>
    </row>
    <row r="181" spans="1:2" x14ac:dyDescent="0.25">
      <c r="A181" t="s">
        <v>291</v>
      </c>
      <c r="B181" s="4">
        <v>27180</v>
      </c>
    </row>
    <row r="182" spans="1:2" x14ac:dyDescent="0.25">
      <c r="A182" t="s">
        <v>60</v>
      </c>
      <c r="B182" s="4">
        <v>27260</v>
      </c>
    </row>
    <row r="183" spans="1:2" x14ac:dyDescent="0.25">
      <c r="A183" t="s">
        <v>292</v>
      </c>
      <c r="B183" s="4">
        <v>27340</v>
      </c>
    </row>
    <row r="184" spans="1:2" x14ac:dyDescent="0.25">
      <c r="A184" t="s">
        <v>293</v>
      </c>
      <c r="B184" s="4">
        <v>27500</v>
      </c>
    </row>
    <row r="185" spans="1:2" x14ac:dyDescent="0.25">
      <c r="A185" t="s">
        <v>294</v>
      </c>
      <c r="B185" s="4">
        <v>27620</v>
      </c>
    </row>
    <row r="186" spans="1:2" x14ac:dyDescent="0.25">
      <c r="A186" t="s">
        <v>295</v>
      </c>
      <c r="B186" s="4">
        <v>27740</v>
      </c>
    </row>
    <row r="187" spans="1:2" x14ac:dyDescent="0.25">
      <c r="A187" t="s">
        <v>296</v>
      </c>
      <c r="B187" s="4">
        <v>27780</v>
      </c>
    </row>
    <row r="188" spans="1:2" x14ac:dyDescent="0.25">
      <c r="A188" t="s">
        <v>297</v>
      </c>
      <c r="B188" s="4">
        <v>27860</v>
      </c>
    </row>
    <row r="189" spans="1:2" x14ac:dyDescent="0.25">
      <c r="A189" t="s">
        <v>298</v>
      </c>
      <c r="B189" s="4">
        <v>27900</v>
      </c>
    </row>
    <row r="190" spans="1:2" x14ac:dyDescent="0.25">
      <c r="A190" t="s">
        <v>299</v>
      </c>
      <c r="B190" s="4">
        <v>27980</v>
      </c>
    </row>
    <row r="191" spans="1:2" x14ac:dyDescent="0.25">
      <c r="A191" t="s">
        <v>168</v>
      </c>
      <c r="B191" s="4">
        <v>28020</v>
      </c>
    </row>
    <row r="192" spans="1:2" x14ac:dyDescent="0.25">
      <c r="A192" t="s">
        <v>300</v>
      </c>
      <c r="B192" s="4">
        <v>28100</v>
      </c>
    </row>
    <row r="193" spans="1:2" x14ac:dyDescent="0.25">
      <c r="A193" t="s">
        <v>58</v>
      </c>
      <c r="B193" s="4">
        <v>28140</v>
      </c>
    </row>
    <row r="194" spans="1:2" x14ac:dyDescent="0.25">
      <c r="A194" t="s">
        <v>301</v>
      </c>
      <c r="B194" s="4">
        <v>28420</v>
      </c>
    </row>
    <row r="195" spans="1:2" x14ac:dyDescent="0.25">
      <c r="A195" t="s">
        <v>139</v>
      </c>
      <c r="B195" s="4">
        <v>28660</v>
      </c>
    </row>
    <row r="196" spans="1:2" x14ac:dyDescent="0.25">
      <c r="A196" t="s">
        <v>302</v>
      </c>
      <c r="B196" s="4">
        <v>28700</v>
      </c>
    </row>
    <row r="197" spans="1:2" x14ac:dyDescent="0.25">
      <c r="A197" t="s">
        <v>303</v>
      </c>
      <c r="B197" s="4">
        <v>28740</v>
      </c>
    </row>
    <row r="198" spans="1:2" x14ac:dyDescent="0.25">
      <c r="A198" t="s">
        <v>85</v>
      </c>
      <c r="B198" s="4">
        <v>28940</v>
      </c>
    </row>
    <row r="199" spans="1:2" x14ac:dyDescent="0.25">
      <c r="A199" t="s">
        <v>304</v>
      </c>
      <c r="B199" s="4">
        <v>29020</v>
      </c>
    </row>
    <row r="200" spans="1:2" x14ac:dyDescent="0.25">
      <c r="A200" t="s">
        <v>305</v>
      </c>
      <c r="B200" s="4">
        <v>29100</v>
      </c>
    </row>
    <row r="201" spans="1:2" x14ac:dyDescent="0.25">
      <c r="A201" t="s">
        <v>175</v>
      </c>
      <c r="B201" s="4">
        <v>29180</v>
      </c>
    </row>
    <row r="202" spans="1:2" x14ac:dyDescent="0.25">
      <c r="A202" t="s">
        <v>306</v>
      </c>
      <c r="B202" s="4">
        <v>29200</v>
      </c>
    </row>
    <row r="203" spans="1:2" x14ac:dyDescent="0.25">
      <c r="A203" t="s">
        <v>307</v>
      </c>
      <c r="B203" s="4">
        <v>29340</v>
      </c>
    </row>
    <row r="204" spans="1:2" x14ac:dyDescent="0.25">
      <c r="A204" t="s">
        <v>17</v>
      </c>
      <c r="B204" s="4">
        <v>29404</v>
      </c>
    </row>
    <row r="205" spans="1:2" x14ac:dyDescent="0.25">
      <c r="A205" t="s">
        <v>152</v>
      </c>
      <c r="B205" s="4">
        <v>29420</v>
      </c>
    </row>
    <row r="206" spans="1:2" x14ac:dyDescent="0.25">
      <c r="A206" t="s">
        <v>84</v>
      </c>
      <c r="B206" s="4">
        <v>29460</v>
      </c>
    </row>
    <row r="207" spans="1:2" x14ac:dyDescent="0.25">
      <c r="A207" t="s">
        <v>148</v>
      </c>
      <c r="B207" s="4">
        <v>29540</v>
      </c>
    </row>
    <row r="208" spans="1:2" x14ac:dyDescent="0.25">
      <c r="A208" t="s">
        <v>138</v>
      </c>
      <c r="B208" s="4">
        <v>29620</v>
      </c>
    </row>
    <row r="209" spans="1:2" x14ac:dyDescent="0.25">
      <c r="A209" t="s">
        <v>308</v>
      </c>
      <c r="B209" s="4">
        <v>29700</v>
      </c>
    </row>
    <row r="210" spans="1:2" x14ac:dyDescent="0.25">
      <c r="A210" t="s">
        <v>309</v>
      </c>
      <c r="B210" s="4">
        <v>29740</v>
      </c>
    </row>
    <row r="211" spans="1:2" x14ac:dyDescent="0.25">
      <c r="A211" t="s">
        <v>45</v>
      </c>
      <c r="B211" s="4">
        <v>29820</v>
      </c>
    </row>
    <row r="212" spans="1:2" x14ac:dyDescent="0.25">
      <c r="A212" t="s">
        <v>310</v>
      </c>
      <c r="B212" s="4">
        <v>29940</v>
      </c>
    </row>
    <row r="213" spans="1:2" x14ac:dyDescent="0.25">
      <c r="A213" t="s">
        <v>311</v>
      </c>
      <c r="B213" s="4">
        <v>30020</v>
      </c>
    </row>
    <row r="214" spans="1:2" x14ac:dyDescent="0.25">
      <c r="A214" t="s">
        <v>312</v>
      </c>
      <c r="B214" s="4">
        <v>30140</v>
      </c>
    </row>
    <row r="215" spans="1:2" x14ac:dyDescent="0.25">
      <c r="A215" t="s">
        <v>313</v>
      </c>
      <c r="B215" s="4">
        <v>30300</v>
      </c>
    </row>
    <row r="216" spans="1:2" x14ac:dyDescent="0.25">
      <c r="A216" t="s">
        <v>314</v>
      </c>
      <c r="B216" s="4">
        <v>30340</v>
      </c>
    </row>
    <row r="217" spans="1:2" x14ac:dyDescent="0.25">
      <c r="A217" t="s">
        <v>128</v>
      </c>
      <c r="B217" s="4">
        <v>30460</v>
      </c>
    </row>
    <row r="218" spans="1:2" x14ac:dyDescent="0.25">
      <c r="A218" t="s">
        <v>315</v>
      </c>
      <c r="B218" s="4">
        <v>30620</v>
      </c>
    </row>
    <row r="219" spans="1:2" x14ac:dyDescent="0.25">
      <c r="A219" t="s">
        <v>316</v>
      </c>
      <c r="B219" s="4">
        <v>30700</v>
      </c>
    </row>
    <row r="220" spans="1:2" x14ac:dyDescent="0.25">
      <c r="A220" t="s">
        <v>100</v>
      </c>
      <c r="B220" s="4">
        <v>30780</v>
      </c>
    </row>
    <row r="221" spans="1:2" x14ac:dyDescent="0.25">
      <c r="A221" t="s">
        <v>317</v>
      </c>
      <c r="B221" s="4">
        <v>30860</v>
      </c>
    </row>
    <row r="222" spans="1:2" x14ac:dyDescent="0.25">
      <c r="A222" t="s">
        <v>318</v>
      </c>
      <c r="B222" s="4">
        <v>30980</v>
      </c>
    </row>
    <row r="223" spans="1:2" x14ac:dyDescent="0.25">
      <c r="A223" t="s">
        <v>319</v>
      </c>
      <c r="B223" s="4">
        <v>31020</v>
      </c>
    </row>
    <row r="224" spans="1:2" x14ac:dyDescent="0.25">
      <c r="A224" t="s">
        <v>22</v>
      </c>
      <c r="B224" s="4">
        <v>31084</v>
      </c>
    </row>
    <row r="225" spans="1:2" x14ac:dyDescent="0.25">
      <c r="A225" t="s">
        <v>76</v>
      </c>
      <c r="B225" s="4">
        <v>31140</v>
      </c>
    </row>
    <row r="226" spans="1:2" x14ac:dyDescent="0.25">
      <c r="A226" t="s">
        <v>171</v>
      </c>
      <c r="B226" s="4">
        <v>31180</v>
      </c>
    </row>
    <row r="227" spans="1:2" x14ac:dyDescent="0.25">
      <c r="A227" t="s">
        <v>320</v>
      </c>
      <c r="B227" s="4">
        <v>31340</v>
      </c>
    </row>
    <row r="228" spans="1:2" x14ac:dyDescent="0.25">
      <c r="A228" t="s">
        <v>321</v>
      </c>
      <c r="B228" s="4">
        <v>31420</v>
      </c>
    </row>
    <row r="229" spans="1:2" x14ac:dyDescent="0.25">
      <c r="A229" t="s">
        <v>322</v>
      </c>
      <c r="B229" s="4">
        <v>31460</v>
      </c>
    </row>
    <row r="230" spans="1:2" x14ac:dyDescent="0.25">
      <c r="A230" t="s">
        <v>127</v>
      </c>
      <c r="B230" s="4">
        <v>31540</v>
      </c>
    </row>
    <row r="231" spans="1:2" x14ac:dyDescent="0.25">
      <c r="A231" t="s">
        <v>151</v>
      </c>
      <c r="B231" s="4">
        <v>31700</v>
      </c>
    </row>
    <row r="232" spans="1:2" x14ac:dyDescent="0.25">
      <c r="A232" t="s">
        <v>323</v>
      </c>
      <c r="B232" s="4">
        <v>31740</v>
      </c>
    </row>
    <row r="233" spans="1:2" x14ac:dyDescent="0.25">
      <c r="A233" t="s">
        <v>324</v>
      </c>
      <c r="B233" s="4">
        <v>31860</v>
      </c>
    </row>
    <row r="234" spans="1:2" x14ac:dyDescent="0.25">
      <c r="A234" t="s">
        <v>325</v>
      </c>
      <c r="B234" s="4">
        <v>31900</v>
      </c>
    </row>
    <row r="235" spans="1:2" x14ac:dyDescent="0.25">
      <c r="A235" t="s">
        <v>326</v>
      </c>
      <c r="B235" s="4">
        <v>32420</v>
      </c>
    </row>
    <row r="236" spans="1:2" x14ac:dyDescent="0.25">
      <c r="A236" t="s">
        <v>110</v>
      </c>
      <c r="B236" s="4">
        <v>32580</v>
      </c>
    </row>
    <row r="237" spans="1:2" x14ac:dyDescent="0.25">
      <c r="A237" t="s">
        <v>327</v>
      </c>
      <c r="B237" s="4">
        <v>32780</v>
      </c>
    </row>
    <row r="238" spans="1:2" x14ac:dyDescent="0.25">
      <c r="A238" t="s">
        <v>75</v>
      </c>
      <c r="B238" s="4">
        <v>32820</v>
      </c>
    </row>
    <row r="239" spans="1:2" x14ac:dyDescent="0.25">
      <c r="A239" t="s">
        <v>328</v>
      </c>
      <c r="B239" s="4">
        <v>32900</v>
      </c>
    </row>
    <row r="240" spans="1:2" x14ac:dyDescent="0.25">
      <c r="A240" t="s">
        <v>18</v>
      </c>
      <c r="B240" s="4">
        <v>33124</v>
      </c>
    </row>
    <row r="241" spans="1:2" x14ac:dyDescent="0.25">
      <c r="A241" t="s">
        <v>329</v>
      </c>
      <c r="B241" s="4">
        <v>33140</v>
      </c>
    </row>
    <row r="242" spans="1:2" x14ac:dyDescent="0.25">
      <c r="A242" t="s">
        <v>330</v>
      </c>
      <c r="B242" s="4">
        <v>33220</v>
      </c>
    </row>
    <row r="243" spans="1:2" x14ac:dyDescent="0.25">
      <c r="A243" t="s">
        <v>331</v>
      </c>
      <c r="B243" s="4">
        <v>33260</v>
      </c>
    </row>
    <row r="244" spans="1:2" x14ac:dyDescent="0.25">
      <c r="A244" t="s">
        <v>71</v>
      </c>
      <c r="B244" s="4">
        <v>33340</v>
      </c>
    </row>
    <row r="245" spans="1:2" x14ac:dyDescent="0.25">
      <c r="A245" t="s">
        <v>43</v>
      </c>
      <c r="B245" s="4">
        <v>33460</v>
      </c>
    </row>
    <row r="246" spans="1:2" x14ac:dyDescent="0.25">
      <c r="A246" t="s">
        <v>332</v>
      </c>
      <c r="B246" s="4">
        <v>33540</v>
      </c>
    </row>
    <row r="247" spans="1:2" x14ac:dyDescent="0.25">
      <c r="A247" t="s">
        <v>161</v>
      </c>
      <c r="B247" s="4">
        <v>33660</v>
      </c>
    </row>
    <row r="248" spans="1:2" x14ac:dyDescent="0.25">
      <c r="A248" t="s">
        <v>143</v>
      </c>
      <c r="B248" s="4">
        <v>33700</v>
      </c>
    </row>
    <row r="249" spans="1:2" x14ac:dyDescent="0.25">
      <c r="A249" t="s">
        <v>333</v>
      </c>
      <c r="B249" s="4">
        <v>33740</v>
      </c>
    </row>
    <row r="250" spans="1:2" x14ac:dyDescent="0.25">
      <c r="A250" t="s">
        <v>334</v>
      </c>
      <c r="B250" s="4">
        <v>33780</v>
      </c>
    </row>
    <row r="251" spans="1:2" x14ac:dyDescent="0.25">
      <c r="A251" t="s">
        <v>335</v>
      </c>
      <c r="B251" s="4">
        <v>33860</v>
      </c>
    </row>
    <row r="252" spans="1:2" x14ac:dyDescent="0.25">
      <c r="A252" t="s">
        <v>33</v>
      </c>
      <c r="B252" s="4">
        <v>33874</v>
      </c>
    </row>
    <row r="253" spans="1:2" x14ac:dyDescent="0.25">
      <c r="A253" t="s">
        <v>336</v>
      </c>
      <c r="B253" s="4">
        <v>34060</v>
      </c>
    </row>
    <row r="254" spans="1:2" x14ac:dyDescent="0.25">
      <c r="A254" t="s">
        <v>337</v>
      </c>
      <c r="B254" s="4">
        <v>34100</v>
      </c>
    </row>
    <row r="255" spans="1:2" x14ac:dyDescent="0.25">
      <c r="A255" t="s">
        <v>338</v>
      </c>
      <c r="B255" s="4">
        <v>34580</v>
      </c>
    </row>
    <row r="256" spans="1:2" x14ac:dyDescent="0.25">
      <c r="A256" t="s">
        <v>339</v>
      </c>
      <c r="B256" s="4">
        <v>34620</v>
      </c>
    </row>
    <row r="257" spans="1:2" x14ac:dyDescent="0.25">
      <c r="A257" t="s">
        <v>340</v>
      </c>
      <c r="B257" s="4">
        <v>34740</v>
      </c>
    </row>
    <row r="258" spans="1:2" x14ac:dyDescent="0.25">
      <c r="A258" t="s">
        <v>83</v>
      </c>
      <c r="B258" s="4">
        <v>34820</v>
      </c>
    </row>
    <row r="259" spans="1:2" x14ac:dyDescent="0.25">
      <c r="A259" t="s">
        <v>341</v>
      </c>
      <c r="B259" s="4">
        <v>34900</v>
      </c>
    </row>
    <row r="260" spans="1:2" x14ac:dyDescent="0.25">
      <c r="A260" t="s">
        <v>94</v>
      </c>
      <c r="B260" s="4">
        <v>34940</v>
      </c>
    </row>
    <row r="261" spans="1:2" x14ac:dyDescent="0.25">
      <c r="A261" t="s">
        <v>57</v>
      </c>
      <c r="B261" s="4">
        <v>34980</v>
      </c>
    </row>
    <row r="262" spans="1:2" x14ac:dyDescent="0.25">
      <c r="A262" t="s">
        <v>9</v>
      </c>
      <c r="B262" s="4">
        <v>35004</v>
      </c>
    </row>
    <row r="263" spans="1:2" x14ac:dyDescent="0.25">
      <c r="A263" t="s">
        <v>10</v>
      </c>
      <c r="B263" s="4">
        <v>35084</v>
      </c>
    </row>
    <row r="264" spans="1:2" x14ac:dyDescent="0.25">
      <c r="A264" t="s">
        <v>342</v>
      </c>
      <c r="B264" s="4">
        <v>35100</v>
      </c>
    </row>
    <row r="265" spans="1:2" x14ac:dyDescent="0.25">
      <c r="A265" t="s">
        <v>343</v>
      </c>
      <c r="B265" s="4">
        <v>35154</v>
      </c>
    </row>
    <row r="266" spans="1:2" x14ac:dyDescent="0.25">
      <c r="A266" t="s">
        <v>122</v>
      </c>
      <c r="B266" s="4">
        <v>35300</v>
      </c>
    </row>
    <row r="267" spans="1:2" x14ac:dyDescent="0.25">
      <c r="A267" t="s">
        <v>89</v>
      </c>
      <c r="B267" s="4">
        <v>35380</v>
      </c>
    </row>
    <row r="268" spans="1:2" x14ac:dyDescent="0.25">
      <c r="A268" t="s">
        <v>8</v>
      </c>
      <c r="B268" s="4">
        <v>35614</v>
      </c>
    </row>
    <row r="269" spans="1:2" x14ac:dyDescent="0.25">
      <c r="A269" t="s">
        <v>344</v>
      </c>
      <c r="B269" s="4">
        <v>35660</v>
      </c>
    </row>
    <row r="270" spans="1:2" x14ac:dyDescent="0.25">
      <c r="A270" t="s">
        <v>66</v>
      </c>
      <c r="B270" s="4">
        <v>35840</v>
      </c>
    </row>
    <row r="271" spans="1:2" x14ac:dyDescent="0.25">
      <c r="A271" t="s">
        <v>345</v>
      </c>
      <c r="B271" s="4">
        <v>35980</v>
      </c>
    </row>
    <row r="272" spans="1:2" x14ac:dyDescent="0.25">
      <c r="A272" t="s">
        <v>48</v>
      </c>
      <c r="B272" s="4">
        <v>36084</v>
      </c>
    </row>
    <row r="273" spans="1:2" x14ac:dyDescent="0.25">
      <c r="A273" t="s">
        <v>123</v>
      </c>
      <c r="B273" s="4">
        <v>36100</v>
      </c>
    </row>
    <row r="274" spans="1:2" x14ac:dyDescent="0.25">
      <c r="A274" t="s">
        <v>346</v>
      </c>
      <c r="B274" s="4">
        <v>36140</v>
      </c>
    </row>
    <row r="275" spans="1:2" x14ac:dyDescent="0.25">
      <c r="A275" t="s">
        <v>347</v>
      </c>
      <c r="B275" s="4">
        <v>36220</v>
      </c>
    </row>
    <row r="276" spans="1:2" x14ac:dyDescent="0.25">
      <c r="A276" t="s">
        <v>120</v>
      </c>
      <c r="B276" s="4">
        <v>36260</v>
      </c>
    </row>
    <row r="277" spans="1:2" x14ac:dyDescent="0.25">
      <c r="A277" t="s">
        <v>70</v>
      </c>
      <c r="B277" s="4">
        <v>36420</v>
      </c>
    </row>
    <row r="278" spans="1:2" x14ac:dyDescent="0.25">
      <c r="A278" t="s">
        <v>348</v>
      </c>
      <c r="B278" s="4">
        <v>36500</v>
      </c>
    </row>
    <row r="279" spans="1:2" x14ac:dyDescent="0.25">
      <c r="A279" t="s">
        <v>86</v>
      </c>
      <c r="B279" s="4">
        <v>36540</v>
      </c>
    </row>
    <row r="280" spans="1:2" x14ac:dyDescent="0.25">
      <c r="A280" t="s">
        <v>44</v>
      </c>
      <c r="B280" s="4">
        <v>36740</v>
      </c>
    </row>
    <row r="281" spans="1:2" x14ac:dyDescent="0.25">
      <c r="A281" t="s">
        <v>349</v>
      </c>
      <c r="B281" s="4">
        <v>36780</v>
      </c>
    </row>
    <row r="282" spans="1:2" x14ac:dyDescent="0.25">
      <c r="A282" t="s">
        <v>350</v>
      </c>
      <c r="B282" s="4">
        <v>36980</v>
      </c>
    </row>
    <row r="283" spans="1:2" x14ac:dyDescent="0.25">
      <c r="A283" t="s">
        <v>113</v>
      </c>
      <c r="B283" s="4">
        <v>37100</v>
      </c>
    </row>
    <row r="284" spans="1:2" x14ac:dyDescent="0.25">
      <c r="A284" t="s">
        <v>81</v>
      </c>
      <c r="B284" s="4">
        <v>37340</v>
      </c>
    </row>
    <row r="285" spans="1:2" x14ac:dyDescent="0.25">
      <c r="A285" t="s">
        <v>165</v>
      </c>
      <c r="B285" s="4">
        <v>37460</v>
      </c>
    </row>
    <row r="286" spans="1:2" x14ac:dyDescent="0.25">
      <c r="A286" t="s">
        <v>351</v>
      </c>
      <c r="B286" s="4">
        <v>37620</v>
      </c>
    </row>
    <row r="287" spans="1:2" x14ac:dyDescent="0.25">
      <c r="A287" t="s">
        <v>112</v>
      </c>
      <c r="B287" s="4">
        <v>37860</v>
      </c>
    </row>
    <row r="288" spans="1:2" x14ac:dyDescent="0.25">
      <c r="A288" t="s">
        <v>352</v>
      </c>
      <c r="B288" s="4">
        <v>37900</v>
      </c>
    </row>
    <row r="289" spans="1:2" x14ac:dyDescent="0.25">
      <c r="A289" t="s">
        <v>31</v>
      </c>
      <c r="B289" s="4">
        <v>37964</v>
      </c>
    </row>
    <row r="290" spans="1:2" x14ac:dyDescent="0.25">
      <c r="A290" t="s">
        <v>24</v>
      </c>
      <c r="B290" s="4">
        <v>38060</v>
      </c>
    </row>
    <row r="291" spans="1:2" x14ac:dyDescent="0.25">
      <c r="A291" t="s">
        <v>353</v>
      </c>
      <c r="B291" s="4">
        <v>38220</v>
      </c>
    </row>
    <row r="292" spans="1:2" x14ac:dyDescent="0.25">
      <c r="A292" t="s">
        <v>64</v>
      </c>
      <c r="B292" s="4">
        <v>38300</v>
      </c>
    </row>
    <row r="293" spans="1:2" x14ac:dyDescent="0.25">
      <c r="A293" t="s">
        <v>354</v>
      </c>
      <c r="B293" s="4">
        <v>38340</v>
      </c>
    </row>
    <row r="294" spans="1:2" x14ac:dyDescent="0.25">
      <c r="A294" t="s">
        <v>355</v>
      </c>
      <c r="B294" s="4">
        <v>38540</v>
      </c>
    </row>
    <row r="295" spans="1:2" x14ac:dyDescent="0.25">
      <c r="A295" t="s">
        <v>356</v>
      </c>
      <c r="B295" s="4">
        <v>38660</v>
      </c>
    </row>
    <row r="296" spans="1:2" x14ac:dyDescent="0.25">
      <c r="A296" t="s">
        <v>357</v>
      </c>
      <c r="B296" s="4">
        <v>38860</v>
      </c>
    </row>
    <row r="297" spans="1:2" x14ac:dyDescent="0.25">
      <c r="A297" t="s">
        <v>51</v>
      </c>
      <c r="B297" s="4">
        <v>38900</v>
      </c>
    </row>
    <row r="298" spans="1:2" x14ac:dyDescent="0.25">
      <c r="A298" t="s">
        <v>88</v>
      </c>
      <c r="B298" s="4">
        <v>38940</v>
      </c>
    </row>
    <row r="299" spans="1:2" x14ac:dyDescent="0.25">
      <c r="A299" t="s">
        <v>11</v>
      </c>
      <c r="B299" s="4">
        <v>39100</v>
      </c>
    </row>
    <row r="300" spans="1:2" x14ac:dyDescent="0.25">
      <c r="A300" t="s">
        <v>154</v>
      </c>
      <c r="B300" s="4">
        <v>39150</v>
      </c>
    </row>
    <row r="301" spans="1:2" x14ac:dyDescent="0.25">
      <c r="A301" t="s">
        <v>39</v>
      </c>
      <c r="B301" s="4">
        <v>39300</v>
      </c>
    </row>
    <row r="302" spans="1:2" x14ac:dyDescent="0.25">
      <c r="A302" t="s">
        <v>105</v>
      </c>
      <c r="B302" s="4">
        <v>39340</v>
      </c>
    </row>
    <row r="303" spans="1:2" x14ac:dyDescent="0.25">
      <c r="A303" t="s">
        <v>358</v>
      </c>
      <c r="B303" s="4">
        <v>39380</v>
      </c>
    </row>
    <row r="304" spans="1:2" x14ac:dyDescent="0.25">
      <c r="A304" t="s">
        <v>137</v>
      </c>
      <c r="B304" s="4">
        <v>39460</v>
      </c>
    </row>
    <row r="305" spans="1:2" x14ac:dyDescent="0.25">
      <c r="A305" t="s">
        <v>359</v>
      </c>
      <c r="B305" s="4">
        <v>39540</v>
      </c>
    </row>
    <row r="306" spans="1:2" x14ac:dyDescent="0.25">
      <c r="A306" t="s">
        <v>67</v>
      </c>
      <c r="B306" s="4">
        <v>39580</v>
      </c>
    </row>
    <row r="307" spans="1:2" x14ac:dyDescent="0.25">
      <c r="A307" t="s">
        <v>360</v>
      </c>
      <c r="B307" s="4">
        <v>39660</v>
      </c>
    </row>
    <row r="308" spans="1:2" x14ac:dyDescent="0.25">
      <c r="A308" t="s">
        <v>173</v>
      </c>
      <c r="B308" s="4">
        <v>39740</v>
      </c>
    </row>
    <row r="309" spans="1:2" x14ac:dyDescent="0.25">
      <c r="A309" t="s">
        <v>361</v>
      </c>
      <c r="B309" s="4">
        <v>39820</v>
      </c>
    </row>
    <row r="310" spans="1:2" x14ac:dyDescent="0.25">
      <c r="A310" t="s">
        <v>119</v>
      </c>
      <c r="B310" s="4">
        <v>39900</v>
      </c>
    </row>
    <row r="311" spans="1:2" x14ac:dyDescent="0.25">
      <c r="A311" t="s">
        <v>79</v>
      </c>
      <c r="B311" s="4">
        <v>40060</v>
      </c>
    </row>
    <row r="312" spans="1:2" x14ac:dyDescent="0.25">
      <c r="A312" t="s">
        <v>28</v>
      </c>
      <c r="B312" s="4">
        <v>40140</v>
      </c>
    </row>
    <row r="313" spans="1:2" x14ac:dyDescent="0.25">
      <c r="A313" t="s">
        <v>362</v>
      </c>
      <c r="B313" s="4">
        <v>40220</v>
      </c>
    </row>
    <row r="314" spans="1:2" x14ac:dyDescent="0.25">
      <c r="A314" t="s">
        <v>363</v>
      </c>
      <c r="B314" s="4">
        <v>40340</v>
      </c>
    </row>
    <row r="315" spans="1:2" x14ac:dyDescent="0.25">
      <c r="A315" t="s">
        <v>92</v>
      </c>
      <c r="B315" s="4">
        <v>40380</v>
      </c>
    </row>
    <row r="316" spans="1:2" x14ac:dyDescent="0.25">
      <c r="A316" t="s">
        <v>364</v>
      </c>
      <c r="B316" s="4">
        <v>40420</v>
      </c>
    </row>
    <row r="317" spans="1:2" x14ac:dyDescent="0.25">
      <c r="A317" t="s">
        <v>365</v>
      </c>
      <c r="B317" s="4">
        <v>40484</v>
      </c>
    </row>
    <row r="318" spans="1:2" x14ac:dyDescent="0.25">
      <c r="A318" t="s">
        <v>366</v>
      </c>
      <c r="B318" s="4">
        <v>40580</v>
      </c>
    </row>
    <row r="319" spans="1:2" x14ac:dyDescent="0.25">
      <c r="A319" t="s">
        <v>367</v>
      </c>
      <c r="B319" s="4">
        <v>40660</v>
      </c>
    </row>
    <row r="320" spans="1:2" x14ac:dyDescent="0.25">
      <c r="A320" t="s">
        <v>56</v>
      </c>
      <c r="B320" s="4">
        <v>40900</v>
      </c>
    </row>
    <row r="321" spans="1:2" x14ac:dyDescent="0.25">
      <c r="A321" t="s">
        <v>368</v>
      </c>
      <c r="B321" s="4">
        <v>40980</v>
      </c>
    </row>
    <row r="322" spans="1:2" x14ac:dyDescent="0.25">
      <c r="A322" t="s">
        <v>369</v>
      </c>
      <c r="B322" s="4">
        <v>41060</v>
      </c>
    </row>
    <row r="323" spans="1:2" x14ac:dyDescent="0.25">
      <c r="A323" t="s">
        <v>370</v>
      </c>
      <c r="B323" s="4">
        <v>41100</v>
      </c>
    </row>
    <row r="324" spans="1:2" x14ac:dyDescent="0.25">
      <c r="A324" t="s">
        <v>371</v>
      </c>
      <c r="B324" s="4">
        <v>41140</v>
      </c>
    </row>
    <row r="325" spans="1:2" x14ac:dyDescent="0.25">
      <c r="A325" t="s">
        <v>49</v>
      </c>
      <c r="B325" s="4">
        <v>41180</v>
      </c>
    </row>
    <row r="326" spans="1:2" x14ac:dyDescent="0.25">
      <c r="A326" t="s">
        <v>157</v>
      </c>
      <c r="B326" s="4">
        <v>41420</v>
      </c>
    </row>
    <row r="327" spans="1:2" x14ac:dyDescent="0.25">
      <c r="A327" t="s">
        <v>372</v>
      </c>
      <c r="B327" s="4">
        <v>41500</v>
      </c>
    </row>
    <row r="328" spans="1:2" x14ac:dyDescent="0.25">
      <c r="A328" t="s">
        <v>142</v>
      </c>
      <c r="B328" s="4">
        <v>41540</v>
      </c>
    </row>
    <row r="329" spans="1:2" x14ac:dyDescent="0.25">
      <c r="A329" t="s">
        <v>69</v>
      </c>
      <c r="B329" s="4">
        <v>41620</v>
      </c>
    </row>
    <row r="330" spans="1:2" x14ac:dyDescent="0.25">
      <c r="A330" t="s">
        <v>373</v>
      </c>
      <c r="B330" s="4">
        <v>41660</v>
      </c>
    </row>
    <row r="331" spans="1:2" x14ac:dyDescent="0.25">
      <c r="A331" t="s">
        <v>53</v>
      </c>
      <c r="B331" s="4">
        <v>41700</v>
      </c>
    </row>
    <row r="332" spans="1:2" x14ac:dyDescent="0.25">
      <c r="A332" t="s">
        <v>55</v>
      </c>
      <c r="B332" s="4">
        <v>41740</v>
      </c>
    </row>
    <row r="333" spans="1:2" x14ac:dyDescent="0.25">
      <c r="A333" t="s">
        <v>46</v>
      </c>
      <c r="B333" s="4">
        <v>41884</v>
      </c>
    </row>
    <row r="334" spans="1:2" x14ac:dyDescent="0.25">
      <c r="A334" t="s">
        <v>374</v>
      </c>
      <c r="B334" s="4">
        <v>41900</v>
      </c>
    </row>
    <row r="335" spans="1:2" x14ac:dyDescent="0.25">
      <c r="A335" t="s">
        <v>77</v>
      </c>
      <c r="B335" s="4">
        <v>41940</v>
      </c>
    </row>
    <row r="336" spans="1:2" x14ac:dyDescent="0.25">
      <c r="A336" t="s">
        <v>375</v>
      </c>
      <c r="B336" s="4">
        <v>41980</v>
      </c>
    </row>
    <row r="337" spans="1:2" x14ac:dyDescent="0.25">
      <c r="A337" t="s">
        <v>376</v>
      </c>
      <c r="B337" s="4">
        <v>42020</v>
      </c>
    </row>
    <row r="338" spans="1:2" x14ac:dyDescent="0.25">
      <c r="A338" t="s">
        <v>47</v>
      </c>
      <c r="B338" s="4">
        <v>42034</v>
      </c>
    </row>
    <row r="339" spans="1:2" x14ac:dyDescent="0.25">
      <c r="A339" t="s">
        <v>377</v>
      </c>
      <c r="B339" s="4">
        <v>42100</v>
      </c>
    </row>
    <row r="340" spans="1:2" x14ac:dyDescent="0.25">
      <c r="A340" t="s">
        <v>378</v>
      </c>
      <c r="B340" s="4">
        <v>42140</v>
      </c>
    </row>
    <row r="341" spans="1:2" x14ac:dyDescent="0.25">
      <c r="A341" t="s">
        <v>379</v>
      </c>
      <c r="B341" s="4">
        <v>42200</v>
      </c>
    </row>
    <row r="342" spans="1:2" x14ac:dyDescent="0.25">
      <c r="A342" t="s">
        <v>156</v>
      </c>
      <c r="B342" s="4">
        <v>42220</v>
      </c>
    </row>
    <row r="343" spans="1:2" x14ac:dyDescent="0.25">
      <c r="A343" t="s">
        <v>169</v>
      </c>
      <c r="B343" s="4">
        <v>42340</v>
      </c>
    </row>
    <row r="344" spans="1:2" x14ac:dyDescent="0.25">
      <c r="A344" t="s">
        <v>158</v>
      </c>
      <c r="B344" s="4">
        <v>42540</v>
      </c>
    </row>
    <row r="345" spans="1:2" x14ac:dyDescent="0.25">
      <c r="A345" t="s">
        <v>40</v>
      </c>
      <c r="B345" s="4">
        <v>42644</v>
      </c>
    </row>
    <row r="346" spans="1:2" x14ac:dyDescent="0.25">
      <c r="A346" t="s">
        <v>380</v>
      </c>
      <c r="B346" s="4">
        <v>42680</v>
      </c>
    </row>
    <row r="347" spans="1:2" x14ac:dyDescent="0.25">
      <c r="A347" t="s">
        <v>381</v>
      </c>
      <c r="B347" s="4">
        <v>42700</v>
      </c>
    </row>
    <row r="348" spans="1:2" x14ac:dyDescent="0.25">
      <c r="A348" t="s">
        <v>382</v>
      </c>
      <c r="B348" s="4">
        <v>43100</v>
      </c>
    </row>
    <row r="349" spans="1:2" x14ac:dyDescent="0.25">
      <c r="A349" t="s">
        <v>383</v>
      </c>
      <c r="B349" s="4">
        <v>43300</v>
      </c>
    </row>
    <row r="350" spans="1:2" x14ac:dyDescent="0.25">
      <c r="A350" t="s">
        <v>164</v>
      </c>
      <c r="B350" s="4">
        <v>43340</v>
      </c>
    </row>
    <row r="351" spans="1:2" x14ac:dyDescent="0.25">
      <c r="A351" t="s">
        <v>384</v>
      </c>
      <c r="B351" s="4">
        <v>43420</v>
      </c>
    </row>
    <row r="352" spans="1:2" x14ac:dyDescent="0.25">
      <c r="A352" t="s">
        <v>385</v>
      </c>
      <c r="B352" s="4">
        <v>43580</v>
      </c>
    </row>
    <row r="353" spans="1:2" x14ac:dyDescent="0.25">
      <c r="A353" t="s">
        <v>386</v>
      </c>
      <c r="B353" s="4">
        <v>43620</v>
      </c>
    </row>
    <row r="354" spans="1:2" x14ac:dyDescent="0.25">
      <c r="A354" t="s">
        <v>387</v>
      </c>
      <c r="B354" s="4">
        <v>43780</v>
      </c>
    </row>
    <row r="355" spans="1:2" x14ac:dyDescent="0.25">
      <c r="A355" t="s">
        <v>388</v>
      </c>
      <c r="B355" s="4">
        <v>43900</v>
      </c>
    </row>
    <row r="356" spans="1:2" x14ac:dyDescent="0.25">
      <c r="A356" t="s">
        <v>115</v>
      </c>
      <c r="B356" s="4">
        <v>44060</v>
      </c>
    </row>
    <row r="357" spans="1:2" x14ac:dyDescent="0.25">
      <c r="A357" t="s">
        <v>389</v>
      </c>
      <c r="B357" s="4">
        <v>44100</v>
      </c>
    </row>
    <row r="358" spans="1:2" x14ac:dyDescent="0.25">
      <c r="A358" t="s">
        <v>141</v>
      </c>
      <c r="B358" s="4">
        <v>44140</v>
      </c>
    </row>
    <row r="359" spans="1:2" x14ac:dyDescent="0.25">
      <c r="A359" t="s">
        <v>144</v>
      </c>
      <c r="B359" s="4">
        <v>44180</v>
      </c>
    </row>
    <row r="360" spans="1:2" x14ac:dyDescent="0.25">
      <c r="A360" t="s">
        <v>390</v>
      </c>
      <c r="B360" s="4">
        <v>44220</v>
      </c>
    </row>
    <row r="361" spans="1:2" x14ac:dyDescent="0.25">
      <c r="A361" t="s">
        <v>391</v>
      </c>
      <c r="B361" s="4">
        <v>44300</v>
      </c>
    </row>
    <row r="362" spans="1:2" x14ac:dyDescent="0.25">
      <c r="A362" t="s">
        <v>392</v>
      </c>
      <c r="B362" s="4">
        <v>44420</v>
      </c>
    </row>
    <row r="363" spans="1:2" x14ac:dyDescent="0.25">
      <c r="A363" t="s">
        <v>107</v>
      </c>
      <c r="B363" s="4">
        <v>44700</v>
      </c>
    </row>
    <row r="364" spans="1:2" x14ac:dyDescent="0.25">
      <c r="A364" t="s">
        <v>393</v>
      </c>
      <c r="B364" s="4">
        <v>44940</v>
      </c>
    </row>
    <row r="365" spans="1:2" x14ac:dyDescent="0.25">
      <c r="A365" t="s">
        <v>133</v>
      </c>
      <c r="B365" s="4">
        <v>45060</v>
      </c>
    </row>
    <row r="366" spans="1:2" x14ac:dyDescent="0.25">
      <c r="A366" t="s">
        <v>41</v>
      </c>
      <c r="B366" s="4">
        <v>45104</v>
      </c>
    </row>
    <row r="367" spans="1:2" x14ac:dyDescent="0.25">
      <c r="A367" t="s">
        <v>176</v>
      </c>
      <c r="B367" s="4">
        <v>45220</v>
      </c>
    </row>
    <row r="368" spans="1:2" x14ac:dyDescent="0.25">
      <c r="A368" t="s">
        <v>35</v>
      </c>
      <c r="B368" s="4">
        <v>45300</v>
      </c>
    </row>
    <row r="369" spans="1:2" x14ac:dyDescent="0.25">
      <c r="A369" t="s">
        <v>394</v>
      </c>
      <c r="B369" s="4">
        <v>45460</v>
      </c>
    </row>
    <row r="370" spans="1:2" x14ac:dyDescent="0.25">
      <c r="A370" t="s">
        <v>395</v>
      </c>
      <c r="B370" s="4">
        <v>45500</v>
      </c>
    </row>
    <row r="371" spans="1:2" x14ac:dyDescent="0.25">
      <c r="A371" t="s">
        <v>396</v>
      </c>
      <c r="B371" s="4">
        <v>45540</v>
      </c>
    </row>
    <row r="372" spans="1:2" x14ac:dyDescent="0.25">
      <c r="A372" t="s">
        <v>126</v>
      </c>
      <c r="B372" s="4">
        <v>45780</v>
      </c>
    </row>
    <row r="373" spans="1:2" x14ac:dyDescent="0.25">
      <c r="A373" t="s">
        <v>397</v>
      </c>
      <c r="B373" s="4">
        <v>45820</v>
      </c>
    </row>
    <row r="374" spans="1:2" x14ac:dyDescent="0.25">
      <c r="A374" t="s">
        <v>398</v>
      </c>
      <c r="B374" s="4">
        <v>45940</v>
      </c>
    </row>
    <row r="375" spans="1:2" x14ac:dyDescent="0.25">
      <c r="A375" t="s">
        <v>72</v>
      </c>
      <c r="B375" s="4">
        <v>46060</v>
      </c>
    </row>
    <row r="376" spans="1:2" x14ac:dyDescent="0.25">
      <c r="A376" t="s">
        <v>91</v>
      </c>
      <c r="B376" s="4">
        <v>46140</v>
      </c>
    </row>
    <row r="377" spans="1:2" x14ac:dyDescent="0.25">
      <c r="A377" t="s">
        <v>399</v>
      </c>
      <c r="B377" s="4">
        <v>46220</v>
      </c>
    </row>
    <row r="378" spans="1:2" x14ac:dyDescent="0.25">
      <c r="A378" t="s">
        <v>400</v>
      </c>
      <c r="B378" s="4">
        <v>46300</v>
      </c>
    </row>
    <row r="379" spans="1:2" x14ac:dyDescent="0.25">
      <c r="A379" t="s">
        <v>401</v>
      </c>
      <c r="B379" s="4">
        <v>46340</v>
      </c>
    </row>
    <row r="380" spans="1:2" x14ac:dyDescent="0.25">
      <c r="A380" t="s">
        <v>102</v>
      </c>
      <c r="B380" s="4">
        <v>46520</v>
      </c>
    </row>
    <row r="381" spans="1:2" x14ac:dyDescent="0.25">
      <c r="A381" t="s">
        <v>402</v>
      </c>
      <c r="B381" s="4">
        <v>46540</v>
      </c>
    </row>
    <row r="382" spans="1:2" x14ac:dyDescent="0.25">
      <c r="A382" t="s">
        <v>403</v>
      </c>
      <c r="B382" s="4">
        <v>46660</v>
      </c>
    </row>
    <row r="383" spans="1:2" x14ac:dyDescent="0.25">
      <c r="A383" t="s">
        <v>150</v>
      </c>
      <c r="B383" s="4">
        <v>46700</v>
      </c>
    </row>
    <row r="384" spans="1:2" x14ac:dyDescent="0.25">
      <c r="A384" t="s">
        <v>404</v>
      </c>
      <c r="B384" s="4">
        <v>47020</v>
      </c>
    </row>
    <row r="385" spans="1:2" x14ac:dyDescent="0.25">
      <c r="A385" t="s">
        <v>405</v>
      </c>
      <c r="B385" s="4">
        <v>47220</v>
      </c>
    </row>
    <row r="386" spans="1:2" x14ac:dyDescent="0.25">
      <c r="A386" t="s">
        <v>68</v>
      </c>
      <c r="B386" s="4">
        <v>47260</v>
      </c>
    </row>
    <row r="387" spans="1:2" x14ac:dyDescent="0.25">
      <c r="A387" t="s">
        <v>174</v>
      </c>
      <c r="B387" s="4">
        <v>47300</v>
      </c>
    </row>
    <row r="388" spans="1:2" x14ac:dyDescent="0.25">
      <c r="A388" t="s">
        <v>406</v>
      </c>
      <c r="B388" s="4">
        <v>47380</v>
      </c>
    </row>
    <row r="389" spans="1:2" x14ac:dyDescent="0.25">
      <c r="A389" t="s">
        <v>407</v>
      </c>
      <c r="B389" s="4">
        <v>47460</v>
      </c>
    </row>
    <row r="390" spans="1:2" x14ac:dyDescent="0.25">
      <c r="A390" t="s">
        <v>408</v>
      </c>
      <c r="B390" s="4">
        <v>47580</v>
      </c>
    </row>
    <row r="391" spans="1:2" x14ac:dyDescent="0.25">
      <c r="A391" t="s">
        <v>30</v>
      </c>
      <c r="B391" s="4">
        <v>47664</v>
      </c>
    </row>
    <row r="392" spans="1:2" x14ac:dyDescent="0.25">
      <c r="A392" t="s">
        <v>26</v>
      </c>
      <c r="B392" s="4">
        <v>47894</v>
      </c>
    </row>
    <row r="393" spans="1:2" x14ac:dyDescent="0.25">
      <c r="A393" t="s">
        <v>409</v>
      </c>
      <c r="B393" s="4">
        <v>47940</v>
      </c>
    </row>
    <row r="394" spans="1:2" x14ac:dyDescent="0.25">
      <c r="A394" t="s">
        <v>410</v>
      </c>
      <c r="B394" s="4">
        <v>48060</v>
      </c>
    </row>
    <row r="395" spans="1:2" x14ac:dyDescent="0.25">
      <c r="A395" t="s">
        <v>411</v>
      </c>
      <c r="B395" s="4">
        <v>48140</v>
      </c>
    </row>
    <row r="396" spans="1:2" x14ac:dyDescent="0.25">
      <c r="A396" t="s">
        <v>412</v>
      </c>
      <c r="B396" s="4">
        <v>48260</v>
      </c>
    </row>
    <row r="397" spans="1:2" x14ac:dyDescent="0.25">
      <c r="A397" t="s">
        <v>413</v>
      </c>
      <c r="B397" s="4">
        <v>48300</v>
      </c>
    </row>
    <row r="398" spans="1:2" x14ac:dyDescent="0.25">
      <c r="A398" t="s">
        <v>20</v>
      </c>
      <c r="B398" s="4">
        <v>48424</v>
      </c>
    </row>
    <row r="399" spans="1:2" x14ac:dyDescent="0.25">
      <c r="A399" t="s">
        <v>414</v>
      </c>
      <c r="B399" s="4">
        <v>48540</v>
      </c>
    </row>
    <row r="400" spans="1:2" x14ac:dyDescent="0.25">
      <c r="A400" t="s">
        <v>129</v>
      </c>
      <c r="B400" s="4">
        <v>48620</v>
      </c>
    </row>
    <row r="401" spans="1:2" x14ac:dyDescent="0.25">
      <c r="A401" t="s">
        <v>415</v>
      </c>
      <c r="B401" s="4">
        <v>48660</v>
      </c>
    </row>
    <row r="402" spans="1:2" x14ac:dyDescent="0.25">
      <c r="A402" t="s">
        <v>416</v>
      </c>
      <c r="B402" s="4">
        <v>48700</v>
      </c>
    </row>
    <row r="403" spans="1:2" x14ac:dyDescent="0.25">
      <c r="A403" t="s">
        <v>34</v>
      </c>
      <c r="B403" s="4">
        <v>48864</v>
      </c>
    </row>
    <row r="404" spans="1:2" x14ac:dyDescent="0.25">
      <c r="A404" t="s">
        <v>162</v>
      </c>
      <c r="B404" s="4">
        <v>48900</v>
      </c>
    </row>
    <row r="405" spans="1:2" x14ac:dyDescent="0.25">
      <c r="A405" t="s">
        <v>417</v>
      </c>
      <c r="B405" s="4">
        <v>49020</v>
      </c>
    </row>
    <row r="406" spans="1:2" x14ac:dyDescent="0.25">
      <c r="A406" t="s">
        <v>121</v>
      </c>
      <c r="B406" s="4">
        <v>49180</v>
      </c>
    </row>
    <row r="407" spans="1:2" x14ac:dyDescent="0.25">
      <c r="A407" t="s">
        <v>38</v>
      </c>
      <c r="B407" s="4">
        <v>49340</v>
      </c>
    </row>
    <row r="408" spans="1:2" x14ac:dyDescent="0.25">
      <c r="A408" t="s">
        <v>418</v>
      </c>
      <c r="B408" s="4">
        <v>49420</v>
      </c>
    </row>
    <row r="409" spans="1:2" x14ac:dyDescent="0.25">
      <c r="A409" t="s">
        <v>419</v>
      </c>
      <c r="B409" s="4">
        <v>49500</v>
      </c>
    </row>
    <row r="410" spans="1:2" x14ac:dyDescent="0.25">
      <c r="A410" t="s">
        <v>153</v>
      </c>
      <c r="B410" s="4">
        <v>49620</v>
      </c>
    </row>
    <row r="411" spans="1:2" x14ac:dyDescent="0.25">
      <c r="A411" t="s">
        <v>140</v>
      </c>
      <c r="B411" s="4">
        <v>49660</v>
      </c>
    </row>
    <row r="412" spans="1:2" x14ac:dyDescent="0.25">
      <c r="A412" t="s">
        <v>420</v>
      </c>
      <c r="B412" s="4">
        <v>49700</v>
      </c>
    </row>
    <row r="413" spans="1:2" x14ac:dyDescent="0.25">
      <c r="A413" t="s">
        <v>421</v>
      </c>
      <c r="B413" s="4">
        <v>49740</v>
      </c>
    </row>
    <row r="414" spans="1:2" x14ac:dyDescent="0.25">
      <c r="A414" t="s">
        <v>422</v>
      </c>
      <c r="B414">
        <v>99999</v>
      </c>
    </row>
    <row r="415" spans="1:2" x14ac:dyDescent="0.25">
      <c r="A415" t="s">
        <v>423</v>
      </c>
      <c r="B415">
        <v>99999</v>
      </c>
    </row>
    <row r="416" spans="1:2" x14ac:dyDescent="0.25">
      <c r="A416" t="s">
        <v>424</v>
      </c>
      <c r="B416">
        <v>99999</v>
      </c>
    </row>
    <row r="417" spans="1:2" x14ac:dyDescent="0.25">
      <c r="A417" t="s">
        <v>425</v>
      </c>
      <c r="B417">
        <v>99999</v>
      </c>
    </row>
    <row r="418" spans="1:2" x14ac:dyDescent="0.25">
      <c r="A418" t="s">
        <v>426</v>
      </c>
      <c r="B418">
        <v>99999</v>
      </c>
    </row>
    <row r="419" spans="1:2" x14ac:dyDescent="0.25">
      <c r="A419" t="s">
        <v>427</v>
      </c>
      <c r="B419">
        <v>99999</v>
      </c>
    </row>
    <row r="420" spans="1:2" x14ac:dyDescent="0.25">
      <c r="A420" t="s">
        <v>428</v>
      </c>
      <c r="B420">
        <v>99999</v>
      </c>
    </row>
    <row r="421" spans="1:2" x14ac:dyDescent="0.25">
      <c r="A421" t="s">
        <v>429</v>
      </c>
      <c r="B421">
        <v>99999</v>
      </c>
    </row>
    <row r="422" spans="1:2" x14ac:dyDescent="0.25">
      <c r="A422" t="s">
        <v>430</v>
      </c>
      <c r="B422">
        <v>99999</v>
      </c>
    </row>
    <row r="423" spans="1:2" x14ac:dyDescent="0.25">
      <c r="A423" t="s">
        <v>431</v>
      </c>
      <c r="B423">
        <v>99999</v>
      </c>
    </row>
    <row r="424" spans="1:2" x14ac:dyDescent="0.25">
      <c r="A424" t="s">
        <v>432</v>
      </c>
      <c r="B424">
        <v>99999</v>
      </c>
    </row>
    <row r="425" spans="1:2" x14ac:dyDescent="0.25">
      <c r="A425" t="s">
        <v>433</v>
      </c>
      <c r="B425">
        <v>99999</v>
      </c>
    </row>
    <row r="426" spans="1:2" x14ac:dyDescent="0.25">
      <c r="A426" t="s">
        <v>434</v>
      </c>
      <c r="B426">
        <v>99999</v>
      </c>
    </row>
    <row r="427" spans="1:2" x14ac:dyDescent="0.25">
      <c r="A427" t="s">
        <v>435</v>
      </c>
      <c r="B427">
        <v>99999</v>
      </c>
    </row>
    <row r="428" spans="1:2" x14ac:dyDescent="0.25">
      <c r="A428" t="s">
        <v>436</v>
      </c>
      <c r="B428">
        <v>99999</v>
      </c>
    </row>
    <row r="429" spans="1:2" x14ac:dyDescent="0.25">
      <c r="A429" t="s">
        <v>437</v>
      </c>
      <c r="B429">
        <v>99999</v>
      </c>
    </row>
    <row r="430" spans="1:2" x14ac:dyDescent="0.25">
      <c r="A430" t="s">
        <v>438</v>
      </c>
      <c r="B430">
        <v>99999</v>
      </c>
    </row>
    <row r="431" spans="1:2" x14ac:dyDescent="0.25">
      <c r="A431" t="s">
        <v>439</v>
      </c>
      <c r="B431">
        <v>99999</v>
      </c>
    </row>
    <row r="432" spans="1:2" x14ac:dyDescent="0.25">
      <c r="A432" t="s">
        <v>440</v>
      </c>
      <c r="B432">
        <v>99999</v>
      </c>
    </row>
    <row r="433" spans="1:2" x14ac:dyDescent="0.25">
      <c r="A433" t="s">
        <v>441</v>
      </c>
      <c r="B433">
        <v>99999</v>
      </c>
    </row>
    <row r="434" spans="1:2" x14ac:dyDescent="0.25">
      <c r="A434" t="s">
        <v>442</v>
      </c>
      <c r="B434">
        <v>99999</v>
      </c>
    </row>
    <row r="435" spans="1:2" x14ac:dyDescent="0.25">
      <c r="A435" t="s">
        <v>443</v>
      </c>
      <c r="B435">
        <v>99999</v>
      </c>
    </row>
    <row r="436" spans="1:2" x14ac:dyDescent="0.25">
      <c r="A436" t="s">
        <v>444</v>
      </c>
      <c r="B436">
        <v>99999</v>
      </c>
    </row>
    <row r="437" spans="1:2" x14ac:dyDescent="0.25">
      <c r="A437" t="s">
        <v>445</v>
      </c>
      <c r="B437">
        <v>99999</v>
      </c>
    </row>
    <row r="438" spans="1:2" x14ac:dyDescent="0.25">
      <c r="A438" t="s">
        <v>446</v>
      </c>
      <c r="B438">
        <v>99999</v>
      </c>
    </row>
    <row r="439" spans="1:2" x14ac:dyDescent="0.25">
      <c r="A439" t="s">
        <v>447</v>
      </c>
      <c r="B439">
        <v>99999</v>
      </c>
    </row>
    <row r="440" spans="1:2" x14ac:dyDescent="0.25">
      <c r="A440" t="s">
        <v>448</v>
      </c>
      <c r="B440">
        <v>99999</v>
      </c>
    </row>
    <row r="441" spans="1:2" x14ac:dyDescent="0.25">
      <c r="A441" t="s">
        <v>449</v>
      </c>
      <c r="B441">
        <v>99999</v>
      </c>
    </row>
    <row r="442" spans="1:2" x14ac:dyDescent="0.25">
      <c r="A442" t="s">
        <v>450</v>
      </c>
      <c r="B442">
        <v>99999</v>
      </c>
    </row>
    <row r="443" spans="1:2" x14ac:dyDescent="0.25">
      <c r="A443" t="s">
        <v>451</v>
      </c>
      <c r="B443">
        <v>99999</v>
      </c>
    </row>
    <row r="444" spans="1:2" x14ac:dyDescent="0.25">
      <c r="A444" t="s">
        <v>452</v>
      </c>
      <c r="B444">
        <v>99999</v>
      </c>
    </row>
    <row r="445" spans="1:2" x14ac:dyDescent="0.25">
      <c r="A445" t="s">
        <v>453</v>
      </c>
      <c r="B445">
        <v>99999</v>
      </c>
    </row>
    <row r="446" spans="1:2" x14ac:dyDescent="0.25">
      <c r="A446" t="s">
        <v>454</v>
      </c>
      <c r="B446">
        <v>99999</v>
      </c>
    </row>
    <row r="447" spans="1:2" x14ac:dyDescent="0.25">
      <c r="A447" t="s">
        <v>455</v>
      </c>
      <c r="B447">
        <v>99999</v>
      </c>
    </row>
    <row r="448" spans="1:2" x14ac:dyDescent="0.25">
      <c r="A448" t="s">
        <v>456</v>
      </c>
      <c r="B448">
        <v>99999</v>
      </c>
    </row>
    <row r="449" spans="1:2" x14ac:dyDescent="0.25">
      <c r="A449" t="s">
        <v>457</v>
      </c>
      <c r="B449">
        <v>99999</v>
      </c>
    </row>
    <row r="450" spans="1:2" x14ac:dyDescent="0.25">
      <c r="A450" t="s">
        <v>458</v>
      </c>
      <c r="B450">
        <v>99999</v>
      </c>
    </row>
    <row r="451" spans="1:2" x14ac:dyDescent="0.25">
      <c r="A451" t="s">
        <v>459</v>
      </c>
      <c r="B451">
        <v>99999</v>
      </c>
    </row>
    <row r="452" spans="1:2" x14ac:dyDescent="0.25">
      <c r="A452" t="s">
        <v>460</v>
      </c>
      <c r="B452">
        <v>99999</v>
      </c>
    </row>
    <row r="453" spans="1:2" x14ac:dyDescent="0.25">
      <c r="A453" t="s">
        <v>461</v>
      </c>
      <c r="B453">
        <v>99999</v>
      </c>
    </row>
    <row r="454" spans="1:2" x14ac:dyDescent="0.25">
      <c r="A454" t="s">
        <v>462</v>
      </c>
      <c r="B454">
        <v>99999</v>
      </c>
    </row>
    <row r="455" spans="1:2" x14ac:dyDescent="0.25">
      <c r="A455" t="s">
        <v>463</v>
      </c>
      <c r="B455">
        <v>99999</v>
      </c>
    </row>
    <row r="456" spans="1:2" x14ac:dyDescent="0.25">
      <c r="A456" t="s">
        <v>464</v>
      </c>
      <c r="B456">
        <v>99999</v>
      </c>
    </row>
    <row r="457" spans="1:2" x14ac:dyDescent="0.25">
      <c r="A457" t="s">
        <v>465</v>
      </c>
      <c r="B457">
        <v>99999</v>
      </c>
    </row>
    <row r="458" spans="1:2" x14ac:dyDescent="0.25">
      <c r="A458" t="s">
        <v>466</v>
      </c>
      <c r="B458">
        <v>99999</v>
      </c>
    </row>
    <row r="459" spans="1:2" x14ac:dyDescent="0.25">
      <c r="A459" t="s">
        <v>467</v>
      </c>
      <c r="B459">
        <v>99999</v>
      </c>
    </row>
    <row r="460" spans="1:2" x14ac:dyDescent="0.25">
      <c r="A460" t="s">
        <v>468</v>
      </c>
      <c r="B460">
        <v>99999</v>
      </c>
    </row>
    <row r="461" spans="1:2" x14ac:dyDescent="0.25">
      <c r="A461" t="s">
        <v>469</v>
      </c>
      <c r="B461">
        <v>99999</v>
      </c>
    </row>
    <row r="462" spans="1:2" x14ac:dyDescent="0.25">
      <c r="A462" t="s">
        <v>470</v>
      </c>
      <c r="B462">
        <v>99999</v>
      </c>
    </row>
    <row r="463" spans="1:2" x14ac:dyDescent="0.25">
      <c r="A463" t="s">
        <v>471</v>
      </c>
      <c r="B463">
        <v>99999</v>
      </c>
    </row>
    <row r="464" spans="1:2" x14ac:dyDescent="0.25">
      <c r="A464" t="s">
        <v>472</v>
      </c>
      <c r="B464">
        <v>99999</v>
      </c>
    </row>
    <row r="465" spans="1:2" x14ac:dyDescent="0.25">
      <c r="A465" t="s">
        <v>473</v>
      </c>
      <c r="B465">
        <v>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8"/>
  <sheetViews>
    <sheetView workbookViewId="0">
      <selection activeCell="F14" sqref="F14"/>
    </sheetView>
  </sheetViews>
  <sheetFormatPr defaultRowHeight="15" x14ac:dyDescent="0.25"/>
  <cols>
    <col min="1" max="1" width="8.7109375" style="2"/>
    <col min="2" max="2" width="9.140625" style="5" customWidth="1"/>
    <col min="3" max="3" width="9.85546875" style="5" customWidth="1"/>
    <col min="4" max="7" width="8.7109375" style="2"/>
  </cols>
  <sheetData>
    <row r="3" spans="1:7" x14ac:dyDescent="0.25">
      <c r="B3" s="21"/>
      <c r="C3" s="21"/>
      <c r="D3" s="19"/>
      <c r="E3" s="19"/>
      <c r="F3" s="19"/>
      <c r="G3" s="19"/>
    </row>
    <row r="4" spans="1:7" x14ac:dyDescent="0.25">
      <c r="B4" s="21"/>
      <c r="C4" s="21"/>
      <c r="D4" s="19"/>
      <c r="E4" s="19"/>
      <c r="F4" s="19"/>
      <c r="G4" s="19"/>
    </row>
    <row r="5" spans="1:7" x14ac:dyDescent="0.25">
      <c r="B5" s="21"/>
      <c r="C5" s="21"/>
      <c r="D5" s="19"/>
      <c r="E5" s="19"/>
      <c r="F5" s="19"/>
      <c r="G5" s="19"/>
    </row>
    <row r="7" spans="1:7" ht="60" x14ac:dyDescent="0.25">
      <c r="A7" s="8" t="s">
        <v>2</v>
      </c>
      <c r="B7" s="7" t="s">
        <v>485</v>
      </c>
      <c r="C7" s="7" t="s">
        <v>486</v>
      </c>
      <c r="D7" s="8" t="s">
        <v>487</v>
      </c>
      <c r="E7" s="8" t="s">
        <v>488</v>
      </c>
      <c r="F7" s="8" t="s">
        <v>489</v>
      </c>
      <c r="G7" s="8" t="s">
        <v>490</v>
      </c>
    </row>
    <row r="8" spans="1:7" x14ac:dyDescent="0.25">
      <c r="A8" s="6"/>
      <c r="B8" s="22">
        <v>7899285</v>
      </c>
      <c r="C8" s="22">
        <v>1157468</v>
      </c>
      <c r="D8" s="23">
        <v>0.1465282</v>
      </c>
      <c r="E8" s="22">
        <v>2493275</v>
      </c>
      <c r="F8" s="22">
        <v>263515.90000000002</v>
      </c>
      <c r="G8" s="23">
        <v>0.1056907</v>
      </c>
    </row>
    <row r="9" spans="1:7" x14ac:dyDescent="0.25">
      <c r="A9" s="6"/>
      <c r="B9" s="22"/>
      <c r="C9" s="22"/>
      <c r="D9" s="6"/>
      <c r="E9" s="6"/>
      <c r="F9" s="6"/>
      <c r="G9" s="6"/>
    </row>
    <row r="10" spans="1:7" x14ac:dyDescent="0.25">
      <c r="A10" s="2">
        <v>35614</v>
      </c>
      <c r="B10" s="5">
        <v>118689</v>
      </c>
      <c r="C10" s="5">
        <v>11509</v>
      </c>
      <c r="D10" s="24">
        <v>9.6967700000000004E-2</v>
      </c>
      <c r="E10" s="5">
        <v>93270.51</v>
      </c>
      <c r="F10" s="5">
        <v>5529.8549999999996</v>
      </c>
      <c r="G10" s="24">
        <v>5.9288399999999998E-2</v>
      </c>
    </row>
    <row r="11" spans="1:7" x14ac:dyDescent="0.25">
      <c r="A11" s="2">
        <v>35004</v>
      </c>
      <c r="B11" s="5">
        <v>53402</v>
      </c>
      <c r="C11" s="5">
        <v>8228</v>
      </c>
      <c r="D11" s="24">
        <v>0.15407660000000001</v>
      </c>
      <c r="E11" s="5">
        <v>25537.72</v>
      </c>
      <c r="F11" s="5">
        <v>3105</v>
      </c>
      <c r="G11" s="24">
        <v>0.1215849</v>
      </c>
    </row>
    <row r="12" spans="1:7" x14ac:dyDescent="0.25">
      <c r="A12" s="2">
        <v>35084</v>
      </c>
      <c r="B12" s="5">
        <v>44340</v>
      </c>
      <c r="C12" s="5">
        <v>8071</v>
      </c>
      <c r="D12" s="24">
        <v>0.1820253</v>
      </c>
      <c r="E12" s="5">
        <v>18008.11</v>
      </c>
      <c r="F12" s="5">
        <v>2501.7150000000001</v>
      </c>
      <c r="G12" s="24">
        <v>0.13892160000000001</v>
      </c>
    </row>
    <row r="13" spans="1:7" x14ac:dyDescent="0.25">
      <c r="A13" s="2">
        <v>39100</v>
      </c>
      <c r="B13" s="5">
        <v>11436</v>
      </c>
      <c r="C13" s="5">
        <v>1783</v>
      </c>
      <c r="D13" s="24">
        <v>0.1559112</v>
      </c>
      <c r="E13" s="5">
        <v>3138.83</v>
      </c>
      <c r="F13" s="5">
        <v>479.33499999999998</v>
      </c>
      <c r="G13" s="25">
        <v>0.15271129999999999</v>
      </c>
    </row>
    <row r="14" spans="1:7" x14ac:dyDescent="0.25">
      <c r="A14" s="2">
        <v>19124</v>
      </c>
      <c r="B14" s="5">
        <v>120013</v>
      </c>
      <c r="C14" s="5">
        <v>17703</v>
      </c>
      <c r="D14" s="24">
        <v>0.147509</v>
      </c>
      <c r="E14" s="5">
        <v>38893.57</v>
      </c>
      <c r="F14" s="5">
        <v>4354.2849999999999</v>
      </c>
      <c r="G14" s="25">
        <v>0.1119539</v>
      </c>
    </row>
    <row r="15" spans="1:7" x14ac:dyDescent="0.25">
      <c r="A15" s="2">
        <v>23104</v>
      </c>
      <c r="B15" s="5">
        <v>59661</v>
      </c>
      <c r="C15" s="5">
        <v>10932</v>
      </c>
      <c r="D15" s="24">
        <v>0.18323529999999999</v>
      </c>
      <c r="E15" s="5">
        <v>16445.64</v>
      </c>
      <c r="F15" s="5">
        <v>2445.62</v>
      </c>
      <c r="G15" s="25">
        <v>0.14870929999999999</v>
      </c>
    </row>
    <row r="16" spans="1:7" x14ac:dyDescent="0.25">
      <c r="A16" s="2">
        <v>16984</v>
      </c>
      <c r="B16" s="5">
        <v>163485</v>
      </c>
      <c r="C16" s="5">
        <v>23266</v>
      </c>
      <c r="D16" s="24">
        <v>0.14231279999999999</v>
      </c>
      <c r="E16" s="5">
        <v>51933.86</v>
      </c>
      <c r="F16" s="5">
        <v>5158.88</v>
      </c>
      <c r="G16" s="25">
        <v>9.9335599999999996E-2</v>
      </c>
    </row>
    <row r="17" spans="1:7" x14ac:dyDescent="0.25">
      <c r="A17" s="2">
        <v>20994</v>
      </c>
      <c r="B17" s="5">
        <v>20528</v>
      </c>
      <c r="C17" s="5">
        <v>4076</v>
      </c>
      <c r="D17" s="24">
        <v>0.19855809999999999</v>
      </c>
      <c r="E17" s="5">
        <v>4797.08</v>
      </c>
      <c r="F17" s="5">
        <v>859.15</v>
      </c>
      <c r="G17" s="25">
        <v>0.17909849999999999</v>
      </c>
    </row>
    <row r="18" spans="1:7" x14ac:dyDescent="0.25">
      <c r="A18" s="2">
        <v>23844</v>
      </c>
      <c r="B18" s="5">
        <v>17595</v>
      </c>
      <c r="C18" s="5">
        <v>3928</v>
      </c>
      <c r="D18" s="24">
        <v>0.2232452</v>
      </c>
      <c r="E18" s="5">
        <v>3465.105</v>
      </c>
      <c r="F18" s="5">
        <v>706.6</v>
      </c>
      <c r="G18" s="25">
        <v>0.20391880000000001</v>
      </c>
    </row>
    <row r="19" spans="1:7" x14ac:dyDescent="0.25">
      <c r="A19" s="2">
        <v>29404</v>
      </c>
      <c r="B19" s="5">
        <v>22373</v>
      </c>
      <c r="C19" s="5">
        <v>2857</v>
      </c>
      <c r="D19" s="24">
        <v>0.1276986</v>
      </c>
      <c r="E19" s="5">
        <v>6407.9350000000004</v>
      </c>
      <c r="F19" s="5">
        <v>558.20500000000004</v>
      </c>
      <c r="G19" s="25">
        <v>8.7111499999999994E-2</v>
      </c>
    </row>
    <row r="20" spans="1:7" x14ac:dyDescent="0.25">
      <c r="A20" s="2">
        <v>33124</v>
      </c>
      <c r="B20" s="5">
        <v>39274</v>
      </c>
      <c r="C20" s="5">
        <v>7854</v>
      </c>
      <c r="D20" s="24">
        <v>0.19997960000000001</v>
      </c>
      <c r="E20" s="5">
        <v>15176.04</v>
      </c>
      <c r="F20" s="5">
        <v>2201.46</v>
      </c>
      <c r="G20" s="25">
        <v>0.14506160000000001</v>
      </c>
    </row>
    <row r="21" spans="1:7" x14ac:dyDescent="0.25">
      <c r="A21" s="2">
        <v>22744</v>
      </c>
      <c r="B21" s="5">
        <v>40282</v>
      </c>
      <c r="C21" s="5">
        <v>7837</v>
      </c>
      <c r="D21" s="24">
        <v>0.19455339999999999</v>
      </c>
      <c r="E21" s="5">
        <v>13499.43</v>
      </c>
      <c r="F21" s="5">
        <v>2079.2649999999999</v>
      </c>
      <c r="G21" s="25">
        <v>0.1540261</v>
      </c>
    </row>
    <row r="22" spans="1:7" x14ac:dyDescent="0.25">
      <c r="A22" s="2">
        <v>48424</v>
      </c>
      <c r="B22" s="5">
        <v>34405</v>
      </c>
      <c r="C22" s="5">
        <v>5991</v>
      </c>
      <c r="D22" s="24">
        <v>0.1741317</v>
      </c>
      <c r="E22" s="5">
        <v>11960.2</v>
      </c>
      <c r="F22" s="5">
        <v>1500.2650000000001</v>
      </c>
      <c r="G22" s="25">
        <v>0.1254382</v>
      </c>
    </row>
    <row r="23" spans="1:7" x14ac:dyDescent="0.25">
      <c r="A23" s="2">
        <v>26420</v>
      </c>
      <c r="B23" s="5">
        <v>133525</v>
      </c>
      <c r="C23" s="5">
        <v>25725</v>
      </c>
      <c r="D23" s="24">
        <v>0.19266059999999999</v>
      </c>
      <c r="E23" s="5">
        <v>39034.730000000003</v>
      </c>
      <c r="F23" s="5">
        <v>5451.3050000000003</v>
      </c>
      <c r="G23" s="25">
        <v>0.13965269999999999</v>
      </c>
    </row>
    <row r="24" spans="1:7" x14ac:dyDescent="0.25">
      <c r="A24" s="2">
        <v>31084</v>
      </c>
      <c r="B24" s="5">
        <v>190848</v>
      </c>
      <c r="C24" s="5">
        <v>18471</v>
      </c>
      <c r="D24" s="24">
        <v>9.6783800000000003E-2</v>
      </c>
      <c r="E24" s="5">
        <v>122695.2</v>
      </c>
      <c r="F24" s="5">
        <v>8035.625</v>
      </c>
      <c r="G24" s="25">
        <v>6.5492599999999998E-2</v>
      </c>
    </row>
    <row r="25" spans="1:7" x14ac:dyDescent="0.25">
      <c r="A25" s="2">
        <v>11244</v>
      </c>
      <c r="B25" s="5">
        <v>78602</v>
      </c>
      <c r="C25" s="5">
        <v>4143</v>
      </c>
      <c r="D25" s="24">
        <v>5.2708600000000001E-2</v>
      </c>
      <c r="E25" s="5">
        <v>49336.28</v>
      </c>
      <c r="F25" s="5">
        <v>2031.0550000000001</v>
      </c>
      <c r="G25" s="25">
        <v>4.1167599999999999E-2</v>
      </c>
    </row>
    <row r="26" spans="1:7" x14ac:dyDescent="0.25">
      <c r="A26" s="2">
        <v>38060</v>
      </c>
      <c r="B26" s="5">
        <v>196798</v>
      </c>
      <c r="C26" s="5">
        <v>30701</v>
      </c>
      <c r="D26" s="24">
        <v>0.15600259999999999</v>
      </c>
      <c r="E26" s="5">
        <v>59085.919999999998</v>
      </c>
      <c r="F26" s="5">
        <v>6954.8950000000004</v>
      </c>
      <c r="G26" s="25">
        <v>0.1177082</v>
      </c>
    </row>
    <row r="27" spans="1:7" x14ac:dyDescent="0.25">
      <c r="A27" s="2">
        <v>12060</v>
      </c>
      <c r="B27" s="5">
        <v>172636</v>
      </c>
      <c r="C27" s="5">
        <v>36218</v>
      </c>
      <c r="D27" s="24">
        <v>0.20979400000000001</v>
      </c>
      <c r="E27" s="5">
        <v>50234.03</v>
      </c>
      <c r="F27" s="5">
        <v>7602.99</v>
      </c>
      <c r="G27" s="25">
        <v>0.1513514</v>
      </c>
    </row>
    <row r="28" spans="1:7" x14ac:dyDescent="0.25">
      <c r="A28" s="2">
        <v>47894</v>
      </c>
      <c r="B28" s="5">
        <v>145632</v>
      </c>
      <c r="C28" s="5">
        <v>19960</v>
      </c>
      <c r="D28" s="24">
        <v>0.13705780000000001</v>
      </c>
      <c r="E28" s="5">
        <v>66140.289999999994</v>
      </c>
      <c r="F28" s="5">
        <v>6756.01</v>
      </c>
      <c r="G28" s="25">
        <v>0.10214670000000001</v>
      </c>
    </row>
    <row r="29" spans="1:7" x14ac:dyDescent="0.25">
      <c r="A29" s="2">
        <v>23224</v>
      </c>
      <c r="B29" s="5">
        <v>34463</v>
      </c>
      <c r="C29" s="5">
        <v>4366</v>
      </c>
      <c r="D29" s="24">
        <v>0.12668660000000001</v>
      </c>
      <c r="E29" s="5">
        <v>15446.25</v>
      </c>
      <c r="F29" s="5">
        <v>1481.15</v>
      </c>
      <c r="G29" s="25">
        <v>9.5890600000000006E-2</v>
      </c>
    </row>
    <row r="30" spans="1:7" x14ac:dyDescent="0.25">
      <c r="A30" s="2">
        <v>40140</v>
      </c>
      <c r="B30" s="5">
        <v>133817</v>
      </c>
      <c r="C30" s="5">
        <v>27523</v>
      </c>
      <c r="D30" s="24">
        <v>0.20567640000000001</v>
      </c>
      <c r="E30" s="5">
        <v>46134.77</v>
      </c>
      <c r="F30" s="5">
        <v>8430.5949999999993</v>
      </c>
      <c r="G30" s="25">
        <v>0.1827384</v>
      </c>
    </row>
    <row r="31" spans="1:7" x14ac:dyDescent="0.25">
      <c r="A31" s="2">
        <v>19804</v>
      </c>
      <c r="B31" s="5">
        <v>31881</v>
      </c>
      <c r="C31" s="5">
        <v>6103</v>
      </c>
      <c r="D31" s="24">
        <v>0.19143060000000001</v>
      </c>
      <c r="E31" s="5">
        <v>6049.375</v>
      </c>
      <c r="F31" s="5">
        <v>904.82500000000005</v>
      </c>
      <c r="G31" s="25">
        <v>0.14957329999999999</v>
      </c>
    </row>
    <row r="32" spans="1:7" x14ac:dyDescent="0.25">
      <c r="A32" s="2">
        <v>47664</v>
      </c>
      <c r="B32" s="5">
        <v>82438</v>
      </c>
      <c r="C32" s="5">
        <v>9664</v>
      </c>
      <c r="D32" s="24">
        <v>0.1172275</v>
      </c>
      <c r="E32" s="5">
        <v>19328.64</v>
      </c>
      <c r="F32" s="5">
        <v>1788.8</v>
      </c>
      <c r="G32" s="25">
        <v>9.2546600000000007E-2</v>
      </c>
    </row>
    <row r="33" spans="1:7" x14ac:dyDescent="0.25">
      <c r="A33" s="2">
        <v>37964</v>
      </c>
      <c r="B33" s="5">
        <v>36993</v>
      </c>
      <c r="C33" s="5">
        <v>6510</v>
      </c>
      <c r="D33" s="24">
        <v>0.1759792</v>
      </c>
      <c r="E33" s="5">
        <v>10553.91</v>
      </c>
      <c r="F33" s="5">
        <v>1169.57</v>
      </c>
      <c r="G33" s="25">
        <v>0.11081870000000001</v>
      </c>
    </row>
    <row r="34" spans="1:7" x14ac:dyDescent="0.25">
      <c r="A34" s="2">
        <v>15804</v>
      </c>
      <c r="B34" s="5">
        <v>27074</v>
      </c>
      <c r="C34" s="5">
        <v>7058</v>
      </c>
      <c r="D34" s="24">
        <v>0.26069290000000001</v>
      </c>
      <c r="E34" s="5">
        <v>6469.14</v>
      </c>
      <c r="F34" s="5">
        <v>1450.59</v>
      </c>
      <c r="G34" s="25">
        <v>0.2242323</v>
      </c>
    </row>
    <row r="35" spans="1:7" x14ac:dyDescent="0.25">
      <c r="A35" s="2">
        <v>33874</v>
      </c>
      <c r="B35" s="5">
        <v>47987</v>
      </c>
      <c r="C35" s="5">
        <v>5606</v>
      </c>
      <c r="D35" s="24">
        <v>0.1168233</v>
      </c>
      <c r="E35" s="5">
        <v>15917.87</v>
      </c>
      <c r="F35" s="5">
        <v>1396.65</v>
      </c>
      <c r="G35" s="25">
        <v>8.7741E-2</v>
      </c>
    </row>
    <row r="36" spans="1:7" x14ac:dyDescent="0.25">
      <c r="A36" s="2">
        <v>48864</v>
      </c>
      <c r="B36" s="5">
        <v>16418</v>
      </c>
      <c r="C36" s="5">
        <v>3865</v>
      </c>
      <c r="D36" s="24">
        <v>0.23541239999999999</v>
      </c>
      <c r="E36" s="5">
        <v>4258.08</v>
      </c>
      <c r="F36" s="5">
        <v>868.005</v>
      </c>
      <c r="G36" s="25">
        <v>0.2038489</v>
      </c>
    </row>
    <row r="37" spans="1:7" x14ac:dyDescent="0.25">
      <c r="A37" s="2">
        <v>45300</v>
      </c>
      <c r="B37" s="5">
        <v>87392</v>
      </c>
      <c r="C37" s="5">
        <v>17112</v>
      </c>
      <c r="D37" s="24">
        <v>0.19580739999999999</v>
      </c>
      <c r="E37" s="5">
        <v>23118.75</v>
      </c>
      <c r="F37" s="5">
        <v>3515.72</v>
      </c>
      <c r="G37" s="25">
        <v>0.15207219999999999</v>
      </c>
    </row>
    <row r="38" spans="1:7" x14ac:dyDescent="0.25">
      <c r="A38" s="2">
        <v>14454</v>
      </c>
      <c r="B38" s="5">
        <v>51965</v>
      </c>
      <c r="C38" s="5">
        <v>4322</v>
      </c>
      <c r="D38" s="24">
        <v>8.3171400000000006E-2</v>
      </c>
      <c r="E38" s="5">
        <v>25430.16</v>
      </c>
      <c r="F38" s="5">
        <v>1712.26</v>
      </c>
      <c r="G38" s="25">
        <v>6.73319E-2</v>
      </c>
    </row>
    <row r="39" spans="1:7" x14ac:dyDescent="0.25">
      <c r="A39" s="2">
        <v>15764</v>
      </c>
      <c r="B39" s="5">
        <v>63108</v>
      </c>
      <c r="C39" s="5">
        <v>4735</v>
      </c>
      <c r="D39" s="24">
        <v>7.5030100000000002E-2</v>
      </c>
      <c r="E39" s="5">
        <v>29543.06</v>
      </c>
      <c r="F39" s="5">
        <v>1925.115</v>
      </c>
      <c r="G39" s="25">
        <v>6.5162999999999999E-2</v>
      </c>
    </row>
    <row r="40" spans="1:7" x14ac:dyDescent="0.25">
      <c r="A40" s="2">
        <v>49340</v>
      </c>
      <c r="B40" s="5">
        <v>23761</v>
      </c>
      <c r="C40" s="5">
        <v>3587</v>
      </c>
      <c r="D40" s="24">
        <v>0.1509617</v>
      </c>
      <c r="E40" s="5">
        <v>6455.3950000000004</v>
      </c>
      <c r="F40" s="5">
        <v>858.18499999999995</v>
      </c>
      <c r="G40" s="25">
        <v>0.13294069999999999</v>
      </c>
    </row>
    <row r="41" spans="1:7" x14ac:dyDescent="0.25">
      <c r="A41" s="2">
        <v>39300</v>
      </c>
      <c r="B41" s="5">
        <v>41373</v>
      </c>
      <c r="C41" s="5">
        <v>7873</v>
      </c>
      <c r="D41" s="24">
        <v>0.1902932</v>
      </c>
      <c r="E41" s="5">
        <v>11879.08</v>
      </c>
      <c r="F41" s="5">
        <v>2052.0349999999999</v>
      </c>
      <c r="G41" s="25">
        <v>0.17274349999999999</v>
      </c>
    </row>
    <row r="42" spans="1:7" x14ac:dyDescent="0.25">
      <c r="A42" s="2">
        <v>42644</v>
      </c>
      <c r="B42" s="5">
        <v>99964</v>
      </c>
      <c r="C42" s="5">
        <v>7466</v>
      </c>
      <c r="D42" s="24">
        <v>7.4686900000000001E-2</v>
      </c>
      <c r="E42" s="5">
        <v>52900.79</v>
      </c>
      <c r="F42" s="5">
        <v>2908.06</v>
      </c>
      <c r="G42" s="25">
        <v>5.4972E-2</v>
      </c>
    </row>
    <row r="43" spans="1:7" x14ac:dyDescent="0.25">
      <c r="A43" s="2">
        <v>45104</v>
      </c>
      <c r="B43" s="5">
        <v>35513</v>
      </c>
      <c r="C43" s="5">
        <v>5836</v>
      </c>
      <c r="D43" s="24">
        <v>0.16433420000000001</v>
      </c>
      <c r="E43" s="5">
        <v>12591.42</v>
      </c>
      <c r="F43" s="5">
        <v>1865.19</v>
      </c>
      <c r="G43" s="25">
        <v>0.14813190000000001</v>
      </c>
    </row>
    <row r="44" spans="1:7" x14ac:dyDescent="0.25">
      <c r="A44" s="2">
        <v>19740</v>
      </c>
      <c r="B44" s="5">
        <v>136008</v>
      </c>
      <c r="C44" s="5">
        <v>18943</v>
      </c>
      <c r="D44" s="24">
        <v>0.1392786</v>
      </c>
      <c r="E44" s="5">
        <v>52950.35</v>
      </c>
      <c r="F44" s="5">
        <v>6335.0349999999999</v>
      </c>
      <c r="G44" s="25">
        <v>0.119641</v>
      </c>
    </row>
    <row r="45" spans="1:7" x14ac:dyDescent="0.25">
      <c r="A45" s="2">
        <v>33460</v>
      </c>
      <c r="B45" s="5">
        <v>113231</v>
      </c>
      <c r="C45" s="5">
        <v>12627</v>
      </c>
      <c r="D45" s="24">
        <v>0.1115154</v>
      </c>
      <c r="E45" s="5">
        <v>34752.699999999997</v>
      </c>
      <c r="F45" s="5">
        <v>3179.5050000000001</v>
      </c>
      <c r="G45" s="25">
        <v>9.1489399999999999E-2</v>
      </c>
    </row>
    <row r="46" spans="1:7" x14ac:dyDescent="0.25">
      <c r="A46" s="2">
        <v>36740</v>
      </c>
      <c r="B46" s="5">
        <v>70047</v>
      </c>
      <c r="C46" s="5">
        <v>15135</v>
      </c>
      <c r="D46" s="24">
        <v>0.21606919999999999</v>
      </c>
      <c r="E46" s="5">
        <v>19908.59</v>
      </c>
      <c r="F46" s="5">
        <v>3466.4349999999999</v>
      </c>
      <c r="G46" s="25">
        <v>0.17411760000000001</v>
      </c>
    </row>
    <row r="47" spans="1:7" x14ac:dyDescent="0.25">
      <c r="A47" s="2">
        <v>29820</v>
      </c>
      <c r="B47" s="5">
        <v>77717</v>
      </c>
      <c r="C47" s="5">
        <v>13145</v>
      </c>
      <c r="D47" s="24">
        <v>0.16913929999999999</v>
      </c>
      <c r="E47" s="5">
        <v>23938.41</v>
      </c>
      <c r="F47" s="5">
        <v>3209.915</v>
      </c>
      <c r="G47" s="25">
        <v>0.1340905</v>
      </c>
    </row>
    <row r="48" spans="1:7" x14ac:dyDescent="0.25">
      <c r="A48" s="2">
        <v>41884</v>
      </c>
      <c r="B48" s="5">
        <v>32023</v>
      </c>
      <c r="C48" s="5">
        <v>248</v>
      </c>
      <c r="D48" s="24">
        <v>7.7444000000000002E-3</v>
      </c>
      <c r="E48" s="5">
        <v>32045.040000000001</v>
      </c>
      <c r="F48" s="5">
        <v>120.9</v>
      </c>
      <c r="G48" s="25">
        <v>3.7728000000000002E-3</v>
      </c>
    </row>
    <row r="49" spans="1:7" x14ac:dyDescent="0.25">
      <c r="A49" s="2">
        <v>42034</v>
      </c>
      <c r="B49" s="5">
        <v>7546</v>
      </c>
      <c r="C49" s="5">
        <v>118</v>
      </c>
      <c r="D49" s="24">
        <v>1.5637399999999999E-2</v>
      </c>
      <c r="E49" s="5">
        <v>6657.53</v>
      </c>
      <c r="F49" s="5">
        <v>60.78</v>
      </c>
      <c r="G49" s="25">
        <v>9.1295000000000005E-3</v>
      </c>
    </row>
    <row r="50" spans="1:7" x14ac:dyDescent="0.25">
      <c r="A50" s="2">
        <v>36084</v>
      </c>
      <c r="B50" s="5">
        <v>84081</v>
      </c>
      <c r="C50" s="5">
        <v>5164</v>
      </c>
      <c r="D50" s="24">
        <v>6.1416999999999999E-2</v>
      </c>
      <c r="E50" s="5">
        <v>51592.25</v>
      </c>
      <c r="F50" s="5">
        <v>2489.3000000000002</v>
      </c>
      <c r="G50" s="25">
        <v>4.8249500000000001E-2</v>
      </c>
    </row>
    <row r="51" spans="1:7" x14ac:dyDescent="0.25">
      <c r="A51" s="2">
        <v>41180</v>
      </c>
      <c r="B51" s="5">
        <v>79629</v>
      </c>
      <c r="C51" s="5">
        <v>12094</v>
      </c>
      <c r="D51" s="24">
        <v>0.15187929999999999</v>
      </c>
      <c r="E51" s="5">
        <v>18016.82</v>
      </c>
      <c r="F51" s="5">
        <v>1979.24</v>
      </c>
      <c r="G51" s="25">
        <v>0.1098551</v>
      </c>
    </row>
    <row r="52" spans="1:7" x14ac:dyDescent="0.25">
      <c r="A52" s="2">
        <v>12420</v>
      </c>
      <c r="B52" s="5">
        <v>64591</v>
      </c>
      <c r="C52" s="5">
        <v>6870</v>
      </c>
      <c r="D52" s="24">
        <v>0.1063616</v>
      </c>
      <c r="E52" s="5">
        <v>22248.55</v>
      </c>
      <c r="F52" s="5">
        <v>1714.85</v>
      </c>
      <c r="G52" s="25">
        <v>7.7076900000000004E-2</v>
      </c>
    </row>
    <row r="53" spans="1:7" x14ac:dyDescent="0.25">
      <c r="A53" s="2">
        <v>38900</v>
      </c>
      <c r="B53" s="5">
        <v>80916</v>
      </c>
      <c r="C53" s="5">
        <v>8541</v>
      </c>
      <c r="D53" s="24">
        <v>0.10555390000000001</v>
      </c>
      <c r="E53" s="5">
        <v>30339.94</v>
      </c>
      <c r="F53" s="5">
        <v>2742.2249999999999</v>
      </c>
      <c r="G53" s="25">
        <v>9.03833E-2</v>
      </c>
    </row>
    <row r="54" spans="1:7" x14ac:dyDescent="0.25">
      <c r="A54" s="2">
        <v>16740</v>
      </c>
      <c r="B54" s="5">
        <v>83810</v>
      </c>
      <c r="C54" s="5">
        <v>11509</v>
      </c>
      <c r="D54" s="24">
        <v>0.13732249999999999</v>
      </c>
      <c r="E54" s="5">
        <v>24234.86</v>
      </c>
      <c r="F54" s="5">
        <v>2376.0749999999998</v>
      </c>
      <c r="G54" s="25">
        <v>9.8043699999999998E-2</v>
      </c>
    </row>
    <row r="55" spans="1:7" x14ac:dyDescent="0.25">
      <c r="A55" s="2">
        <v>41700</v>
      </c>
      <c r="B55" s="5">
        <v>56026</v>
      </c>
      <c r="C55" s="5">
        <v>10803</v>
      </c>
      <c r="D55" s="24">
        <v>0.1928212</v>
      </c>
      <c r="E55" s="5">
        <v>14636.98</v>
      </c>
      <c r="F55" s="5">
        <v>2285.415</v>
      </c>
      <c r="G55" s="25">
        <v>0.1561398</v>
      </c>
    </row>
    <row r="56" spans="1:7" x14ac:dyDescent="0.25">
      <c r="A56" s="2">
        <v>12580</v>
      </c>
      <c r="B56" s="5">
        <v>70051</v>
      </c>
      <c r="C56" s="5">
        <v>13610</v>
      </c>
      <c r="D56" s="24">
        <v>0.19428699999999999</v>
      </c>
      <c r="E56" s="5">
        <v>23881.45</v>
      </c>
      <c r="F56" s="5">
        <v>3559.9</v>
      </c>
      <c r="G56" s="25">
        <v>0.14906549999999999</v>
      </c>
    </row>
    <row r="57" spans="1:7" x14ac:dyDescent="0.25">
      <c r="A57" s="2">
        <v>41740</v>
      </c>
      <c r="B57" s="5">
        <v>95665</v>
      </c>
      <c r="C57" s="5">
        <v>6699</v>
      </c>
      <c r="D57" s="24">
        <v>7.0025599999999993E-2</v>
      </c>
      <c r="E57" s="5">
        <v>52359.3</v>
      </c>
      <c r="F57" s="5">
        <v>2949.8049999999998</v>
      </c>
      <c r="G57" s="25">
        <v>5.6337699999999998E-2</v>
      </c>
    </row>
    <row r="58" spans="1:7" x14ac:dyDescent="0.25">
      <c r="A58" s="2">
        <v>40900</v>
      </c>
      <c r="B58" s="5">
        <v>82619</v>
      </c>
      <c r="C58" s="5">
        <v>10886</v>
      </c>
      <c r="D58" s="24">
        <v>0.1317615</v>
      </c>
      <c r="E58" s="5">
        <v>31461.26</v>
      </c>
      <c r="F58" s="5">
        <v>3676.99</v>
      </c>
      <c r="G58" s="25">
        <v>0.11687359999999999</v>
      </c>
    </row>
    <row r="59" spans="1:7" x14ac:dyDescent="0.25">
      <c r="A59" s="2">
        <v>34980</v>
      </c>
      <c r="B59" s="5">
        <v>67760</v>
      </c>
      <c r="C59" s="5">
        <v>11317</v>
      </c>
      <c r="D59" s="24">
        <v>0.16701589999999999</v>
      </c>
      <c r="E59" s="5">
        <v>21315.24</v>
      </c>
      <c r="F59" s="5">
        <v>2812.105</v>
      </c>
      <c r="G59" s="25">
        <v>0.1319293</v>
      </c>
    </row>
    <row r="60" spans="1:7" x14ac:dyDescent="0.25">
      <c r="A60" s="2">
        <v>28140</v>
      </c>
      <c r="B60" s="5">
        <v>61157</v>
      </c>
      <c r="C60" s="5">
        <v>9359</v>
      </c>
      <c r="D60" s="24">
        <v>0.15303240000000001</v>
      </c>
      <c r="E60" s="5">
        <v>14859.68</v>
      </c>
      <c r="F60" s="5">
        <v>1735.2850000000001</v>
      </c>
      <c r="G60" s="25">
        <v>0.1167781</v>
      </c>
    </row>
    <row r="61" spans="1:7" x14ac:dyDescent="0.25">
      <c r="A61" s="2">
        <v>26900</v>
      </c>
      <c r="B61" s="5">
        <v>63980</v>
      </c>
      <c r="C61" s="5">
        <v>11497</v>
      </c>
      <c r="D61" s="24">
        <v>0.17969679999999999</v>
      </c>
      <c r="E61" s="5">
        <v>14144.09</v>
      </c>
      <c r="F61" s="5">
        <v>2086.9749999999999</v>
      </c>
      <c r="G61" s="25">
        <v>0.14755099999999999</v>
      </c>
    </row>
    <row r="62" spans="1:7" x14ac:dyDescent="0.25">
      <c r="A62" s="2">
        <v>27260</v>
      </c>
      <c r="B62" s="5">
        <v>46810</v>
      </c>
      <c r="C62" s="5">
        <v>7549</v>
      </c>
      <c r="D62" s="24">
        <v>0.161269</v>
      </c>
      <c r="E62" s="5">
        <v>12237.25</v>
      </c>
      <c r="F62" s="5">
        <v>1614.845</v>
      </c>
      <c r="G62" s="25">
        <v>0.13196140000000001</v>
      </c>
    </row>
    <row r="63" spans="1:7" x14ac:dyDescent="0.25">
      <c r="A63" s="2">
        <v>18140</v>
      </c>
      <c r="B63" s="5">
        <v>57805</v>
      </c>
      <c r="C63" s="5">
        <v>7863</v>
      </c>
      <c r="D63" s="24">
        <v>0.13602629999999999</v>
      </c>
      <c r="E63" s="5">
        <v>14750.09</v>
      </c>
      <c r="F63" s="5">
        <v>1429.2149999999999</v>
      </c>
      <c r="G63" s="25">
        <v>9.6895300000000004E-2</v>
      </c>
    </row>
    <row r="64" spans="1:7" x14ac:dyDescent="0.25">
      <c r="A64" s="2">
        <v>17140</v>
      </c>
      <c r="B64" s="5">
        <v>59753</v>
      </c>
      <c r="C64" s="5">
        <v>9263</v>
      </c>
      <c r="D64" s="24">
        <v>0.15502150000000001</v>
      </c>
      <c r="E64" s="5">
        <v>13051.82</v>
      </c>
      <c r="F64" s="5">
        <v>1515.825</v>
      </c>
      <c r="G64" s="25">
        <v>0.11613900000000001</v>
      </c>
    </row>
    <row r="65" spans="1:7" x14ac:dyDescent="0.25">
      <c r="A65" s="2">
        <v>17460</v>
      </c>
      <c r="B65" s="5">
        <v>45448</v>
      </c>
      <c r="C65" s="5">
        <v>8046</v>
      </c>
      <c r="D65" s="24">
        <v>0.17703749999999999</v>
      </c>
      <c r="E65" s="5">
        <v>8829.41</v>
      </c>
      <c r="F65" s="5">
        <v>1185.68</v>
      </c>
      <c r="G65" s="25">
        <v>0.13428760000000001</v>
      </c>
    </row>
    <row r="66" spans="1:7" x14ac:dyDescent="0.25">
      <c r="A66" s="2">
        <v>38300</v>
      </c>
      <c r="B66" s="5">
        <v>47096</v>
      </c>
      <c r="C66" s="5">
        <v>7017</v>
      </c>
      <c r="D66" s="24">
        <v>0.1489936</v>
      </c>
      <c r="E66" s="5">
        <v>9728.09</v>
      </c>
      <c r="F66" s="5">
        <v>1049.7049999999999</v>
      </c>
      <c r="G66" s="25">
        <v>0.1079045</v>
      </c>
    </row>
    <row r="67" spans="1:7" x14ac:dyDescent="0.25">
      <c r="A67" s="2">
        <v>15980</v>
      </c>
      <c r="B67" s="5">
        <v>24092</v>
      </c>
      <c r="C67" s="5">
        <v>5205</v>
      </c>
      <c r="D67" s="24">
        <v>0.21604680000000001</v>
      </c>
      <c r="E67" s="5">
        <v>6367.96</v>
      </c>
      <c r="F67" s="5">
        <v>1048.9649999999999</v>
      </c>
      <c r="G67" s="25">
        <v>0.16472539999999999</v>
      </c>
    </row>
    <row r="68" spans="1:7" x14ac:dyDescent="0.25">
      <c r="A68" s="2">
        <v>35840</v>
      </c>
      <c r="B68" s="5">
        <v>26360</v>
      </c>
      <c r="C68" s="5">
        <v>3777</v>
      </c>
      <c r="D68" s="24">
        <v>0.1432853</v>
      </c>
      <c r="E68" s="5">
        <v>7710.82</v>
      </c>
      <c r="F68" s="5">
        <v>946.01499999999999</v>
      </c>
      <c r="G68" s="25">
        <v>0.1226867</v>
      </c>
    </row>
    <row r="69" spans="1:7" x14ac:dyDescent="0.25">
      <c r="A69" s="2">
        <v>39580</v>
      </c>
      <c r="B69" s="5">
        <v>47061</v>
      </c>
      <c r="C69" s="5">
        <v>4157</v>
      </c>
      <c r="D69" s="24">
        <v>8.83322E-2</v>
      </c>
      <c r="E69" s="5">
        <v>14011.67</v>
      </c>
      <c r="F69" s="5">
        <v>939.995</v>
      </c>
      <c r="G69" s="25">
        <v>6.7086599999999996E-2</v>
      </c>
    </row>
    <row r="70" spans="1:7" x14ac:dyDescent="0.25">
      <c r="A70" s="2">
        <v>47260</v>
      </c>
      <c r="B70" s="5">
        <v>48960</v>
      </c>
      <c r="C70" s="5">
        <v>7040</v>
      </c>
      <c r="D70" s="24">
        <v>0.1437909</v>
      </c>
      <c r="E70" s="5">
        <v>13818.83</v>
      </c>
      <c r="F70" s="5">
        <v>1514.66</v>
      </c>
      <c r="G70" s="25">
        <v>0.10960839999999999</v>
      </c>
    </row>
    <row r="71" spans="1:7" x14ac:dyDescent="0.25">
      <c r="A71" s="2">
        <v>41620</v>
      </c>
      <c r="B71" s="5">
        <v>49631</v>
      </c>
      <c r="C71" s="5">
        <v>7560</v>
      </c>
      <c r="D71" s="24">
        <v>0.15232419999999999</v>
      </c>
      <c r="E71" s="5">
        <v>16275.75</v>
      </c>
      <c r="F71" s="5">
        <v>2148.5100000000002</v>
      </c>
      <c r="G71" s="25">
        <v>0.13200690000000001</v>
      </c>
    </row>
    <row r="72" spans="1:7" x14ac:dyDescent="0.25">
      <c r="A72" s="2">
        <v>36420</v>
      </c>
      <c r="B72" s="5">
        <v>32310</v>
      </c>
      <c r="C72" s="5">
        <v>6013</v>
      </c>
      <c r="D72" s="24">
        <v>0.1861034</v>
      </c>
      <c r="E72" s="5">
        <v>6728.62</v>
      </c>
      <c r="F72" s="5">
        <v>977.005</v>
      </c>
      <c r="G72" s="25">
        <v>0.14520140000000001</v>
      </c>
    </row>
    <row r="73" spans="1:7" x14ac:dyDescent="0.25">
      <c r="A73" s="2">
        <v>33340</v>
      </c>
      <c r="B73" s="5">
        <v>40197</v>
      </c>
      <c r="C73" s="5">
        <v>3269</v>
      </c>
      <c r="D73" s="24">
        <v>8.1324499999999994E-2</v>
      </c>
      <c r="E73" s="5">
        <v>10180.709999999999</v>
      </c>
      <c r="F73" s="5">
        <v>620.57500000000005</v>
      </c>
      <c r="G73" s="25">
        <v>6.09559E-2</v>
      </c>
    </row>
    <row r="74" spans="1:7" x14ac:dyDescent="0.25">
      <c r="A74" s="2">
        <v>46060</v>
      </c>
      <c r="B74" s="5">
        <v>31205</v>
      </c>
      <c r="C74" s="5">
        <v>5145</v>
      </c>
      <c r="D74" s="24">
        <v>0.16487740000000001</v>
      </c>
      <c r="E74" s="5">
        <v>7278.5950000000003</v>
      </c>
      <c r="F74" s="5">
        <v>947.54499999999996</v>
      </c>
      <c r="G74" s="25">
        <v>0.1301824</v>
      </c>
    </row>
    <row r="75" spans="1:7" x14ac:dyDescent="0.25">
      <c r="A75" s="2">
        <v>13820</v>
      </c>
      <c r="B75" s="5">
        <v>26578</v>
      </c>
      <c r="C75" s="5">
        <v>4824</v>
      </c>
      <c r="D75" s="24">
        <v>0.18150350000000001</v>
      </c>
      <c r="E75" s="5">
        <v>6358.55</v>
      </c>
      <c r="F75" s="5">
        <v>857.15</v>
      </c>
      <c r="G75" s="25">
        <v>0.1348028</v>
      </c>
    </row>
    <row r="76" spans="1:7" x14ac:dyDescent="0.25">
      <c r="A76" s="2">
        <v>24340</v>
      </c>
      <c r="B76" s="5">
        <v>31466</v>
      </c>
      <c r="C76" s="5">
        <v>3317</v>
      </c>
      <c r="D76" s="24">
        <v>0.10541540000000001</v>
      </c>
      <c r="E76" s="5">
        <v>6555.06</v>
      </c>
      <c r="F76" s="5">
        <v>562.81500000000005</v>
      </c>
      <c r="G76" s="25">
        <v>8.5859599999999994E-2</v>
      </c>
    </row>
    <row r="77" spans="1:7" x14ac:dyDescent="0.25">
      <c r="A77" s="2">
        <v>32820</v>
      </c>
      <c r="B77" s="5">
        <v>27088</v>
      </c>
      <c r="C77" s="5">
        <v>5840</v>
      </c>
      <c r="D77" s="24">
        <v>0.2155936</v>
      </c>
      <c r="E77" s="5">
        <v>6151.57</v>
      </c>
      <c r="F77" s="5">
        <v>1098.94</v>
      </c>
      <c r="G77" s="25">
        <v>0.17864379999999999</v>
      </c>
    </row>
    <row r="78" spans="1:7" x14ac:dyDescent="0.25">
      <c r="A78" s="2">
        <v>31140</v>
      </c>
      <c r="B78" s="5">
        <v>35866</v>
      </c>
      <c r="C78" s="5">
        <v>5824</v>
      </c>
      <c r="D78" s="24">
        <v>0.1623822</v>
      </c>
      <c r="E78" s="5">
        <v>7808.08</v>
      </c>
      <c r="F78" s="5">
        <v>978.16</v>
      </c>
      <c r="G78" s="25">
        <v>0.12527530000000001</v>
      </c>
    </row>
    <row r="79" spans="1:7" x14ac:dyDescent="0.25">
      <c r="A79" s="2">
        <v>41940</v>
      </c>
      <c r="B79" s="5">
        <v>48382</v>
      </c>
      <c r="C79" s="5">
        <v>1110</v>
      </c>
      <c r="D79" s="24">
        <v>2.2942400000000002E-2</v>
      </c>
      <c r="E79" s="5">
        <v>39898.6</v>
      </c>
      <c r="F79" s="5">
        <v>647.38</v>
      </c>
      <c r="G79" s="25">
        <v>1.62256E-2</v>
      </c>
    </row>
    <row r="80" spans="1:7" x14ac:dyDescent="0.25">
      <c r="A80" s="2">
        <v>14260</v>
      </c>
      <c r="B80" s="5">
        <v>33249</v>
      </c>
      <c r="C80" s="5">
        <v>3946</v>
      </c>
      <c r="D80" s="24">
        <v>0.1186803</v>
      </c>
      <c r="E80" s="5">
        <v>8913.5450000000001</v>
      </c>
      <c r="F80" s="5">
        <v>884.23</v>
      </c>
      <c r="G80" s="25">
        <v>9.9200700000000003E-2</v>
      </c>
    </row>
    <row r="81" spans="1:7" x14ac:dyDescent="0.25">
      <c r="A81" s="2">
        <v>40060</v>
      </c>
      <c r="B81" s="5">
        <v>36915</v>
      </c>
      <c r="C81" s="5">
        <v>6552</v>
      </c>
      <c r="D81" s="24">
        <v>0.1774888</v>
      </c>
      <c r="E81" s="5">
        <v>10873.68</v>
      </c>
      <c r="F81" s="5">
        <v>1449.91</v>
      </c>
      <c r="G81" s="25">
        <v>0.13334119999999999</v>
      </c>
    </row>
    <row r="82" spans="1:7" x14ac:dyDescent="0.25">
      <c r="A82" s="2">
        <v>19660</v>
      </c>
      <c r="B82" s="5">
        <v>20611</v>
      </c>
      <c r="C82" s="5">
        <v>4627</v>
      </c>
      <c r="D82" s="24">
        <v>0.22449179999999999</v>
      </c>
      <c r="E82" s="5">
        <v>4440.665</v>
      </c>
      <c r="F82" s="5">
        <v>890.78499999999997</v>
      </c>
      <c r="G82" s="25">
        <v>0.2005972</v>
      </c>
    </row>
    <row r="83" spans="1:7" x14ac:dyDescent="0.25">
      <c r="A83" s="2">
        <v>37340</v>
      </c>
      <c r="B83" s="5">
        <v>18089</v>
      </c>
      <c r="C83" s="5">
        <v>3196</v>
      </c>
      <c r="D83" s="24">
        <v>0.17668200000000001</v>
      </c>
      <c r="E83" s="5">
        <v>4393.4049999999997</v>
      </c>
      <c r="F83" s="5">
        <v>609.15</v>
      </c>
      <c r="G83" s="25">
        <v>0.138651</v>
      </c>
    </row>
    <row r="84" spans="1:7" x14ac:dyDescent="0.25">
      <c r="A84" s="2">
        <v>17820</v>
      </c>
      <c r="B84" s="5">
        <v>36473</v>
      </c>
      <c r="C84" s="5">
        <v>3918</v>
      </c>
      <c r="D84" s="24">
        <v>0.1074219</v>
      </c>
      <c r="E84" s="5">
        <v>11617.75</v>
      </c>
      <c r="F84" s="5">
        <v>1026.43</v>
      </c>
      <c r="G84" s="25">
        <v>8.8350100000000001E-2</v>
      </c>
    </row>
    <row r="85" spans="1:7" x14ac:dyDescent="0.25">
      <c r="A85" s="2">
        <v>34820</v>
      </c>
      <c r="B85" s="5">
        <v>20788</v>
      </c>
      <c r="C85" s="5">
        <v>2097</v>
      </c>
      <c r="D85" s="24">
        <v>0.10087550000000001</v>
      </c>
      <c r="E85" s="5">
        <v>4432.83</v>
      </c>
      <c r="F85" s="5">
        <v>375.57499999999999</v>
      </c>
      <c r="G85" s="25">
        <v>8.4725800000000004E-2</v>
      </c>
    </row>
    <row r="86" spans="1:7" x14ac:dyDescent="0.25">
      <c r="A86" s="2">
        <v>29460</v>
      </c>
      <c r="B86" s="5">
        <v>19855</v>
      </c>
      <c r="C86" s="5">
        <v>6742</v>
      </c>
      <c r="D86" s="24">
        <v>0.33956180000000002</v>
      </c>
      <c r="E86" s="5">
        <v>4131.085</v>
      </c>
      <c r="F86" s="5">
        <v>1295.5899999999999</v>
      </c>
      <c r="G86" s="25">
        <v>0.3136198</v>
      </c>
    </row>
    <row r="87" spans="1:7" x14ac:dyDescent="0.25">
      <c r="A87" s="2">
        <v>28940</v>
      </c>
      <c r="B87" s="5">
        <v>23593</v>
      </c>
      <c r="C87" s="5">
        <v>3744</v>
      </c>
      <c r="D87" s="24">
        <v>0.1586911</v>
      </c>
      <c r="E87" s="5">
        <v>5410.3050000000003</v>
      </c>
      <c r="F87" s="5">
        <v>675.81</v>
      </c>
      <c r="G87" s="25">
        <v>0.1249116</v>
      </c>
    </row>
    <row r="88" spans="1:7" x14ac:dyDescent="0.25">
      <c r="A88" s="2">
        <v>36540</v>
      </c>
      <c r="B88" s="5">
        <v>26680</v>
      </c>
      <c r="C88" s="5">
        <v>3079</v>
      </c>
      <c r="D88" s="24">
        <v>0.1154048</v>
      </c>
      <c r="E88" s="5">
        <v>6092.41</v>
      </c>
      <c r="F88" s="5">
        <v>535.245</v>
      </c>
      <c r="G88" s="25">
        <v>8.7854399999999999E-2</v>
      </c>
    </row>
    <row r="89" spans="1:7" x14ac:dyDescent="0.25">
      <c r="A89" s="2">
        <v>25540</v>
      </c>
      <c r="B89" s="5">
        <v>23006</v>
      </c>
      <c r="C89" s="5">
        <v>4487</v>
      </c>
      <c r="D89" s="24">
        <v>0.19503609999999999</v>
      </c>
      <c r="E89" s="5">
        <v>5511.2</v>
      </c>
      <c r="F89" s="5">
        <v>907.375</v>
      </c>
      <c r="G89" s="25">
        <v>0.16464200000000001</v>
      </c>
    </row>
    <row r="90" spans="1:7" x14ac:dyDescent="0.25">
      <c r="A90" s="2">
        <v>38940</v>
      </c>
      <c r="B90" s="5">
        <v>14287</v>
      </c>
      <c r="C90" s="5">
        <v>3554</v>
      </c>
      <c r="D90" s="24">
        <v>0.2487576</v>
      </c>
      <c r="E90" s="5">
        <v>3413.8049999999998</v>
      </c>
      <c r="F90" s="5">
        <v>759.63</v>
      </c>
      <c r="G90" s="25">
        <v>0.2225171</v>
      </c>
    </row>
    <row r="91" spans="1:7" x14ac:dyDescent="0.25">
      <c r="A91" s="2">
        <v>35380</v>
      </c>
      <c r="B91" s="5">
        <v>24663</v>
      </c>
      <c r="C91" s="5">
        <v>4225</v>
      </c>
      <c r="D91" s="24">
        <v>0.17130919999999999</v>
      </c>
      <c r="E91" s="5">
        <v>6381.7049999999999</v>
      </c>
      <c r="F91" s="5">
        <v>781.71500000000003</v>
      </c>
      <c r="G91" s="25">
        <v>0.12249309999999999</v>
      </c>
    </row>
    <row r="92" spans="1:7" x14ac:dyDescent="0.25">
      <c r="A92" s="2">
        <v>10740</v>
      </c>
      <c r="B92" s="5">
        <v>21704</v>
      </c>
      <c r="C92" s="5">
        <v>4570</v>
      </c>
      <c r="D92" s="24">
        <v>0.21056030000000001</v>
      </c>
      <c r="E92" s="5">
        <v>5149.47</v>
      </c>
      <c r="F92" s="5">
        <v>825.22</v>
      </c>
      <c r="G92" s="25">
        <v>0.16025339999999999</v>
      </c>
    </row>
    <row r="93" spans="1:7" x14ac:dyDescent="0.25">
      <c r="A93" s="2">
        <v>46140</v>
      </c>
      <c r="B93" s="5">
        <v>20485</v>
      </c>
      <c r="C93" s="5">
        <v>4184</v>
      </c>
      <c r="D93" s="24">
        <v>0.20424700000000001</v>
      </c>
      <c r="E93" s="5">
        <v>4394.6450000000004</v>
      </c>
      <c r="F93" s="5">
        <v>684.34</v>
      </c>
      <c r="G93" s="25">
        <v>0.15572130000000001</v>
      </c>
    </row>
    <row r="94" spans="1:7" x14ac:dyDescent="0.25">
      <c r="A94" s="2">
        <v>40380</v>
      </c>
      <c r="B94" s="5">
        <v>18152</v>
      </c>
      <c r="C94" s="5">
        <v>2600</v>
      </c>
      <c r="D94" s="24">
        <v>0.1432349</v>
      </c>
      <c r="E94" s="5">
        <v>3068.38</v>
      </c>
      <c r="F94" s="5">
        <v>353.53</v>
      </c>
      <c r="G94" s="25">
        <v>0.11521720000000001</v>
      </c>
    </row>
    <row r="95" spans="1:7" x14ac:dyDescent="0.25">
      <c r="A95" s="2">
        <v>15380</v>
      </c>
      <c r="B95" s="5">
        <v>18732</v>
      </c>
      <c r="C95" s="5">
        <v>2623</v>
      </c>
      <c r="D95" s="24">
        <v>0.14002780000000001</v>
      </c>
      <c r="E95" s="5">
        <v>4014.41</v>
      </c>
      <c r="F95" s="5">
        <v>389.89499999999998</v>
      </c>
      <c r="G95" s="25">
        <v>9.7123899999999999E-2</v>
      </c>
    </row>
    <row r="96" spans="1:7" x14ac:dyDescent="0.25">
      <c r="A96" s="2">
        <v>34940</v>
      </c>
      <c r="B96" s="5">
        <v>11655</v>
      </c>
      <c r="C96" s="5">
        <v>1635</v>
      </c>
      <c r="D96" s="24">
        <v>0.14028309999999999</v>
      </c>
      <c r="E96" s="5">
        <v>4774.6450000000004</v>
      </c>
      <c r="F96" s="5">
        <v>472.245</v>
      </c>
      <c r="G96" s="25">
        <v>9.8906800000000003E-2</v>
      </c>
    </row>
    <row r="97" spans="1:7" x14ac:dyDescent="0.25">
      <c r="A97" s="2">
        <v>12540</v>
      </c>
      <c r="B97" s="5">
        <v>17827</v>
      </c>
      <c r="C97" s="5">
        <v>4718</v>
      </c>
      <c r="D97" s="24">
        <v>0.26465470000000002</v>
      </c>
      <c r="E97" s="5">
        <v>4353.0950000000003</v>
      </c>
      <c r="F97" s="5">
        <v>1029.47</v>
      </c>
      <c r="G97" s="25">
        <v>0.23649149999999999</v>
      </c>
    </row>
    <row r="98" spans="1:7" x14ac:dyDescent="0.25">
      <c r="A98" s="2">
        <v>19430</v>
      </c>
      <c r="B98" s="5">
        <v>18252</v>
      </c>
      <c r="C98" s="5">
        <v>2961</v>
      </c>
      <c r="D98" s="24">
        <v>0.16222880000000001</v>
      </c>
      <c r="E98" s="5">
        <v>3251.69</v>
      </c>
      <c r="F98" s="5">
        <v>401.64499999999998</v>
      </c>
      <c r="G98" s="25">
        <v>0.1235188</v>
      </c>
    </row>
    <row r="99" spans="1:7" x14ac:dyDescent="0.25">
      <c r="A99" s="2">
        <v>19780</v>
      </c>
      <c r="B99" s="5">
        <v>22637</v>
      </c>
      <c r="C99" s="5">
        <v>2441</v>
      </c>
      <c r="D99" s="24">
        <v>0.10783230000000001</v>
      </c>
      <c r="E99" s="5">
        <v>5160.6549999999997</v>
      </c>
      <c r="F99" s="5">
        <v>421.36500000000001</v>
      </c>
      <c r="G99" s="25">
        <v>8.16495E-2</v>
      </c>
    </row>
    <row r="100" spans="1:7" x14ac:dyDescent="0.25">
      <c r="A100" s="2">
        <v>23420</v>
      </c>
      <c r="B100" s="5">
        <v>19639</v>
      </c>
      <c r="C100" s="5">
        <v>3873</v>
      </c>
      <c r="D100" s="24">
        <v>0.19720960000000001</v>
      </c>
      <c r="E100" s="5">
        <v>5494.835</v>
      </c>
      <c r="F100" s="5">
        <v>902.55499999999995</v>
      </c>
      <c r="G100" s="25">
        <v>0.16425519999999999</v>
      </c>
    </row>
    <row r="101" spans="1:7" x14ac:dyDescent="0.25">
      <c r="A101" s="2">
        <v>24860</v>
      </c>
      <c r="B101" s="5">
        <v>24064</v>
      </c>
      <c r="C101" s="5">
        <v>4209</v>
      </c>
      <c r="D101" s="24">
        <v>0.1749086</v>
      </c>
      <c r="E101" s="5">
        <v>5748.26</v>
      </c>
      <c r="F101" s="5">
        <v>747.11500000000001</v>
      </c>
      <c r="G101" s="25">
        <v>0.12997239999999999</v>
      </c>
    </row>
    <row r="102" spans="1:7" x14ac:dyDescent="0.25">
      <c r="A102" s="2">
        <v>30780</v>
      </c>
      <c r="B102" s="5">
        <v>16260</v>
      </c>
      <c r="C102" s="5">
        <v>2696</v>
      </c>
      <c r="D102" s="24">
        <v>0.1658057</v>
      </c>
      <c r="E102" s="5">
        <v>3487.14</v>
      </c>
      <c r="F102" s="5">
        <v>445.44</v>
      </c>
      <c r="G102" s="25">
        <v>0.12773789999999999</v>
      </c>
    </row>
    <row r="103" spans="1:7" x14ac:dyDescent="0.25">
      <c r="A103" s="2">
        <v>10420</v>
      </c>
      <c r="B103" s="5">
        <v>15768</v>
      </c>
      <c r="C103" s="5">
        <v>2587</v>
      </c>
      <c r="D103" s="24">
        <v>0.1640665</v>
      </c>
      <c r="E103" s="5">
        <v>2926.88</v>
      </c>
      <c r="F103" s="5">
        <v>376.185</v>
      </c>
      <c r="G103" s="25">
        <v>0.12852769999999999</v>
      </c>
    </row>
    <row r="104" spans="1:7" x14ac:dyDescent="0.25">
      <c r="A104" s="2">
        <v>46520</v>
      </c>
      <c r="B104" s="5">
        <v>19700</v>
      </c>
      <c r="C104" s="5">
        <v>783</v>
      </c>
      <c r="D104" s="24">
        <v>3.9746200000000002E-2</v>
      </c>
      <c r="E104" s="5">
        <v>10924.22</v>
      </c>
      <c r="F104" s="5">
        <v>374.72500000000002</v>
      </c>
      <c r="G104" s="25">
        <v>3.4302199999999998E-2</v>
      </c>
    </row>
    <row r="105" spans="1:7" x14ac:dyDescent="0.25">
      <c r="A105" s="2">
        <v>10900</v>
      </c>
      <c r="B105" s="5">
        <v>18195</v>
      </c>
      <c r="C105" s="5">
        <v>4047</v>
      </c>
      <c r="D105" s="24">
        <v>0.2224237</v>
      </c>
      <c r="E105" s="5">
        <v>3908.4549999999999</v>
      </c>
      <c r="F105" s="5">
        <v>759.71500000000003</v>
      </c>
      <c r="G105" s="25">
        <v>0.1943773</v>
      </c>
    </row>
    <row r="106" spans="1:7" x14ac:dyDescent="0.25">
      <c r="A106" s="2">
        <v>14860</v>
      </c>
      <c r="B106" s="5">
        <v>19379</v>
      </c>
      <c r="C106" s="5">
        <v>2323</v>
      </c>
      <c r="D106" s="24">
        <v>0.11987200000000001</v>
      </c>
      <c r="E106" s="5">
        <v>10090.42</v>
      </c>
      <c r="F106" s="5">
        <v>728.20500000000004</v>
      </c>
      <c r="G106" s="25">
        <v>7.2167999999999996E-2</v>
      </c>
    </row>
    <row r="107" spans="1:7" x14ac:dyDescent="0.25">
      <c r="A107" s="2">
        <v>39340</v>
      </c>
      <c r="B107" s="5">
        <v>27004</v>
      </c>
      <c r="C107" s="5">
        <v>3630</v>
      </c>
      <c r="D107" s="24">
        <v>0.1344245</v>
      </c>
      <c r="E107" s="5">
        <v>8375.23</v>
      </c>
      <c r="F107" s="5">
        <v>1020.99</v>
      </c>
      <c r="G107" s="25">
        <v>0.1219059</v>
      </c>
    </row>
    <row r="108" spans="1:7" x14ac:dyDescent="0.25">
      <c r="A108" s="2">
        <v>10580</v>
      </c>
      <c r="B108" s="5">
        <v>16242</v>
      </c>
      <c r="C108" s="5">
        <v>2443</v>
      </c>
      <c r="D108" s="24">
        <v>0.1504125</v>
      </c>
      <c r="E108" s="5">
        <v>4195.53</v>
      </c>
      <c r="F108" s="5">
        <v>438.14499999999998</v>
      </c>
      <c r="G108" s="25">
        <v>0.10443139999999999</v>
      </c>
    </row>
    <row r="109" spans="1:7" x14ac:dyDescent="0.25">
      <c r="A109" s="2">
        <v>44700</v>
      </c>
      <c r="B109" s="5">
        <v>21862</v>
      </c>
      <c r="C109" s="5">
        <v>3933</v>
      </c>
      <c r="D109" s="24">
        <v>0.17990120000000001</v>
      </c>
      <c r="E109" s="5">
        <v>7639.55</v>
      </c>
      <c r="F109" s="5">
        <v>1217.385</v>
      </c>
      <c r="G109" s="25">
        <v>0.15935299999999999</v>
      </c>
    </row>
    <row r="110" spans="1:7" x14ac:dyDescent="0.25">
      <c r="A110" s="2">
        <v>24660</v>
      </c>
      <c r="B110" s="5">
        <v>15538</v>
      </c>
      <c r="C110" s="5">
        <v>2373</v>
      </c>
      <c r="D110" s="24">
        <v>0.15272240000000001</v>
      </c>
      <c r="E110" s="5">
        <v>3309.25</v>
      </c>
      <c r="F110" s="5">
        <v>401.63499999999999</v>
      </c>
      <c r="G110" s="25">
        <v>0.1213674</v>
      </c>
    </row>
    <row r="111" spans="1:7" x14ac:dyDescent="0.25">
      <c r="A111" s="2">
        <v>16700</v>
      </c>
      <c r="B111" s="5">
        <v>27839</v>
      </c>
      <c r="C111" s="5">
        <v>3815</v>
      </c>
      <c r="D111" s="24">
        <v>0.13703799999999999</v>
      </c>
      <c r="E111" s="5">
        <v>8930.4950000000008</v>
      </c>
      <c r="F111" s="5">
        <v>841.97500000000002</v>
      </c>
      <c r="G111" s="25">
        <v>9.4280900000000001E-2</v>
      </c>
    </row>
    <row r="112" spans="1:7" x14ac:dyDescent="0.25">
      <c r="A112" s="2">
        <v>32580</v>
      </c>
      <c r="B112" s="5">
        <v>6511</v>
      </c>
      <c r="C112" s="5">
        <v>2290</v>
      </c>
      <c r="D112" s="24">
        <v>0.35171249999999998</v>
      </c>
      <c r="E112" s="5">
        <v>1216.625</v>
      </c>
      <c r="F112" s="5">
        <v>392.22</v>
      </c>
      <c r="G112" s="25">
        <v>0.32238359999999999</v>
      </c>
    </row>
    <row r="113" spans="1:7" x14ac:dyDescent="0.25">
      <c r="A113" s="2">
        <v>21340</v>
      </c>
      <c r="B113" s="5">
        <v>12160</v>
      </c>
      <c r="C113" s="5">
        <v>3272</v>
      </c>
      <c r="D113" s="24">
        <v>0.26907890000000001</v>
      </c>
      <c r="E113" s="5">
        <v>2074.83</v>
      </c>
      <c r="F113" s="5">
        <v>494.83</v>
      </c>
      <c r="G113" s="25">
        <v>0.2384918</v>
      </c>
    </row>
    <row r="114" spans="1:7" x14ac:dyDescent="0.25">
      <c r="A114" s="2">
        <v>37860</v>
      </c>
      <c r="B114" s="5">
        <v>14526</v>
      </c>
      <c r="C114" s="5">
        <v>1932</v>
      </c>
      <c r="D114" s="24">
        <v>0.13300290000000001</v>
      </c>
      <c r="E114" s="5">
        <v>3428.99</v>
      </c>
      <c r="F114" s="5">
        <v>331.48</v>
      </c>
      <c r="G114" s="25">
        <v>9.6669900000000003E-2</v>
      </c>
    </row>
    <row r="115" spans="1:7" x14ac:dyDescent="0.25">
      <c r="A115" s="2">
        <v>37100</v>
      </c>
      <c r="B115" s="5">
        <v>23255</v>
      </c>
      <c r="C115" s="5">
        <v>2017</v>
      </c>
      <c r="D115" s="24">
        <v>8.6734000000000006E-2</v>
      </c>
      <c r="E115" s="5">
        <v>12804.13</v>
      </c>
      <c r="F115" s="5">
        <v>952.995</v>
      </c>
      <c r="G115" s="25">
        <v>7.44287E-2</v>
      </c>
    </row>
    <row r="116" spans="1:7" x14ac:dyDescent="0.25">
      <c r="A116" s="2">
        <v>17900</v>
      </c>
      <c r="B116" s="5">
        <v>20623</v>
      </c>
      <c r="C116" s="5">
        <v>3883</v>
      </c>
      <c r="D116" s="24">
        <v>0.18828490000000001</v>
      </c>
      <c r="E116" s="5">
        <v>4404.8450000000003</v>
      </c>
      <c r="F116" s="5">
        <v>627.06500000000005</v>
      </c>
      <c r="G116" s="25">
        <v>0.14235800000000001</v>
      </c>
    </row>
    <row r="117" spans="1:7" x14ac:dyDescent="0.25">
      <c r="A117" s="2">
        <v>44060</v>
      </c>
      <c r="B117" s="5">
        <v>18497</v>
      </c>
      <c r="C117" s="5">
        <v>2202</v>
      </c>
      <c r="D117" s="24">
        <v>0.11904629999999999</v>
      </c>
      <c r="E117" s="5">
        <v>4914.7250000000004</v>
      </c>
      <c r="F117" s="5">
        <v>474.41</v>
      </c>
      <c r="G117" s="25">
        <v>9.6528299999999997E-2</v>
      </c>
    </row>
    <row r="118" spans="1:7" x14ac:dyDescent="0.25">
      <c r="A118" s="2">
        <v>12260</v>
      </c>
      <c r="B118" s="5">
        <v>13910</v>
      </c>
      <c r="C118" s="5">
        <v>2471</v>
      </c>
      <c r="D118" s="24">
        <v>0.17764199999999999</v>
      </c>
      <c r="E118" s="5">
        <v>2896.13</v>
      </c>
      <c r="F118" s="5">
        <v>404.375</v>
      </c>
      <c r="G118" s="25">
        <v>0.139626</v>
      </c>
    </row>
    <row r="119" spans="1:7" x14ac:dyDescent="0.25">
      <c r="A119" s="2">
        <v>16860</v>
      </c>
      <c r="B119" s="5">
        <v>14450</v>
      </c>
      <c r="C119" s="5">
        <v>2668</v>
      </c>
      <c r="D119" s="24">
        <v>0.18463669999999999</v>
      </c>
      <c r="E119" s="5">
        <v>3245.79</v>
      </c>
      <c r="F119" s="5">
        <v>450.96</v>
      </c>
      <c r="G119" s="25">
        <v>0.1389369</v>
      </c>
    </row>
    <row r="120" spans="1:7" x14ac:dyDescent="0.25">
      <c r="A120" s="2">
        <v>22220</v>
      </c>
      <c r="B120" s="5">
        <v>15699</v>
      </c>
      <c r="C120" s="5">
        <v>2120</v>
      </c>
      <c r="D120" s="24">
        <v>0.1350404</v>
      </c>
      <c r="E120" s="5">
        <v>3735.6950000000002</v>
      </c>
      <c r="F120" s="5">
        <v>378.73</v>
      </c>
      <c r="G120" s="25">
        <v>0.1013814</v>
      </c>
    </row>
    <row r="121" spans="1:7" x14ac:dyDescent="0.25">
      <c r="A121" s="2">
        <v>39900</v>
      </c>
      <c r="B121" s="5">
        <v>17585</v>
      </c>
      <c r="C121" s="5">
        <v>2247</v>
      </c>
      <c r="D121" s="24">
        <v>0.12777939999999999</v>
      </c>
      <c r="E121" s="5">
        <v>6071.6850000000004</v>
      </c>
      <c r="F121" s="5">
        <v>643.33500000000004</v>
      </c>
      <c r="G121" s="25">
        <v>0.1059566</v>
      </c>
    </row>
    <row r="122" spans="1:7" x14ac:dyDescent="0.25">
      <c r="A122" s="2">
        <v>36260</v>
      </c>
      <c r="B122" s="5">
        <v>30046</v>
      </c>
      <c r="C122" s="5">
        <v>4683</v>
      </c>
      <c r="D122" s="24">
        <v>0.155861</v>
      </c>
      <c r="E122" s="5">
        <v>8345.0300000000007</v>
      </c>
      <c r="F122" s="5">
        <v>1224.605</v>
      </c>
      <c r="G122" s="25">
        <v>0.1467466</v>
      </c>
    </row>
    <row r="123" spans="1:7" x14ac:dyDescent="0.25">
      <c r="A123" s="2">
        <v>49180</v>
      </c>
      <c r="B123" s="5">
        <v>14764</v>
      </c>
      <c r="C123" s="5">
        <v>2261</v>
      </c>
      <c r="D123" s="24">
        <v>0.1531428</v>
      </c>
      <c r="E123" s="5">
        <v>3066.63</v>
      </c>
      <c r="F123" s="5">
        <v>369.83499999999998</v>
      </c>
      <c r="G123" s="25">
        <v>0.12059979999999999</v>
      </c>
    </row>
    <row r="124" spans="1:7" x14ac:dyDescent="0.25">
      <c r="A124" s="2">
        <v>35300</v>
      </c>
      <c r="B124" s="5">
        <v>14907</v>
      </c>
      <c r="C124" s="5">
        <v>3079</v>
      </c>
      <c r="D124" s="24">
        <v>0.20654729999999999</v>
      </c>
      <c r="E124" s="5">
        <v>3675.3850000000002</v>
      </c>
      <c r="F124" s="5">
        <v>618.995</v>
      </c>
      <c r="G124" s="25">
        <v>0.16841639999999999</v>
      </c>
    </row>
    <row r="125" spans="1:7" x14ac:dyDescent="0.25">
      <c r="A125" s="2">
        <v>36100</v>
      </c>
      <c r="B125" s="5">
        <v>9249</v>
      </c>
      <c r="C125" s="5">
        <v>1985</v>
      </c>
      <c r="D125" s="24">
        <v>0.2146178</v>
      </c>
      <c r="E125" s="5">
        <v>1597.2349999999999</v>
      </c>
      <c r="F125" s="5">
        <v>305.47500000000002</v>
      </c>
      <c r="G125" s="25">
        <v>0.19125239999999999</v>
      </c>
    </row>
    <row r="126" spans="1:7" x14ac:dyDescent="0.25">
      <c r="A126" s="2">
        <v>20500</v>
      </c>
      <c r="B126" s="5">
        <v>17064</v>
      </c>
      <c r="C126" s="5">
        <v>1369</v>
      </c>
      <c r="D126" s="24">
        <v>8.0227400000000004E-2</v>
      </c>
      <c r="E126" s="5">
        <v>5372.98</v>
      </c>
      <c r="F126" s="5">
        <v>304.64499999999998</v>
      </c>
      <c r="G126" s="25">
        <v>5.6699399999999997E-2</v>
      </c>
    </row>
    <row r="127" spans="1:7" x14ac:dyDescent="0.25">
      <c r="A127" s="2">
        <v>18880</v>
      </c>
      <c r="B127" s="5">
        <v>12180</v>
      </c>
      <c r="C127" s="5">
        <v>980</v>
      </c>
      <c r="D127" s="24">
        <v>8.0459799999999998E-2</v>
      </c>
      <c r="E127" s="5">
        <v>4167.5200000000004</v>
      </c>
      <c r="F127" s="5">
        <v>195.48</v>
      </c>
      <c r="G127" s="25">
        <v>4.6905599999999999E-2</v>
      </c>
    </row>
    <row r="128" spans="1:7" x14ac:dyDescent="0.25">
      <c r="A128" s="2">
        <v>45780</v>
      </c>
      <c r="B128" s="5">
        <v>13158</v>
      </c>
      <c r="C128" s="5">
        <v>1853</v>
      </c>
      <c r="D128" s="24">
        <v>0.1408269</v>
      </c>
      <c r="E128" s="5">
        <v>2397.5500000000002</v>
      </c>
      <c r="F128" s="5">
        <v>246.39500000000001</v>
      </c>
      <c r="G128" s="25">
        <v>0.1027695</v>
      </c>
    </row>
    <row r="129" spans="1:7" x14ac:dyDescent="0.25">
      <c r="A129" s="2">
        <v>31540</v>
      </c>
      <c r="B129" s="5">
        <v>20124</v>
      </c>
      <c r="C129" s="5">
        <v>765</v>
      </c>
      <c r="D129" s="24">
        <v>3.8014300000000001E-2</v>
      </c>
      <c r="E129" s="5">
        <v>5671.35</v>
      </c>
      <c r="F129" s="5">
        <v>211.82499999999999</v>
      </c>
      <c r="G129" s="25">
        <v>3.7350000000000001E-2</v>
      </c>
    </row>
    <row r="130" spans="1:7" x14ac:dyDescent="0.25">
      <c r="A130" s="2">
        <v>30460</v>
      </c>
      <c r="B130" s="5">
        <v>13497</v>
      </c>
      <c r="C130" s="5">
        <v>1755</v>
      </c>
      <c r="D130" s="24">
        <v>0.1300289</v>
      </c>
      <c r="E130" s="5">
        <v>3244.605</v>
      </c>
      <c r="F130" s="5">
        <v>308.30500000000001</v>
      </c>
      <c r="G130" s="25">
        <v>9.5020800000000002E-2</v>
      </c>
    </row>
    <row r="131" spans="1:7" x14ac:dyDescent="0.25">
      <c r="A131" s="2">
        <v>48620</v>
      </c>
      <c r="B131" s="5">
        <v>14493</v>
      </c>
      <c r="C131" s="5">
        <v>2332</v>
      </c>
      <c r="D131" s="24">
        <v>0.1609053</v>
      </c>
      <c r="E131" s="5">
        <v>2605.8449999999998</v>
      </c>
      <c r="F131" s="5">
        <v>332.12</v>
      </c>
      <c r="G131" s="25">
        <v>0.12745190000000001</v>
      </c>
    </row>
    <row r="132" spans="1:7" x14ac:dyDescent="0.25">
      <c r="A132" s="2">
        <v>12940</v>
      </c>
      <c r="B132" s="5">
        <v>18365</v>
      </c>
      <c r="C132" s="5">
        <v>3629</v>
      </c>
      <c r="D132" s="24">
        <v>0.1976041</v>
      </c>
      <c r="E132" s="5">
        <v>4242.5550000000003</v>
      </c>
      <c r="F132" s="5">
        <v>698.81500000000005</v>
      </c>
      <c r="G132" s="25">
        <v>0.16471559999999999</v>
      </c>
    </row>
    <row r="133" spans="1:7" x14ac:dyDescent="0.25">
      <c r="A133" s="2">
        <v>26620</v>
      </c>
      <c r="B133" s="5">
        <v>14681</v>
      </c>
      <c r="C133" s="5">
        <v>1812</v>
      </c>
      <c r="D133" s="24">
        <v>0.1234248</v>
      </c>
      <c r="E133" s="5">
        <v>3394.585</v>
      </c>
      <c r="F133" s="5">
        <v>351.36</v>
      </c>
      <c r="G133" s="25">
        <v>0.103506</v>
      </c>
    </row>
    <row r="134" spans="1:7" x14ac:dyDescent="0.25">
      <c r="A134" s="2">
        <v>11700</v>
      </c>
      <c r="B134" s="5">
        <v>12802</v>
      </c>
      <c r="C134" s="5">
        <v>1038</v>
      </c>
      <c r="D134" s="24">
        <v>8.1081100000000003E-2</v>
      </c>
      <c r="E134" s="5">
        <v>3370.96</v>
      </c>
      <c r="F134" s="5">
        <v>205.52</v>
      </c>
      <c r="G134" s="25">
        <v>6.0967800000000003E-2</v>
      </c>
    </row>
    <row r="135" spans="1:7" x14ac:dyDescent="0.25">
      <c r="A135" s="2">
        <v>45060</v>
      </c>
      <c r="B135" s="5">
        <v>9915</v>
      </c>
      <c r="C135" s="5">
        <v>1623</v>
      </c>
      <c r="D135" s="24">
        <v>0.16369139999999999</v>
      </c>
      <c r="E135" s="5">
        <v>1669.1949999999999</v>
      </c>
      <c r="F135" s="5">
        <v>215.61500000000001</v>
      </c>
      <c r="G135" s="25">
        <v>0.12917310000000001</v>
      </c>
    </row>
    <row r="136" spans="1:7" x14ac:dyDescent="0.25">
      <c r="A136" s="2">
        <v>18580</v>
      </c>
      <c r="B136" s="5">
        <v>7211</v>
      </c>
      <c r="C136" s="5">
        <v>1666</v>
      </c>
      <c r="D136" s="24">
        <v>0.23103589999999999</v>
      </c>
      <c r="E136" s="5">
        <v>1530.0350000000001</v>
      </c>
      <c r="F136" s="5">
        <v>311.62</v>
      </c>
      <c r="G136" s="25">
        <v>0.2036685</v>
      </c>
    </row>
    <row r="137" spans="1:7" x14ac:dyDescent="0.25">
      <c r="A137" s="2">
        <v>23060</v>
      </c>
      <c r="B137" s="5">
        <v>11721</v>
      </c>
      <c r="C137" s="5">
        <v>1827</v>
      </c>
      <c r="D137" s="24">
        <v>0.15587409999999999</v>
      </c>
      <c r="E137" s="5">
        <v>2087.8150000000001</v>
      </c>
      <c r="F137" s="5">
        <v>276.64499999999998</v>
      </c>
      <c r="G137" s="25">
        <v>0.1325046</v>
      </c>
    </row>
    <row r="138" spans="1:7" x14ac:dyDescent="0.25">
      <c r="A138" s="2">
        <v>22660</v>
      </c>
      <c r="B138" s="5">
        <v>14968</v>
      </c>
      <c r="C138" s="5">
        <v>1324</v>
      </c>
      <c r="D138" s="24">
        <v>8.8455400000000003E-2</v>
      </c>
      <c r="E138" s="5">
        <v>5124.5</v>
      </c>
      <c r="F138" s="5">
        <v>408.86</v>
      </c>
      <c r="G138" s="26">
        <v>7.9785300000000003E-2</v>
      </c>
    </row>
    <row r="139" spans="1:7" x14ac:dyDescent="0.25">
      <c r="A139" s="2">
        <v>39460</v>
      </c>
      <c r="B139" s="5">
        <v>6614</v>
      </c>
      <c r="C139" s="5">
        <v>1082</v>
      </c>
      <c r="D139" s="24">
        <v>0.1635924</v>
      </c>
      <c r="E139" s="5">
        <v>1370.67</v>
      </c>
      <c r="F139" s="5">
        <v>194.41</v>
      </c>
      <c r="G139" s="26">
        <v>0.14183570000000001</v>
      </c>
    </row>
    <row r="140" spans="1:7" x14ac:dyDescent="0.25">
      <c r="A140" s="2">
        <v>29620</v>
      </c>
      <c r="B140" s="5">
        <v>12220</v>
      </c>
      <c r="C140" s="5">
        <v>1782</v>
      </c>
      <c r="D140" s="24">
        <v>0.1458265</v>
      </c>
      <c r="E140" s="5">
        <v>2133.75</v>
      </c>
      <c r="F140" s="5">
        <v>245.63</v>
      </c>
      <c r="G140" s="26">
        <v>0.1151166</v>
      </c>
    </row>
    <row r="141" spans="1:7" x14ac:dyDescent="0.25">
      <c r="A141" s="2">
        <v>28660</v>
      </c>
      <c r="B141" s="5">
        <v>11081</v>
      </c>
      <c r="C141" s="5">
        <v>1420</v>
      </c>
      <c r="D141" s="24">
        <v>0.12814729999999999</v>
      </c>
      <c r="E141" s="5">
        <v>2176.1149999999998</v>
      </c>
      <c r="F141" s="5">
        <v>216.16</v>
      </c>
      <c r="G141" s="26">
        <v>9.9333000000000005E-2</v>
      </c>
    </row>
    <row r="142" spans="1:7" x14ac:dyDescent="0.25">
      <c r="A142" s="2">
        <v>49660</v>
      </c>
      <c r="B142" s="5">
        <v>9116</v>
      </c>
      <c r="C142" s="5">
        <v>1883</v>
      </c>
      <c r="D142" s="24">
        <v>0.20655989999999999</v>
      </c>
      <c r="E142" s="5">
        <v>1230.02</v>
      </c>
      <c r="F142" s="5">
        <v>211.05500000000001</v>
      </c>
      <c r="G142" s="26">
        <v>0.17158660000000001</v>
      </c>
    </row>
    <row r="143" spans="1:7" x14ac:dyDescent="0.25">
      <c r="A143" s="2">
        <v>44140</v>
      </c>
      <c r="B143" s="5">
        <v>12598</v>
      </c>
      <c r="C143" s="5">
        <v>2186</v>
      </c>
      <c r="D143" s="24">
        <v>0.1735196</v>
      </c>
      <c r="E143" s="5">
        <v>2693.61</v>
      </c>
      <c r="F143" s="5">
        <v>426.77</v>
      </c>
      <c r="G143" s="26">
        <v>0.15843789999999999</v>
      </c>
    </row>
    <row r="144" spans="1:7" x14ac:dyDescent="0.25">
      <c r="A144" s="2">
        <v>41540</v>
      </c>
      <c r="B144" s="5">
        <v>14450</v>
      </c>
      <c r="C144" s="5">
        <v>1573</v>
      </c>
      <c r="D144" s="24">
        <v>0.1088581</v>
      </c>
      <c r="E144" s="5">
        <v>3965.68</v>
      </c>
      <c r="F144" s="5">
        <v>312.23500000000001</v>
      </c>
      <c r="G144" s="26">
        <v>7.8734299999999993E-2</v>
      </c>
    </row>
    <row r="145" spans="1:7" x14ac:dyDescent="0.25">
      <c r="A145" s="2">
        <v>33700</v>
      </c>
      <c r="B145" s="5">
        <v>14273</v>
      </c>
      <c r="C145" s="5">
        <v>3090</v>
      </c>
      <c r="D145" s="24">
        <v>0.21649270000000001</v>
      </c>
      <c r="E145" s="5">
        <v>4075.9749999999999</v>
      </c>
      <c r="F145" s="5">
        <v>866.03</v>
      </c>
      <c r="G145" s="26">
        <v>0.21247189999999999</v>
      </c>
    </row>
    <row r="146" spans="1:7" x14ac:dyDescent="0.25">
      <c r="A146" s="2">
        <v>44180</v>
      </c>
      <c r="B146" s="5">
        <v>12435</v>
      </c>
      <c r="C146" s="5">
        <v>1822</v>
      </c>
      <c r="D146" s="24">
        <v>0.14652190000000001</v>
      </c>
      <c r="E146" s="5">
        <v>2246.5349999999999</v>
      </c>
      <c r="F146" s="5">
        <v>268.5</v>
      </c>
      <c r="G146" s="26">
        <v>0.1195174</v>
      </c>
    </row>
    <row r="147" spans="1:7" x14ac:dyDescent="0.25">
      <c r="A147" s="2">
        <v>22420</v>
      </c>
      <c r="B147" s="5">
        <v>8911</v>
      </c>
      <c r="C147" s="5">
        <v>1901</v>
      </c>
      <c r="D147" s="24">
        <v>0.21333179999999999</v>
      </c>
      <c r="E147" s="5">
        <v>1578.575</v>
      </c>
      <c r="F147" s="5">
        <v>272.89499999999998</v>
      </c>
      <c r="G147" s="26">
        <v>0.17287430000000001</v>
      </c>
    </row>
    <row r="148" spans="1:7" x14ac:dyDescent="0.25">
      <c r="A148" s="2">
        <v>24540</v>
      </c>
      <c r="B148" s="5">
        <v>17460</v>
      </c>
      <c r="C148" s="5">
        <v>3614</v>
      </c>
      <c r="D148" s="24">
        <v>0.20698739999999999</v>
      </c>
      <c r="E148" s="5">
        <v>5419.49</v>
      </c>
      <c r="F148" s="5">
        <v>1054.78</v>
      </c>
      <c r="G148" s="26">
        <v>0.1946272</v>
      </c>
    </row>
    <row r="149" spans="1:7" x14ac:dyDescent="0.25">
      <c r="A149" s="2">
        <v>25420</v>
      </c>
      <c r="B149" s="5">
        <v>12288</v>
      </c>
      <c r="C149" s="5">
        <v>1888</v>
      </c>
      <c r="D149" s="24">
        <v>0.1536458</v>
      </c>
      <c r="E149" s="5">
        <v>2597.09</v>
      </c>
      <c r="F149" s="5">
        <v>319.04000000000002</v>
      </c>
      <c r="G149" s="26">
        <v>0.1228452</v>
      </c>
    </row>
    <row r="150" spans="1:7" x14ac:dyDescent="0.25">
      <c r="A150" s="2">
        <v>29540</v>
      </c>
      <c r="B150" s="5">
        <v>10793</v>
      </c>
      <c r="C150" s="5">
        <v>1458</v>
      </c>
      <c r="D150" s="24">
        <v>0.1350875</v>
      </c>
      <c r="E150" s="5">
        <v>2414.5650000000001</v>
      </c>
      <c r="F150" s="5">
        <v>294.14</v>
      </c>
      <c r="G150" s="26">
        <v>0.1218191</v>
      </c>
    </row>
    <row r="151" spans="1:7" x14ac:dyDescent="0.25">
      <c r="A151" s="2">
        <v>13140</v>
      </c>
      <c r="B151" s="5">
        <v>5679</v>
      </c>
      <c r="C151" s="5">
        <v>1302</v>
      </c>
      <c r="D151" s="24">
        <v>0.22926569999999999</v>
      </c>
      <c r="E151" s="5">
        <v>1015.5549999999999</v>
      </c>
      <c r="F151" s="5">
        <v>213.09</v>
      </c>
      <c r="G151" s="26">
        <v>0.20982619999999999</v>
      </c>
    </row>
    <row r="152" spans="1:7" x14ac:dyDescent="0.25">
      <c r="A152" s="2">
        <v>46700</v>
      </c>
      <c r="B152" s="5">
        <v>15799</v>
      </c>
      <c r="C152" s="5">
        <v>2588</v>
      </c>
      <c r="D152" s="24">
        <v>0.1638078</v>
      </c>
      <c r="E152" s="5">
        <v>6211.3249999999998</v>
      </c>
      <c r="F152" s="5">
        <v>1000.43</v>
      </c>
      <c r="G152" s="26">
        <v>0.1610655</v>
      </c>
    </row>
    <row r="153" spans="1:7" x14ac:dyDescent="0.25">
      <c r="A153" s="2">
        <v>31700</v>
      </c>
      <c r="B153" s="5">
        <v>12025</v>
      </c>
      <c r="C153" s="5">
        <v>1662</v>
      </c>
      <c r="D153" s="24">
        <v>0.1382121</v>
      </c>
      <c r="E153" s="5">
        <v>3356.7849999999999</v>
      </c>
      <c r="F153" s="5">
        <v>412.5</v>
      </c>
      <c r="G153" s="26">
        <v>0.12288540000000001</v>
      </c>
    </row>
    <row r="154" spans="1:7" x14ac:dyDescent="0.25">
      <c r="A154" s="2">
        <v>29420</v>
      </c>
      <c r="B154" s="5">
        <v>7964</v>
      </c>
      <c r="C154" s="5">
        <v>1076</v>
      </c>
      <c r="D154" s="24">
        <v>0.13510800000000001</v>
      </c>
      <c r="E154" s="5">
        <v>1634.27</v>
      </c>
      <c r="F154" s="5">
        <v>191.8</v>
      </c>
      <c r="G154" s="26">
        <v>0.1173613</v>
      </c>
    </row>
    <row r="155" spans="1:7" x14ac:dyDescent="0.25">
      <c r="A155" s="2">
        <v>49620</v>
      </c>
      <c r="B155" s="5">
        <v>10205</v>
      </c>
      <c r="C155" s="5">
        <v>2114</v>
      </c>
      <c r="D155" s="24">
        <v>0.20715339999999999</v>
      </c>
      <c r="E155" s="5">
        <v>1971.7550000000001</v>
      </c>
      <c r="F155" s="5">
        <v>369.78</v>
      </c>
      <c r="G155" s="26">
        <v>0.1875385</v>
      </c>
    </row>
    <row r="156" spans="1:7" x14ac:dyDescent="0.25">
      <c r="A156" s="2">
        <v>39150</v>
      </c>
      <c r="B156" s="5">
        <v>9668</v>
      </c>
      <c r="C156" s="5">
        <v>1250</v>
      </c>
      <c r="D156" s="24">
        <v>0.1292925</v>
      </c>
      <c r="E156" s="5">
        <v>2526.96</v>
      </c>
      <c r="F156" s="5">
        <v>254.55</v>
      </c>
      <c r="G156" s="26">
        <v>0.1007337</v>
      </c>
    </row>
    <row r="157" spans="1:7" x14ac:dyDescent="0.25">
      <c r="A157" s="2">
        <v>21660</v>
      </c>
      <c r="B157" s="5">
        <v>10155</v>
      </c>
      <c r="C157" s="5">
        <v>1244</v>
      </c>
      <c r="D157" s="24">
        <v>0.1225012</v>
      </c>
      <c r="E157" s="5">
        <v>2865.6149999999998</v>
      </c>
      <c r="F157" s="5">
        <v>293.99</v>
      </c>
      <c r="G157" s="26">
        <v>0.1025923</v>
      </c>
    </row>
    <row r="158" spans="1:7" x14ac:dyDescent="0.25">
      <c r="A158" s="2">
        <v>42220</v>
      </c>
      <c r="B158" s="5">
        <v>13365</v>
      </c>
      <c r="C158" s="5">
        <v>884</v>
      </c>
      <c r="D158" s="24">
        <v>6.6142900000000004E-2</v>
      </c>
      <c r="E158" s="5">
        <v>6684.8549999999996</v>
      </c>
      <c r="F158" s="5">
        <v>415.03</v>
      </c>
      <c r="G158" s="26">
        <v>6.2085099999999997E-2</v>
      </c>
    </row>
    <row r="159" spans="1:7" x14ac:dyDescent="0.25">
      <c r="A159" s="2">
        <v>41420</v>
      </c>
      <c r="B159" s="5">
        <v>12866</v>
      </c>
      <c r="C159" s="5">
        <v>2014</v>
      </c>
      <c r="D159" s="24">
        <v>0.1565366</v>
      </c>
      <c r="E159" s="5">
        <v>3682.04</v>
      </c>
      <c r="F159" s="5">
        <v>546.67999999999995</v>
      </c>
      <c r="G159" s="26">
        <v>0.14847199999999999</v>
      </c>
    </row>
    <row r="160" spans="1:7" x14ac:dyDescent="0.25">
      <c r="A160" s="2">
        <v>42540</v>
      </c>
      <c r="B160" s="5">
        <v>8407</v>
      </c>
      <c r="C160" s="5">
        <v>1811</v>
      </c>
      <c r="D160" s="24">
        <v>0.21541569999999999</v>
      </c>
      <c r="E160" s="5">
        <v>1276.7149999999999</v>
      </c>
      <c r="F160" s="5">
        <v>231.98500000000001</v>
      </c>
      <c r="G160" s="26">
        <v>0.18170459999999999</v>
      </c>
    </row>
    <row r="161" spans="1:7" x14ac:dyDescent="0.25">
      <c r="A161" s="2">
        <v>15940</v>
      </c>
      <c r="B161" s="5">
        <v>8594</v>
      </c>
      <c r="C161" s="5">
        <v>1691</v>
      </c>
      <c r="D161" s="24">
        <v>0.1967652</v>
      </c>
      <c r="E161" s="5">
        <v>1348.26</v>
      </c>
      <c r="F161" s="5">
        <v>230.11500000000001</v>
      </c>
      <c r="G161" s="26">
        <v>0.17067550000000001</v>
      </c>
    </row>
    <row r="162" spans="1:7" x14ac:dyDescent="0.25">
      <c r="A162" s="2">
        <v>12700</v>
      </c>
      <c r="B162" s="5">
        <v>9947</v>
      </c>
      <c r="C162" s="5">
        <v>740</v>
      </c>
      <c r="D162" s="24">
        <v>7.4394299999999997E-2</v>
      </c>
      <c r="E162" s="5">
        <v>3700.105</v>
      </c>
      <c r="F162" s="5">
        <v>228.98</v>
      </c>
      <c r="G162" s="26">
        <v>6.1884700000000001E-2</v>
      </c>
    </row>
    <row r="163" spans="1:7" x14ac:dyDescent="0.25">
      <c r="A163" s="2">
        <v>33660</v>
      </c>
      <c r="B163" s="5">
        <v>7428</v>
      </c>
      <c r="C163" s="5">
        <v>1807</v>
      </c>
      <c r="D163" s="24">
        <v>0.2432687</v>
      </c>
      <c r="E163" s="5">
        <v>1359.68</v>
      </c>
      <c r="F163" s="5">
        <v>282.45499999999998</v>
      </c>
      <c r="G163" s="26">
        <v>0.20773639999999999</v>
      </c>
    </row>
    <row r="164" spans="1:7" x14ac:dyDescent="0.25">
      <c r="A164" s="2">
        <v>48900</v>
      </c>
      <c r="B164" s="5">
        <v>9586</v>
      </c>
      <c r="C164" s="5">
        <v>894</v>
      </c>
      <c r="D164" s="24">
        <v>9.3260999999999997E-2</v>
      </c>
      <c r="E164" s="5">
        <v>2741.37</v>
      </c>
      <c r="F164" s="5">
        <v>181.87</v>
      </c>
      <c r="G164" s="26">
        <v>6.6342700000000004E-2</v>
      </c>
    </row>
    <row r="165" spans="1:7" x14ac:dyDescent="0.25">
      <c r="A165" s="2">
        <v>13460</v>
      </c>
      <c r="B165" s="5">
        <v>9056</v>
      </c>
      <c r="C165" s="5">
        <v>839</v>
      </c>
      <c r="D165" s="24">
        <v>9.26458E-2</v>
      </c>
      <c r="E165" s="5">
        <v>3102.17</v>
      </c>
      <c r="F165" s="5">
        <v>238.47499999999999</v>
      </c>
      <c r="G165" s="26">
        <v>7.68736E-2</v>
      </c>
    </row>
    <row r="166" spans="1:7" x14ac:dyDescent="0.25">
      <c r="A166" s="2">
        <v>43340</v>
      </c>
      <c r="B166" s="5">
        <v>7454</v>
      </c>
      <c r="C166" s="5">
        <v>1727</v>
      </c>
      <c r="D166" s="24">
        <v>0.2316877</v>
      </c>
      <c r="E166" s="5">
        <v>1589.74</v>
      </c>
      <c r="F166" s="5">
        <v>278.38499999999999</v>
      </c>
      <c r="G166" s="26">
        <v>0.17511350000000001</v>
      </c>
    </row>
    <row r="167" spans="1:7" x14ac:dyDescent="0.25">
      <c r="A167" s="2">
        <v>37460</v>
      </c>
      <c r="B167" s="5">
        <v>5902</v>
      </c>
      <c r="C167" s="5">
        <v>909</v>
      </c>
      <c r="D167" s="24">
        <v>0.1540156</v>
      </c>
      <c r="E167" s="5">
        <v>1406.29</v>
      </c>
      <c r="F167" s="5">
        <v>174.44499999999999</v>
      </c>
      <c r="G167" s="26">
        <v>0.1240463</v>
      </c>
    </row>
    <row r="168" spans="1:7" x14ac:dyDescent="0.25">
      <c r="A168" s="2">
        <v>17300</v>
      </c>
      <c r="B168" s="5">
        <v>9632</v>
      </c>
      <c r="C168" s="5">
        <v>1393</v>
      </c>
      <c r="D168" s="24">
        <v>0.1446221</v>
      </c>
      <c r="E168" s="5">
        <v>1938.93</v>
      </c>
      <c r="F168" s="5">
        <v>227.875</v>
      </c>
      <c r="G168" s="26">
        <v>0.1175262</v>
      </c>
    </row>
    <row r="169" spans="1:7" x14ac:dyDescent="0.25">
      <c r="A169" s="2">
        <v>19300</v>
      </c>
      <c r="B169" s="5">
        <v>8828</v>
      </c>
      <c r="C169" s="5">
        <v>1066</v>
      </c>
      <c r="D169" s="24">
        <v>0.1207522</v>
      </c>
      <c r="E169" s="5">
        <v>2249.41</v>
      </c>
      <c r="F169" s="5">
        <v>201.96</v>
      </c>
      <c r="G169" s="26">
        <v>8.9783500000000002E-2</v>
      </c>
    </row>
    <row r="170" spans="1:7" x14ac:dyDescent="0.25">
      <c r="A170" s="2">
        <v>28020</v>
      </c>
      <c r="B170" s="5">
        <v>6356</v>
      </c>
      <c r="C170" s="5">
        <v>858</v>
      </c>
      <c r="D170" s="24">
        <v>0.13499059999999999</v>
      </c>
      <c r="E170" s="5">
        <v>1253.46</v>
      </c>
      <c r="F170" s="5">
        <v>127.58</v>
      </c>
      <c r="G170" s="26">
        <v>0.10178230000000001</v>
      </c>
    </row>
    <row r="171" spans="1:7" x14ac:dyDescent="0.25">
      <c r="A171" s="2">
        <v>42340</v>
      </c>
      <c r="B171" s="5">
        <v>10389</v>
      </c>
      <c r="C171" s="5">
        <v>1672</v>
      </c>
      <c r="D171" s="24">
        <v>0.16093950000000001</v>
      </c>
      <c r="E171" s="5">
        <v>2503.9949999999999</v>
      </c>
      <c r="F171" s="5">
        <v>305.45</v>
      </c>
      <c r="G171" s="26">
        <v>0.1219851</v>
      </c>
    </row>
    <row r="172" spans="1:7" x14ac:dyDescent="0.25">
      <c r="A172" s="2">
        <v>11260</v>
      </c>
      <c r="B172" s="5">
        <v>9453</v>
      </c>
      <c r="C172" s="5">
        <v>1317</v>
      </c>
      <c r="D172" s="24">
        <v>0.1393209</v>
      </c>
      <c r="E172" s="5">
        <v>2793.395</v>
      </c>
      <c r="F172" s="5">
        <v>357.58499999999998</v>
      </c>
      <c r="G172" s="26">
        <v>0.12801090000000001</v>
      </c>
    </row>
    <row r="173" spans="1:7" x14ac:dyDescent="0.25">
      <c r="A173" s="2">
        <v>31180</v>
      </c>
      <c r="B173" s="5">
        <v>6697</v>
      </c>
      <c r="C173" s="5">
        <v>1285</v>
      </c>
      <c r="D173" s="24">
        <v>0.19187699999999999</v>
      </c>
      <c r="E173" s="5">
        <v>1387.5050000000001</v>
      </c>
      <c r="F173" s="5">
        <v>233.745</v>
      </c>
      <c r="G173" s="26">
        <v>0.16846430000000001</v>
      </c>
    </row>
    <row r="174" spans="1:7" x14ac:dyDescent="0.25">
      <c r="A174" s="2">
        <v>14500</v>
      </c>
      <c r="B174" s="5">
        <v>11449</v>
      </c>
      <c r="C174" s="5">
        <v>517</v>
      </c>
      <c r="D174" s="24">
        <v>4.5156799999999997E-2</v>
      </c>
      <c r="E174" s="5">
        <v>5541.6350000000002</v>
      </c>
      <c r="F174" s="5">
        <v>176.595</v>
      </c>
      <c r="G174" s="26">
        <v>3.1866899999999997E-2</v>
      </c>
    </row>
    <row r="175" spans="1:7" x14ac:dyDescent="0.25">
      <c r="A175" s="2">
        <v>39740</v>
      </c>
      <c r="B175" s="5">
        <v>8219</v>
      </c>
      <c r="C175" s="5">
        <v>1951</v>
      </c>
      <c r="D175" s="24">
        <v>0.2373768</v>
      </c>
      <c r="E175" s="5">
        <v>1664.845</v>
      </c>
      <c r="F175" s="5">
        <v>318.995</v>
      </c>
      <c r="G175" s="26">
        <v>0.19160640000000001</v>
      </c>
    </row>
    <row r="176" spans="1:7" x14ac:dyDescent="0.25">
      <c r="A176" s="2">
        <v>47300</v>
      </c>
      <c r="B176" s="5">
        <v>8785</v>
      </c>
      <c r="C176" s="5">
        <v>2583</v>
      </c>
      <c r="D176" s="24">
        <v>0.2940239</v>
      </c>
      <c r="E176" s="5">
        <v>2118.0250000000001</v>
      </c>
      <c r="F176" s="5">
        <v>586.58500000000004</v>
      </c>
      <c r="G176" s="26">
        <v>0.2769491</v>
      </c>
    </row>
    <row r="177" spans="1:7" x14ac:dyDescent="0.25">
      <c r="A177" s="2">
        <v>29180</v>
      </c>
      <c r="B177" s="5">
        <v>8771</v>
      </c>
      <c r="C177" s="5">
        <v>1471</v>
      </c>
      <c r="D177" s="24">
        <v>0.16771179999999999</v>
      </c>
      <c r="E177" s="5">
        <v>1661.355</v>
      </c>
      <c r="F177" s="5">
        <v>247.41499999999999</v>
      </c>
      <c r="G177" s="26">
        <v>0.14892359999999999</v>
      </c>
    </row>
    <row r="178" spans="1:7" x14ac:dyDescent="0.25">
      <c r="A178" s="2">
        <v>45220</v>
      </c>
      <c r="B178" s="5">
        <v>6965</v>
      </c>
      <c r="C178" s="5">
        <v>1061</v>
      </c>
      <c r="D178" s="24">
        <v>0.1523331</v>
      </c>
      <c r="E178" s="5">
        <v>1631.155</v>
      </c>
      <c r="F178" s="5">
        <v>179.97499999999999</v>
      </c>
      <c r="G178" s="26">
        <v>0.1103359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169 MSAs</vt:lpstr>
      <vt:lpstr>10 most threatened metros</vt:lpstr>
      <vt:lpstr>MSA Code</vt:lpstr>
      <vt:lpstr>FHA share</vt:lpstr>
      <vt:lpstr>'10 most threatened metros'!Print_Area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 Peter</cp:lastModifiedBy>
  <cp:lastPrinted>2020-09-23T14:08:04Z</cp:lastPrinted>
  <dcterms:created xsi:type="dcterms:W3CDTF">2020-09-21T15:11:40Z</dcterms:created>
  <dcterms:modified xsi:type="dcterms:W3CDTF">2020-09-24T14:45:28Z</dcterms:modified>
</cp:coreProperties>
</file>