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3"/>
    <sheet state="visible" name="Trang tính2" sheetId="2" r:id="rId4"/>
  </sheets>
  <definedNames/>
  <calcPr/>
</workbook>
</file>

<file path=xl/sharedStrings.xml><?xml version="1.0" encoding="utf-8"?>
<sst xmlns="http://schemas.openxmlformats.org/spreadsheetml/2006/main" count="2041" uniqueCount="1477">
  <si>
    <t>Link Folder:</t>
  </si>
  <si>
    <t>Liên hệ:</t>
  </si>
  <si>
    <t>Google Drive</t>
  </si>
  <si>
    <t>TỔNG HỢP LINK TẢI TRUYỆN CỦA VOZ ĐÔRÊMON TEAM</t>
  </si>
  <si>
    <t>Truyện ngắn</t>
  </si>
  <si>
    <r>
      <rPr>
        <b/>
      </rPr>
      <t>PDF Original</t>
    </r>
    <r>
      <rPr/>
      <t xml:space="preserve">
by </t>
    </r>
    <r>
      <rPr>
        <b/>
        <i/>
      </rPr>
      <t>vOz</t>
    </r>
  </si>
  <si>
    <r>
      <rPr>
        <b/>
      </rPr>
      <t>PDF Lite</t>
    </r>
    <r>
      <rPr/>
      <t xml:space="preserve">
by </t>
    </r>
    <r>
      <rPr>
        <b/>
        <i/>
      </rPr>
      <t>vOz</t>
    </r>
  </si>
  <si>
    <t>MOBI</t>
  </si>
  <si>
    <t>AZW3</t>
  </si>
  <si>
    <t>Truyện dài</t>
  </si>
  <si>
    <r>
      <rPr>
        <b/>
      </rPr>
      <t>PDF Original</t>
    </r>
    <r>
      <rPr/>
      <t xml:space="preserve">
by </t>
    </r>
    <r>
      <rPr>
        <b/>
        <i/>
      </rPr>
      <t>vOz</t>
    </r>
  </si>
  <si>
    <r>
      <rPr>
        <b/>
      </rPr>
      <t>PDF Lite</t>
    </r>
    <r>
      <rPr/>
      <t xml:space="preserve">
by </t>
    </r>
    <r>
      <rPr>
        <b/>
        <i/>
      </rPr>
      <t>vOz</t>
    </r>
  </si>
  <si>
    <t>Tập 1</t>
  </si>
  <si>
    <t>Tập 2</t>
  </si>
  <si>
    <t>Tập 3</t>
  </si>
  <si>
    <t>Tập 4</t>
  </si>
  <si>
    <t>Tập 5</t>
  </si>
  <si>
    <t>Tập 6</t>
  </si>
  <si>
    <t>Tập 7</t>
  </si>
  <si>
    <t>Tập 8</t>
  </si>
  <si>
    <t>Tập 9</t>
  </si>
  <si>
    <t>Tập 10</t>
  </si>
  <si>
    <t>Tập 11</t>
  </si>
  <si>
    <t>Tập 12</t>
  </si>
  <si>
    <t>Tập 13</t>
  </si>
  <si>
    <t>Tập 14</t>
  </si>
  <si>
    <t>Tập 15</t>
  </si>
  <si>
    <t>Tập 16</t>
  </si>
  <si>
    <t>Tập 17</t>
  </si>
  <si>
    <t>Tập 18</t>
  </si>
  <si>
    <t>Tập18</t>
  </si>
  <si>
    <t>Tập 19</t>
  </si>
  <si>
    <t>Tập 20</t>
  </si>
  <si>
    <t>Tập 21</t>
  </si>
  <si>
    <t>Tập 22</t>
  </si>
  <si>
    <t>Tập 23</t>
  </si>
  <si>
    <t>Tập 24</t>
  </si>
  <si>
    <t>Tập 25</t>
  </si>
  <si>
    <t>Truyện màu</t>
  </si>
  <si>
    <r>
      <rPr>
        <b/>
      </rPr>
      <t>PDF Original</t>
    </r>
    <r>
      <rPr/>
      <t xml:space="preserve">
by </t>
    </r>
    <r>
      <rPr>
        <b/>
        <i/>
      </rPr>
      <t>vOz</t>
    </r>
  </si>
  <si>
    <r>
      <rPr>
        <b/>
      </rPr>
      <t>PDF Lite</t>
    </r>
    <r>
      <rPr/>
      <t xml:space="preserve">
by </t>
    </r>
    <r>
      <rPr>
        <b/>
        <i/>
      </rPr>
      <t>vOz</t>
    </r>
  </si>
  <si>
    <t>Tập 26</t>
  </si>
  <si>
    <t>Tập 27</t>
  </si>
  <si>
    <t>Tập 28</t>
  </si>
  <si>
    <t>Tập 29</t>
  </si>
  <si>
    <t>Tập 30</t>
  </si>
  <si>
    <t>Tập 31</t>
  </si>
  <si>
    <t>Tập 32</t>
  </si>
  <si>
    <t>Đôrêmon Plus</t>
  </si>
  <si>
    <r>
      <rPr>
        <b/>
      </rPr>
      <t xml:space="preserve">PDF Original
</t>
    </r>
    <r>
      <rPr/>
      <t xml:space="preserve">by </t>
    </r>
    <r>
      <rPr>
        <b/>
      </rPr>
      <t>vOz</t>
    </r>
  </si>
  <si>
    <r>
      <rPr>
        <b/>
      </rPr>
      <t xml:space="preserve">PDF Lite
</t>
    </r>
    <r>
      <rPr/>
      <t xml:space="preserve">by </t>
    </r>
    <r>
      <rPr>
        <b/>
        <i/>
      </rPr>
      <t>vOz</t>
    </r>
  </si>
  <si>
    <t>Tập 33</t>
  </si>
  <si>
    <t>Tập 34</t>
  </si>
  <si>
    <t>Tập 35</t>
  </si>
  <si>
    <t>Tập 36</t>
  </si>
  <si>
    <t>Tập 37</t>
  </si>
  <si>
    <t>Tập 38</t>
  </si>
  <si>
    <t>Tập 39</t>
  </si>
  <si>
    <t>Tập 40</t>
  </si>
  <si>
    <t>Đôrêmon
Điện Ảnh</t>
  </si>
  <si>
    <t>Tập 41</t>
  </si>
  <si>
    <t>Tập 42</t>
  </si>
  <si>
    <t>Tây Du Ký</t>
  </si>
  <si>
    <t>Tập 43</t>
  </si>
  <si>
    <t>Đôrêmini</t>
  </si>
  <si>
    <t>Tập 44</t>
  </si>
  <si>
    <t>Đôrêmi</t>
  </si>
  <si>
    <t>Tập 45</t>
  </si>
  <si>
    <t>Téppi</t>
  </si>
  <si>
    <r>
      <rPr>
        <b/>
      </rPr>
      <t>PDF Original</t>
    </r>
    <r>
      <rPr/>
      <t xml:space="preserve">
by </t>
    </r>
    <r>
      <rPr>
        <b/>
        <i/>
      </rPr>
      <t>vOz</t>
    </r>
  </si>
  <si>
    <r>
      <rPr>
        <b/>
      </rPr>
      <t>PDF Lite</t>
    </r>
    <r>
      <rPr/>
      <t xml:space="preserve">
by </t>
    </r>
    <r>
      <rPr>
        <b/>
        <i/>
      </rPr>
      <t>vOz</t>
    </r>
  </si>
  <si>
    <t>Vol 1</t>
  </si>
  <si>
    <t>Tương ứng bộ 45 vol</t>
  </si>
  <si>
    <t>From - To</t>
  </si>
  <si>
    <t>Vol 11</t>
  </si>
  <si>
    <t>Vol 21</t>
  </si>
  <si>
    <t>( 92 bị cắt 2 trang chap 1, các chap sau + 2)</t>
  </si>
  <si>
    <t>Vol 31</t>
  </si>
  <si>
    <t>Vol 41</t>
  </si>
  <si>
    <t>Thành phố tùy ý muốn</t>
  </si>
  <si>
    <t>124-132</t>
  </si>
  <si>
    <t>Nàng tiên cá</t>
  </si>
  <si>
    <t>54-60</t>
  </si>
  <si>
    <t>Thanh gươm võ sĩ đạo</t>
  </si>
  <si>
    <t>58-72</t>
  </si>
  <si>
    <t>Hành tinh hạnh phúc</t>
  </si>
  <si>
    <t>110-121</t>
  </si>
  <si>
    <t>lọ nước thần</t>
  </si>
  <si>
    <t>104-111</t>
  </si>
  <si>
    <t>quả bóng tìm bạn</t>
  </si>
  <si>
    <t>102-109</t>
  </si>
  <si>
    <t>bản photo nổi tiếng</t>
  </si>
  <si>
    <t>160-168</t>
  </si>
  <si>
    <t>chìa khóa tăng tốc độ</t>
  </si>
  <si>
    <t>51-57</t>
  </si>
  <si>
    <t>găng tay đổ lỗi</t>
  </si>
  <si>
    <t>68-75</t>
  </si>
  <si>
    <t>ngôi nhà ốc sên</t>
  </si>
  <si>
    <t>140-148</t>
  </si>
  <si>
    <t>Những con ốc thần kỳ</t>
  </si>
  <si>
    <t>Plus 5 ( Vỏ ốc thần)</t>
  </si>
  <si>
    <t>73-80</t>
  </si>
  <si>
    <t>nào cùng chơi trượt tuyết</t>
  </si>
  <si>
    <t>161-177</t>
  </si>
  <si>
    <t>súng vẽ từ xa</t>
  </si>
  <si>
    <t>140-145</t>
  </si>
  <si>
    <t>cá tháng tư</t>
  </si>
  <si>
    <t>60-65</t>
  </si>
  <si>
    <t>gã khổng lồ đáng sợ</t>
  </si>
  <si>
    <t>103-109</t>
  </si>
  <si>
    <t>Khẩu súng thôi miên</t>
  </si>
  <si>
    <t>34 (Súng hớp hồn)</t>
  </si>
  <si>
    <t>lửng lơ, lơ lửng</t>
  </si>
  <si>
    <t>152-159</t>
  </si>
  <si>
    <t>công ty diệt chuột</t>
  </si>
  <si>
    <t>14-23</t>
  </si>
  <si>
    <t>vệ tinh do thám</t>
  </si>
  <si>
    <t>31-41</t>
  </si>
  <si>
    <t>đề can trung thực</t>
  </si>
  <si>
    <t>25-31</t>
  </si>
  <si>
    <t>Chiếc khăn biến hóa</t>
  </si>
  <si>
    <t>72-81</t>
  </si>
  <si>
    <t>không ai tốt bằng mẹ</t>
  </si>
  <si>
    <t>144-151</t>
  </si>
  <si>
    <t>chiếc vòng xuyên thấu</t>
  </si>
  <si>
    <t>45-49</t>
  </si>
  <si>
    <t>bầu trời huyền ảo</t>
  </si>
  <si>
    <t>5-13</t>
  </si>
  <si>
    <t>chim nhắc nhở</t>
  </si>
  <si>
    <t>32-35</t>
  </si>
  <si>
    <t>Tự phân thân mình</t>
  </si>
  <si>
    <t>114-123</t>
  </si>
  <si>
    <t>xin chào người sao hỏa</t>
  </si>
  <si>
    <t>169-190</t>
  </si>
  <si>
    <t>máy rủ rê đi chơi</t>
  </si>
  <si>
    <t>50-53</t>
  </si>
  <si>
    <t>chiếc quần của bố</t>
  </si>
  <si>
    <t>kim cương bất hạnh</t>
  </si>
  <si>
    <t>57-67</t>
  </si>
  <si>
    <t>Buổi chiêu đãi của Chaien</t>
  </si>
  <si>
    <t>141-150</t>
  </si>
  <si>
    <t>đèn pin "trở về nguyên thủy"</t>
  </si>
  <si>
    <t>110-117</t>
  </si>
  <si>
    <t>dây điều khiển con rối</t>
  </si>
  <si>
    <t>54-62</t>
  </si>
  <si>
    <t>hạt dẻ ngoại cảm</t>
  </si>
  <si>
    <t>đồng hồ tốc độ</t>
  </si>
  <si>
    <t>22-31</t>
  </si>
  <si>
    <t>Viên thuốc thần lực</t>
  </si>
  <si>
    <t>Plus 5 (Thuốc tăng lực siêu nhân)</t>
  </si>
  <si>
    <t>165-174</t>
  </si>
  <si>
    <t>máy "gỡ rối tình thế"</t>
  </si>
  <si>
    <t>118-125</t>
  </si>
  <si>
    <t>máy ảnh quang tuyến</t>
  </si>
  <si>
    <t>67-71</t>
  </si>
  <si>
    <t>tớ là nhân vật chính</t>
  </si>
  <si>
    <t>88-95</t>
  </si>
  <si>
    <t>kẹo nhại tiếng</t>
  </si>
  <si>
    <t>36-45</t>
  </si>
  <si>
    <t>Điện thoại truyền hình</t>
  </si>
  <si>
    <t>Plus 4</t>
  </si>
  <si>
    <t>79-85</t>
  </si>
  <si>
    <t>găng tay điều khiển từ xa</t>
  </si>
  <si>
    <t>86-93</t>
  </si>
  <si>
    <t>hộp khí tượng</t>
  </si>
  <si>
    <t>82-90</t>
  </si>
  <si>
    <t>thuốc tiêm cân bằng</t>
  </si>
  <si>
    <t>142-145</t>
  </si>
  <si>
    <t>dễ thương, dễ ghét</t>
  </si>
  <si>
    <t>84-93</t>
  </si>
  <si>
    <t>Vệ sĩ vô hình</t>
  </si>
  <si>
    <t>ĐTT 15</t>
  </si>
  <si>
    <t>117-123</t>
  </si>
  <si>
    <t>em trai nobita</t>
  </si>
  <si>
    <t>114-121</t>
  </si>
  <si>
    <t>nước tắm tạo ảo giác</t>
  </si>
  <si>
    <t>90-97</t>
  </si>
  <si>
    <t>máy liên lạc vũ trụ</t>
  </si>
  <si>
    <t>134-145</t>
  </si>
  <si>
    <t>máy tiến hóa</t>
  </si>
  <si>
    <t>Rôbốt nôbita</t>
  </si>
  <si>
    <t>46-55</t>
  </si>
  <si>
    <t>Vol 12</t>
  </si>
  <si>
    <t>cửa buồn đặc biệt</t>
  </si>
  <si>
    <t>34-45</t>
  </si>
  <si>
    <t>máy đặt chỗ trước</t>
  </si>
  <si>
    <t>156-166</t>
  </si>
  <si>
    <t>gương soi quá khứ</t>
  </si>
  <si>
    <t>Vol 2</t>
  </si>
  <si>
    <t>Bà ngoại</t>
  </si>
  <si>
    <t>176-191</t>
  </si>
  <si>
    <t>máy sai khiến</t>
  </si>
  <si>
    <t>146-154</t>
  </si>
  <si>
    <t>Vol 32</t>
  </si>
  <si>
    <t>Vol 42</t>
  </si>
  <si>
    <t>Máy hút chữ</t>
  </si>
  <si>
    <t>ba đỏ, một đen</t>
  </si>
  <si>
    <t>166-175</t>
  </si>
  <si>
    <t>Vol 22</t>
  </si>
  <si>
    <t>Bài học thời thơ ấu</t>
  </si>
  <si>
    <t>122-131</t>
  </si>
  <si>
    <t>bù nhìn chaien</t>
  </si>
  <si>
    <t>85-95</t>
  </si>
  <si>
    <t>Máy tạo thời tiết</t>
  </si>
  <si>
    <t>66-76</t>
  </si>
  <si>
    <t>cuộc thám hiểm vũ trụ</t>
  </si>
  <si>
    <t>94-102</t>
  </si>
  <si>
    <t>Doremon làm họa sĩ</t>
  </si>
  <si>
    <t>150-157</t>
  </si>
  <si>
    <t>bánh noi gương</t>
  </si>
  <si>
    <t>56-61</t>
  </si>
  <si>
    <t>gương nịnh hót</t>
  </si>
  <si>
    <t>75-84</t>
  </si>
  <si>
    <t>chiêu mộ nhân tài</t>
  </si>
  <si>
    <t>5-15</t>
  </si>
  <si>
    <t>đồng hồ báo nguy</t>
  </si>
  <si>
    <t>74-79</t>
  </si>
  <si>
    <t>bài học cho kẻ nói dối</t>
  </si>
  <si>
    <t>98-106</t>
  </si>
  <si>
    <t>vệ tinh mi ni</t>
  </si>
  <si>
    <t>nobita làm thủ tướng</t>
  </si>
  <si>
    <t>158-180</t>
  </si>
  <si>
    <t>những hạt đậu thần</t>
  </si>
  <si>
    <t>đại tuyển tập 15</t>
  </si>
  <si>
    <t>602-608</t>
  </si>
  <si>
    <t>virut đua đòi</t>
  </si>
  <si>
    <t>18-27</t>
  </si>
  <si>
    <t>bản năng tự vệ</t>
  </si>
  <si>
    <t>122-127</t>
  </si>
  <si>
    <t>ngôi nhà tự quản</t>
  </si>
  <si>
    <t>124-133</t>
  </si>
  <si>
    <t>chàng trai tháo vát</t>
  </si>
  <si>
    <t>154-164</t>
  </si>
  <si>
    <t>trứng tạo ra người</t>
  </si>
  <si>
    <t>42-51</t>
  </si>
  <si>
    <t>chuyến du lịch miễn phí</t>
  </si>
  <si>
    <t>28-37</t>
  </si>
  <si>
    <t>thời gian hãy trôi mau</t>
  </si>
  <si>
    <t>155-161</t>
  </si>
  <si>
    <t>trò chơi bu mê răng</t>
  </si>
  <si>
    <t>12-23</t>
  </si>
  <si>
    <t>đồng hồ định giờ</t>
  </si>
  <si>
    <t>bộ máy hoàn thiện</t>
  </si>
  <si>
    <t>52-61</t>
  </si>
  <si>
    <t>bức tranh vô giá</t>
  </si>
  <si>
    <t>58-69</t>
  </si>
  <si>
    <t>viên ngọc trong dạ dày</t>
  </si>
  <si>
    <t>128-136</t>
  </si>
  <si>
    <t>những nhà hải dương học</t>
  </si>
  <si>
    <t>36-50</t>
  </si>
  <si>
    <t>máy thay đổi trọng lượng</t>
  </si>
  <si>
    <t>83-89</t>
  </si>
  <si>
    <t>tính cách của xeko</t>
  </si>
  <si>
    <t>130-140</t>
  </si>
  <si>
    <t>lồng đèn cá chép</t>
  </si>
  <si>
    <t>70-75</t>
  </si>
  <si>
    <t>áo khoác thám hiểm</t>
  </si>
  <si>
    <t>hộp lưu trữ thời gian</t>
  </si>
  <si>
    <t>13-19</t>
  </si>
  <si>
    <t>nghệ thuật làm tranh truyện</t>
  </si>
  <si>
    <t>chiếc giày cứu nguy</t>
  </si>
  <si>
    <t>Plus 2 ( Vệ tinh maratong)</t>
  </si>
  <si>
    <t>159-168</t>
  </si>
  <si>
    <t>thà thú tội còn hơn</t>
  </si>
  <si>
    <t>76-83</t>
  </si>
  <si>
    <t>cái ống nhòm kỳ lạ</t>
  </si>
  <si>
    <t>13-20</t>
  </si>
  <si>
    <t>máy điều chỉnh cảm xúc</t>
  </si>
  <si>
    <t>146-153</t>
  </si>
  <si>
    <t>ngày tận thế</t>
  </si>
  <si>
    <t>100-112</t>
  </si>
  <si>
    <t>trốn khỏi nhà cao tầng</t>
  </si>
  <si>
    <t>đại tuyển tập 17</t>
  </si>
  <si>
    <t>297-306</t>
  </si>
  <si>
    <t>khẩu súng thần công</t>
  </si>
  <si>
    <t>84-89</t>
  </si>
  <si>
    <t>ẩn mình bám chặt</t>
  </si>
  <si>
    <t>21-27</t>
  </si>
  <si>
    <t>bánh thần phục</t>
  </si>
  <si>
    <t>132-139</t>
  </si>
  <si>
    <t>máy dự báo hỏa hoạn</t>
  </si>
  <si>
    <t>24-33</t>
  </si>
  <si>
    <t>cẩm nang tìm báu vật</t>
  </si>
  <si>
    <t>42-48</t>
  </si>
  <si>
    <t>thuốc thay đổi tính nết</t>
  </si>
  <si>
    <t>149-157</t>
  </si>
  <si>
    <t>chuyển đổi giới tính</t>
  </si>
  <si>
    <t>144-149</t>
  </si>
  <si>
    <t>pháp sư nobita</t>
  </si>
  <si>
    <t>72-83</t>
  </si>
  <si>
    <t>Vol 43</t>
  </si>
  <si>
    <t>Vol 3</t>
  </si>
  <si>
    <t>vol 13</t>
  </si>
  <si>
    <t>tớ cóc thèm tin</t>
  </si>
  <si>
    <t>110-119</t>
  </si>
  <si>
    <t>vol 33</t>
  </si>
  <si>
    <t>nàng tiên đáy giếng</t>
  </si>
  <si>
    <t>162-168</t>
  </si>
  <si>
    <t>Câu chuyện cái bình bể</t>
  </si>
  <si>
    <t>43-56</t>
  </si>
  <si>
    <t>Cô bé đi giày đỏ</t>
  </si>
  <si>
    <t>90-99</t>
  </si>
  <si>
    <t>nữ danh ca nobita</t>
  </si>
  <si>
    <t>158-172</t>
  </si>
  <si>
    <t>buổi đi câu nhớ đời</t>
  </si>
  <si>
    <t>166-189</t>
  </si>
  <si>
    <t>tên tài xế lão luyện</t>
  </si>
  <si>
    <t>158-179</t>
  </si>
  <si>
    <t>những nhà tạo mốt</t>
  </si>
  <si>
    <t>lệnh truy nã</t>
  </si>
  <si>
    <t>Vol 23</t>
  </si>
  <si>
    <t>đèn pin biến đổi chất liệu</t>
  </si>
  <si>
    <t>78-87</t>
  </si>
  <si>
    <t>tàu hỏa siêu tốc</t>
  </si>
  <si>
    <t>107-113</t>
  </si>
  <si>
    <t>lịch đổi ngày</t>
  </si>
  <si>
    <t>18-26</t>
  </si>
  <si>
    <t>những người hầu khó bảo</t>
  </si>
  <si>
    <t>24-34</t>
  </si>
  <si>
    <t>Ngôi sao ước muốn</t>
  </si>
  <si>
    <t>137-145</t>
  </si>
  <si>
    <t>điểm 10 đầu tiên của nobita</t>
  </si>
  <si>
    <t>68-77</t>
  </si>
  <si>
    <t>đánh thức trí nhớ</t>
  </si>
  <si>
    <t>134-143</t>
  </si>
  <si>
    <t>cây đèn thần</t>
  </si>
  <si>
    <t>171-181</t>
  </si>
  <si>
    <t>thuốc viên "như ý"</t>
  </si>
  <si>
    <t>133-146</t>
  </si>
  <si>
    <t>kính lúp đo cảm nghĩ</t>
  </si>
  <si>
    <t>106-109</t>
  </si>
  <si>
    <t>ống phản lực</t>
  </si>
  <si>
    <t>35-54</t>
  </si>
  <si>
    <t>ngôi nhà bằng giấy</t>
  </si>
  <si>
    <t>96-102</t>
  </si>
  <si>
    <t>trở về thời xa xưa</t>
  </si>
  <si>
    <t>66-81</t>
  </si>
  <si>
    <t>gia sư tuyệt vời</t>
  </si>
  <si>
    <t>147-156</t>
  </si>
  <si>
    <t>bản đồ chuyển nhà</t>
  </si>
  <si>
    <t>100-105</t>
  </si>
  <si>
    <t>nobita con ở đâu</t>
  </si>
  <si>
    <t>5-14</t>
  </si>
  <si>
    <t>làm quen với động đất</t>
  </si>
  <si>
    <t>145-153</t>
  </si>
  <si>
    <t>ống sáo thần</t>
  </si>
  <si>
    <t>57-65</t>
  </si>
  <si>
    <t>cô gái giống hoa bách hợp</t>
  </si>
  <si>
    <t>157-171</t>
  </si>
  <si>
    <t>chiếc kính thôi miên</t>
  </si>
  <si>
    <t>88-94</t>
  </si>
  <si>
    <t>báo mới, báo mới đây</t>
  </si>
  <si>
    <t>168-177</t>
  </si>
  <si>
    <t>những cuốn sách biết bay</t>
  </si>
  <si>
    <t>161-170</t>
  </si>
  <si>
    <t>thỏi son ngọt ngào</t>
  </si>
  <si>
    <t>124-130</t>
  </si>
  <si>
    <t>trò chơi trốn tìm</t>
  </si>
  <si>
    <t>56-65</t>
  </si>
  <si>
    <t>để tớ giải quyết cho</t>
  </si>
  <si>
    <t>9 ( buổi tất niên thú vị)</t>
  </si>
  <si>
    <t>26-33</t>
  </si>
  <si>
    <t>đường vào vương quốc kiến</t>
  </si>
  <si>
    <t>116-134</t>
  </si>
  <si>
    <t>tâm sự của chaiko</t>
  </si>
  <si>
    <t>171-180</t>
  </si>
  <si>
    <t>cây bút thần kỳ</t>
  </si>
  <si>
    <t>131-139</t>
  </si>
  <si>
    <t>món quà sinh nhật</t>
  </si>
  <si>
    <t>162-171</t>
  </si>
  <si>
    <t>những kẻ chê tiền</t>
  </si>
  <si>
    <t>28-35</t>
  </si>
  <si>
    <t>vol 34</t>
  </si>
  <si>
    <t>thế giới không có gương soi</t>
  </si>
  <si>
    <t>bóng thay người</t>
  </si>
  <si>
    <t>112-123</t>
  </si>
  <si>
    <t>viên kẹo kỳ lạ</t>
  </si>
  <si>
    <t>29 ( Viên kẹo ngáo ộp )</t>
  </si>
  <si>
    <t>44-53</t>
  </si>
  <si>
    <t>luồng điện mê hoặc</t>
  </si>
  <si>
    <t>36-40</t>
  </si>
  <si>
    <t>đội kịch nói lớp 4e</t>
  </si>
  <si>
    <t>92-102</t>
  </si>
  <si>
    <t>nhà ươm cây trứ danh</t>
  </si>
  <si>
    <t>vol 4</t>
  </si>
  <si>
    <t>vol 14</t>
  </si>
  <si>
    <t>thiết bị theo dõi dấu viết</t>
  </si>
  <si>
    <t>130-139</t>
  </si>
  <si>
    <t>tác phẩm mới của chaiko</t>
  </si>
  <si>
    <t>103-111</t>
  </si>
  <si>
    <t>Vol 44</t>
  </si>
  <si>
    <t>mảnh đất người tí hon</t>
  </si>
  <si>
    <t>168-190</t>
  </si>
  <si>
    <t>Con chó của xuka</t>
  </si>
  <si>
    <t>182-191</t>
  </si>
  <si>
    <t>viên kẹo biết ơn</t>
  </si>
  <si>
    <t>72-86</t>
  </si>
  <si>
    <t>quà tặng xuka</t>
  </si>
  <si>
    <t>128-137</t>
  </si>
  <si>
    <t>Chú bé bán diêm</t>
  </si>
  <si>
    <t>124-129</t>
  </si>
  <si>
    <t>ngủ trên thiên đường</t>
  </si>
  <si>
    <t>154-165</t>
  </si>
  <si>
    <t>những người lùn giúp việc</t>
  </si>
  <si>
    <t>17-23</t>
  </si>
  <si>
    <t>những tài năng nghệ thuật</t>
  </si>
  <si>
    <t>173-179</t>
  </si>
  <si>
    <t>chịu đấm ăn xôi</t>
  </si>
  <si>
    <t>biển cấm đoán</t>
  </si>
  <si>
    <t>75-83</t>
  </si>
  <si>
    <t>tàu lượn cho trẻ em</t>
  </si>
  <si>
    <t>140-149</t>
  </si>
  <si>
    <t>đại bách khoa toàn thư vũ trụ</t>
  </si>
  <si>
    <t>đậu tương gian khổ</t>
  </si>
  <si>
    <t>180- 189</t>
  </si>
  <si>
    <t>nhà vô địch ngủ</t>
  </si>
  <si>
    <t>42-53</t>
  </si>
  <si>
    <t>gậy tạo độ dốc</t>
  </si>
  <si>
    <t>67-75</t>
  </si>
  <si>
    <t>điện thoại đêm khuya</t>
  </si>
  <si>
    <t>54-64</t>
  </si>
  <si>
    <t>tấm vải hộ thân</t>
  </si>
  <si>
    <t>111-117</t>
  </si>
  <si>
    <t>cái ví thần</t>
  </si>
  <si>
    <t>129-135</t>
  </si>
  <si>
    <t>cuốn sách hấp dẫn</t>
  </si>
  <si>
    <t>hội những người chơi dây</t>
  </si>
  <si>
    <t>112-119</t>
  </si>
  <si>
    <t>máy in thư</t>
  </si>
  <si>
    <t>chiếc mũ thôi miên</t>
  </si>
  <si>
    <t>122-138</t>
  </si>
  <si>
    <t>Vol 24</t>
  </si>
  <si>
    <t>ông chủ nobita</t>
  </si>
  <si>
    <t>118-127</t>
  </si>
  <si>
    <t>con chim én tội nghiệp</t>
  </si>
  <si>
    <t>150-168</t>
  </si>
  <si>
    <t>bánh qui biến hình</t>
  </si>
  <si>
    <t>34-42</t>
  </si>
  <si>
    <t>đi tìm cô dâu tương lai</t>
  </si>
  <si>
    <t>158-167</t>
  </si>
  <si>
    <t>Máy bán hàng siêu hiện đại</t>
  </si>
  <si>
    <t>144-153</t>
  </si>
  <si>
    <t>um ba la hô biến!</t>
  </si>
  <si>
    <t>3-13</t>
  </si>
  <si>
    <t>tàu ngầm xuyên lòng đất</t>
  </si>
  <si>
    <t>138-148</t>
  </si>
  <si>
    <t>cào cào giúp hối cải</t>
  </si>
  <si>
    <t>82-95</t>
  </si>
  <si>
    <t>chuyến du lịch bằng tàu ngầm</t>
  </si>
  <si>
    <t>114-122</t>
  </si>
  <si>
    <t>vị khách không mời mà tới</t>
  </si>
  <si>
    <t>những giấc mơ tuyệt diệu</t>
  </si>
  <si>
    <t>84-91</t>
  </si>
  <si>
    <t>bìa sách thông thái</t>
  </si>
  <si>
    <t>95-103</t>
  </si>
  <si>
    <t>quyển sổ như ý</t>
  </si>
  <si>
    <t>152-161</t>
  </si>
  <si>
    <t>chậm, nhanh, nhanh, chậm</t>
  </si>
  <si>
    <t>5-19</t>
  </si>
  <si>
    <t>nhà nuôi thú nobita</t>
  </si>
  <si>
    <t>162-188</t>
  </si>
  <si>
    <t>cột ăng ten hòa bình</t>
  </si>
  <si>
    <t>106-115</t>
  </si>
  <si>
    <t>trò bịp của nobita</t>
  </si>
  <si>
    <t>169-179</t>
  </si>
  <si>
    <t>Vol 5</t>
  </si>
  <si>
    <t>thẩm mỹ viện nobita</t>
  </si>
  <si>
    <t>154-168</t>
  </si>
  <si>
    <t>chiếc gương "nhân đôi"</t>
  </si>
  <si>
    <t>43-49</t>
  </si>
  <si>
    <t>vol 35</t>
  </si>
  <si>
    <t>bộ sưu tập cổ sinh vật</t>
  </si>
  <si>
    <t>167-188</t>
  </si>
  <si>
    <t>Con tàu xuyên lòng đất</t>
  </si>
  <si>
    <t>2 ( Con tàu trong lòng đất)</t>
  </si>
  <si>
    <t>vol 15</t>
  </si>
  <si>
    <t>bộ sưu tập huy hiệu</t>
  </si>
  <si>
    <t>118-123</t>
  </si>
  <si>
    <t>Chú voi con lém lỉnh</t>
  </si>
  <si>
    <t>65-78</t>
  </si>
  <si>
    <t>Vol 45</t>
  </si>
  <si>
    <t>búp bê cố vấn</t>
  </si>
  <si>
    <t>84-96</t>
  </si>
  <si>
    <t>trở về thời tiền sử</t>
  </si>
  <si>
    <t>96-109</t>
  </si>
  <si>
    <t>hòn đảo nobita</t>
  </si>
  <si>
    <t>87-105</t>
  </si>
  <si>
    <t>cuộc trốn chạy của robot</t>
  </si>
  <si>
    <t>đảo ác thú</t>
  </si>
  <si>
    <t>120-140</t>
  </si>
  <si>
    <t>tiền lãi ngân hàng</t>
  </si>
  <si>
    <t>tuy một mà hai, tuy hai mà một</t>
  </si>
  <si>
    <t>116-121</t>
  </si>
  <si>
    <t>hộp kem chó sói</t>
  </si>
  <si>
    <t>42-50</t>
  </si>
  <si>
    <t>cánh cửa nhìn trộm</t>
  </si>
  <si>
    <t>màn ảnh không gian ba chiều</t>
  </si>
  <si>
    <t>đổi mẹ cho nhau</t>
  </si>
  <si>
    <t>27-36</t>
  </si>
  <si>
    <t>bức tranh quái dị</t>
  </si>
  <si>
    <t>33 ( bức ảnh ma quái)</t>
  </si>
  <si>
    <t>trái đất thu nhỏ</t>
  </si>
  <si>
    <t>27-42</t>
  </si>
  <si>
    <t>thuốc tạo cảm hứng</t>
  </si>
  <si>
    <t>116-127</t>
  </si>
  <si>
    <t>nobita lên mặt trăng</t>
  </si>
  <si>
    <t>siêu nhân nobita</t>
  </si>
  <si>
    <t>chaien lại biểu diễn</t>
  </si>
  <si>
    <t>Vol 25</t>
  </si>
  <si>
    <t>tấm thảm tai hại</t>
  </si>
  <si>
    <t>đèn pin lột da</t>
  </si>
  <si>
    <t>đồng hồ kế hoạch</t>
  </si>
  <si>
    <t>52-59</t>
  </si>
  <si>
    <t>đèn pin sinh sản</t>
  </si>
  <si>
    <t>24-30</t>
  </si>
  <si>
    <t>sinh nhật của chaien</t>
  </si>
  <si>
    <t>41-49</t>
  </si>
  <si>
    <t>cô bé tóc vàng</t>
  </si>
  <si>
    <t>65-75</t>
  </si>
  <si>
    <t>quảng cáo qua gương</t>
  </si>
  <si>
    <t>cây bút chì phù thủy</t>
  </si>
  <si>
    <t>97-101</t>
  </si>
  <si>
    <t>đạo quân đồ chơi</t>
  </si>
  <si>
    <t>30-37</t>
  </si>
  <si>
    <t>kỹ xảo điện ảnh</t>
  </si>
  <si>
    <t>170-191</t>
  </si>
  <si>
    <t>máy thu mua đồ cũ</t>
  </si>
  <si>
    <t>76-84</t>
  </si>
  <si>
    <t>dàn nhạc diễn cảm</t>
  </si>
  <si>
    <t>34-43</t>
  </si>
  <si>
    <t>nobita nhà thám tử đại tài</t>
  </si>
  <si>
    <t>3 ( Thám tử đại tài)</t>
  </si>
  <si>
    <t>37-51</t>
  </si>
  <si>
    <t>ống dòm xuyên tường</t>
  </si>
  <si>
    <t>110-115</t>
  </si>
  <si>
    <t>thám hiểm trong hộp giấy</t>
  </si>
  <si>
    <t>146-152</t>
  </si>
  <si>
    <t>bãi tắm trên vũ trụ</t>
  </si>
  <si>
    <t>96-106</t>
  </si>
  <si>
    <t>dây chuyền gọi về</t>
  </si>
  <si>
    <t>44-50</t>
  </si>
  <si>
    <t>chiếc khăn ảo thuật</t>
  </si>
  <si>
    <t>85-98</t>
  </si>
  <si>
    <t>dùng bom diệt chuột</t>
  </si>
  <si>
    <t>80-85</t>
  </si>
  <si>
    <t>con búp bê đi lạc</t>
  </si>
  <si>
    <t>153-159</t>
  </si>
  <si>
    <t>đường dây kỳ lạ</t>
  </si>
  <si>
    <t>168-173</t>
  </si>
  <si>
    <t>micro phá đám</t>
  </si>
  <si>
    <t>51-56</t>
  </si>
  <si>
    <t>chiếc hộp vạn năng</t>
  </si>
  <si>
    <t>86-92</t>
  </si>
  <si>
    <t>đơn đặt hàng thế kỷ tương lai</t>
  </si>
  <si>
    <t>86-95</t>
  </si>
  <si>
    <t>mũ thu nhỏ người</t>
  </si>
  <si>
    <t>126-131</t>
  </si>
  <si>
    <t>bài học cho bọn săn trộm</t>
  </si>
  <si>
    <t>107-115</t>
  </si>
  <si>
    <t>hu hu... tớ lạc đường rồi</t>
  </si>
  <si>
    <t>vol 6</t>
  </si>
  <si>
    <t>báu vật bị đánh cắp</t>
  </si>
  <si>
    <t>139-147</t>
  </si>
  <si>
    <t>nhà thám hiểm nhát gan</t>
  </si>
  <si>
    <t>105-113</t>
  </si>
  <si>
    <t>vol 36</t>
  </si>
  <si>
    <t xml:space="preserve">úm ba la .. hô biến </t>
  </si>
  <si>
    <t>121-133</t>
  </si>
  <si>
    <t>Cá mập lên bờ</t>
  </si>
  <si>
    <t>21-31</t>
  </si>
  <si>
    <t>máy "thu phục cảm tình"</t>
  </si>
  <si>
    <t>88-97</t>
  </si>
  <si>
    <t>ngôi nhà trong nước đá</t>
  </si>
  <si>
    <t>18 ( biệt thự trong băng )</t>
  </si>
  <si>
    <t>50-59</t>
  </si>
  <si>
    <t>ngày nghỉ của doremon</t>
  </si>
  <si>
    <t>112-120</t>
  </si>
  <si>
    <t>Vol 46</t>
  </si>
  <si>
    <t>người bạn của sói</t>
  </si>
  <si>
    <t>108-117</t>
  </si>
  <si>
    <t>vol 16</t>
  </si>
  <si>
    <t>máy khám bệnh đa khoa</t>
  </si>
  <si>
    <t>26-35</t>
  </si>
  <si>
    <t>tên lính dù nhát gan</t>
  </si>
  <si>
    <t>90-98</t>
  </si>
  <si>
    <t>ngày tết lâu dài</t>
  </si>
  <si>
    <t>150-169</t>
  </si>
  <si>
    <t>nam châm rắc rối</t>
  </si>
  <si>
    <t>Chiếc vòng kết bạn</t>
  </si>
  <si>
    <t>64-73</t>
  </si>
  <si>
    <t>thuốc viên nhân ái</t>
  </si>
  <si>
    <t>36-43</t>
  </si>
  <si>
    <t>con ma giúp việc</t>
  </si>
  <si>
    <t>vùng mỏ bánh rán</t>
  </si>
  <si>
    <t>mũ tạo giấc mơ</t>
  </si>
  <si>
    <t>57-66</t>
  </si>
  <si>
    <t>ai là người nói dối</t>
  </si>
  <si>
    <t>74-82</t>
  </si>
  <si>
    <t>võ sĩ đai đen</t>
  </si>
  <si>
    <t>búp bê tự thú</t>
  </si>
  <si>
    <t>58-66</t>
  </si>
  <si>
    <t>nobita bắt cướp</t>
  </si>
  <si>
    <t>132-143</t>
  </si>
  <si>
    <t>chaien lên tivi</t>
  </si>
  <si>
    <t>89-100</t>
  </si>
  <si>
    <t>nhân vật trong mơ</t>
  </si>
  <si>
    <t>31-40</t>
  </si>
  <si>
    <t>vol 26</t>
  </si>
  <si>
    <t>muốn ăn thì lăn vào bếp</t>
  </si>
  <si>
    <t>139-146</t>
  </si>
  <si>
    <t>kỹ sư nobita</t>
  </si>
  <si>
    <t>170-190</t>
  </si>
  <si>
    <t>nới rộng không gian</t>
  </si>
  <si>
    <t>DTT 12</t>
  </si>
  <si>
    <t>683-692</t>
  </si>
  <si>
    <t>súng thay hình đổi dạng</t>
  </si>
  <si>
    <t>38( súng thay đổi hình dạng)</t>
  </si>
  <si>
    <t>48-55</t>
  </si>
  <si>
    <t>Tên robot bất trị</t>
  </si>
  <si>
    <t>170- 190</t>
  </si>
  <si>
    <t>đánh tráo biển số nhà</t>
  </si>
  <si>
    <t>những em bé khó bảo</t>
  </si>
  <si>
    <t>141-160</t>
  </si>
  <si>
    <t>cưỡi cơn lốc xoáy</t>
  </si>
  <si>
    <t>DTT 15</t>
  </si>
  <si>
    <t>hóa đơn trả đũa</t>
  </si>
  <si>
    <t>56-63</t>
  </si>
  <si>
    <t>búp bê may mắn</t>
  </si>
  <si>
    <t>19-25</t>
  </si>
  <si>
    <t>phần thưởng cho người hâm mộ</t>
  </si>
  <si>
    <t>94-103</t>
  </si>
  <si>
    <t>chiếc kèn tai hại</t>
  </si>
  <si>
    <t>máy ảnh ma thuật</t>
  </si>
  <si>
    <t>5-20</t>
  </si>
  <si>
    <t>hãy để tôi yên</t>
  </si>
  <si>
    <t>134-144</t>
  </si>
  <si>
    <t>cánh cửa đường tắt</t>
  </si>
  <si>
    <t>quà tặng bất ngờ</t>
  </si>
  <si>
    <t>62-71</t>
  </si>
  <si>
    <t>bạn biết gì về khủng long</t>
  </si>
  <si>
    <t>JP</t>
  </si>
  <si>
    <t>064-068</t>
  </si>
  <si>
    <t>thuốc phục chế hiệu rắn mối</t>
  </si>
  <si>
    <t>546-552</t>
  </si>
  <si>
    <t>bùa hộ mệnh</t>
  </si>
  <si>
    <t>83-90</t>
  </si>
  <si>
    <t>hãy lì xì cho tớ!</t>
  </si>
  <si>
    <t>132-141</t>
  </si>
  <si>
    <t>cuộn băng đường chân trời</t>
  </si>
  <si>
    <t>14-26</t>
  </si>
  <si>
    <t>Vol 47</t>
  </si>
  <si>
    <t>máy chiếu phim hoạt hình</t>
  </si>
  <si>
    <t>44 ( máy chuyển thể phim hoạt hình)</t>
  </si>
  <si>
    <t>63-69</t>
  </si>
  <si>
    <t>hộp mộng du</t>
  </si>
  <si>
    <t>91-99</t>
  </si>
  <si>
    <t>đừng khóc anh nobita</t>
  </si>
  <si>
    <t>160-169</t>
  </si>
  <si>
    <t>lạc vào xứ cổ tích</t>
  </si>
  <si>
    <t>bài học cho kẻ lười biêng</t>
  </si>
  <si>
    <t>Vol 7</t>
  </si>
  <si>
    <t>cuộc phiêu lưu trên trang sách</t>
  </si>
  <si>
    <t>100-111</t>
  </si>
  <si>
    <t>căn cứ bí mật</t>
  </si>
  <si>
    <t>5-18</t>
  </si>
  <si>
    <t>Vol 37</t>
  </si>
  <si>
    <t>cánh diều mơ ước</t>
  </si>
  <si>
    <t>58-67</t>
  </si>
  <si>
    <t>Đồ vật nổi loạn</t>
  </si>
  <si>
    <t>61-67</t>
  </si>
  <si>
    <t>người máy kiểm tra</t>
  </si>
  <si>
    <t>139-143</t>
  </si>
  <si>
    <t>nỗi oan của xeko</t>
  </si>
  <si>
    <t>65-71</t>
  </si>
  <si>
    <t>khu rừng hạnh phúc</t>
  </si>
  <si>
    <t>108-120</t>
  </si>
  <si>
    <t>hương trầm hòa nhập</t>
  </si>
  <si>
    <t>96-105</t>
  </si>
  <si>
    <t>Ống kính tạo hình</t>
  </si>
  <si>
    <t>80-89</t>
  </si>
  <si>
    <t>tiếng hát hơi ga</t>
  </si>
  <si>
    <t>116-123</t>
  </si>
  <si>
    <t>súng gây mơ</t>
  </si>
  <si>
    <t>104-110</t>
  </si>
  <si>
    <t>núi vọng âm thanh</t>
  </si>
  <si>
    <t>20-29</t>
  </si>
  <si>
    <t>vô tuyến của giấc mơ</t>
  </si>
  <si>
    <t>máy bay tí hon</t>
  </si>
  <si>
    <t>45-55</t>
  </si>
  <si>
    <t>vol 17</t>
  </si>
  <si>
    <t>kẹo ngậm lấy hên</t>
  </si>
  <si>
    <t>111-121</t>
  </si>
  <si>
    <t>gối ước mơ</t>
  </si>
  <si>
    <t>138-151</t>
  </si>
  <si>
    <t>hãy bảo vệ trái đất</t>
  </si>
  <si>
    <t>147-157</t>
  </si>
  <si>
    <t>Người hùng notiba</t>
  </si>
  <si>
    <t>79-88</t>
  </si>
  <si>
    <t>kẹo quảng cáo</t>
  </si>
  <si>
    <t>vol 27</t>
  </si>
  <si>
    <t>hơi ga tỉnh bơ</t>
  </si>
  <si>
    <t>55-67</t>
  </si>
  <si>
    <t>lời sấm tiên tri</t>
  </si>
  <si>
    <t>cùng nhau say xỉn nhé</t>
  </si>
  <si>
    <t>30 ( cùng nhau say xỉn)</t>
  </si>
  <si>
    <t>101-109</t>
  </si>
  <si>
    <t>sân trượt tuyết trong hộp</t>
  </si>
  <si>
    <t>38-46</t>
  </si>
  <si>
    <t>doremi làm đạo diễn</t>
  </si>
  <si>
    <t>95-109</t>
  </si>
  <si>
    <t>nhà vô địch trượt tuyết</t>
  </si>
  <si>
    <t>82-93</t>
  </si>
  <si>
    <t>loa nói hộ</t>
  </si>
  <si>
    <t>125-131</t>
  </si>
  <si>
    <t>khí cầu doremi</t>
  </si>
  <si>
    <t>bộ sưu tập sinh động</t>
  </si>
  <si>
    <t>47-57</t>
  </si>
  <si>
    <t>bánh rán khổng lồ</t>
  </si>
  <si>
    <t>đại bác truyền tin</t>
  </si>
  <si>
    <t>ngộ không nobita</t>
  </si>
  <si>
    <t>150-156</t>
  </si>
  <si>
    <t>kiến trúc sư kỳ tài</t>
  </si>
  <si>
    <t>39 ( Kỹ sư kỳ tài)</t>
  </si>
  <si>
    <t>chiếc mũ thiện xạ</t>
  </si>
  <si>
    <t>100-104</t>
  </si>
  <si>
    <t>máy phẫu thuật chỉnh hình</t>
  </si>
  <si>
    <t>136-143</t>
  </si>
  <si>
    <t>đồng hồ ngưng đọng thời gian</t>
  </si>
  <si>
    <t>chú mèo du khách</t>
  </si>
  <si>
    <t>117-124</t>
  </si>
  <si>
    <t>ăng ten điều khiển từ xa</t>
  </si>
  <si>
    <t>DTT 16</t>
  </si>
  <si>
    <t>174-181</t>
  </si>
  <si>
    <t>người vô hình</t>
  </si>
  <si>
    <t>156-165</t>
  </si>
  <si>
    <t>tờ giấy hộ vệ</t>
  </si>
  <si>
    <t>143-149</t>
  </si>
  <si>
    <t>vệ tinh truyền khí hậu</t>
  </si>
  <si>
    <t>99-107</t>
  </si>
  <si>
    <t>tổng công ty dịch vụ nobi-xuka</t>
  </si>
  <si>
    <t>bản vẽ sinh động</t>
  </si>
  <si>
    <t>truy tìm chiếc nhẫn kim cương bị mất</t>
  </si>
  <si>
    <t>thiên nhiên thật là tuyệt</t>
  </si>
  <si>
    <t>khăn quàng bay</t>
  </si>
  <si>
    <t>67-74</t>
  </si>
  <si>
    <t>Vol 48</t>
  </si>
  <si>
    <t>săn khủng long</t>
  </si>
  <si>
    <t>166-181</t>
  </si>
  <si>
    <t>chuyến du lịch bằng máy ảnh</t>
  </si>
  <si>
    <t>57-63</t>
  </si>
  <si>
    <t>tấm vé số độc đắc</t>
  </si>
  <si>
    <t>160-167</t>
  </si>
  <si>
    <t>Vol 38</t>
  </si>
  <si>
    <t>một lần làm việc nghĩa</t>
  </si>
  <si>
    <t>34-44</t>
  </si>
  <si>
    <t>Vol 8</t>
  </si>
  <si>
    <t>sức mạnh của tình yêu</t>
  </si>
  <si>
    <t>bể bơi tưởng tượng</t>
  </si>
  <si>
    <t>Tay đua số một</t>
  </si>
  <si>
    <t>87-94</t>
  </si>
  <si>
    <t>đi mây về gió</t>
  </si>
  <si>
    <t>44-51</t>
  </si>
  <si>
    <t>Lạc vào xứ thần tiên</t>
  </si>
  <si>
    <t>nuôi cá không cần hồ</t>
  </si>
  <si>
    <t>bớt giận đi bồ tèo!</t>
  </si>
  <si>
    <t>50-58</t>
  </si>
  <si>
    <t>trại nuôi kẹo bánh</t>
  </si>
  <si>
    <t>54-65</t>
  </si>
  <si>
    <t>lời hứa của chú rể nobita</t>
  </si>
  <si>
    <t>178-189</t>
  </si>
  <si>
    <t>Tên khủng bố</t>
  </si>
  <si>
    <t>tiếng dế trong đêm</t>
  </si>
  <si>
    <t>bay lên chín tầng mây</t>
  </si>
  <si>
    <t>32-41</t>
  </si>
  <si>
    <t>sức hút của nobita</t>
  </si>
  <si>
    <t>140-147</t>
  </si>
  <si>
    <t>tớ hứa sẽ tập trung hơn</t>
  </si>
  <si>
    <t>100-109</t>
  </si>
  <si>
    <t>Hộ chiếu quỷ sa tăng</t>
  </si>
  <si>
    <t>dọn vệ sinh bằng cơn lốc</t>
  </si>
  <si>
    <t>165-171</t>
  </si>
  <si>
    <t>chú voi của bác nobiro</t>
  </si>
  <si>
    <t>174-189</t>
  </si>
  <si>
    <t>những người nổi tiếng</t>
  </si>
  <si>
    <t>112-121</t>
  </si>
  <si>
    <t>ngôi nhà biết bay</t>
  </si>
  <si>
    <t>Điện thoại đặt hàng</t>
  </si>
  <si>
    <t>vol 18</t>
  </si>
  <si>
    <t>Vol 28</t>
  </si>
  <si>
    <t>màn hình bằng nước</t>
  </si>
  <si>
    <t>121-131</t>
  </si>
  <si>
    <t>vận xui của nobita</t>
  </si>
  <si>
    <t>137-146</t>
  </si>
  <si>
    <t>Chuyển dịch dấu vết</t>
  </si>
  <si>
    <t>ông bố nobita</t>
  </si>
  <si>
    <t>30-41</t>
  </si>
  <si>
    <t>Thành phố dưới hang sâu</t>
  </si>
  <si>
    <t>112-133</t>
  </si>
  <si>
    <t>trò ảo thuật tuyệt vơời</t>
  </si>
  <si>
    <t>77-83</t>
  </si>
  <si>
    <t>mũ họa sĩ</t>
  </si>
  <si>
    <t>45-53</t>
  </si>
  <si>
    <t>Bánh mỳ giúp trí nhớ</t>
  </si>
  <si>
    <t>thế giới không có tiếng động</t>
  </si>
  <si>
    <t>buổi tất niên đáng nhớ</t>
  </si>
  <si>
    <t>20-26</t>
  </si>
  <si>
    <t>bộ sưu tập chân dung nghệ sĩ</t>
  </si>
  <si>
    <t>13-21</t>
  </si>
  <si>
    <t>đi tu dễ hay khó</t>
  </si>
  <si>
    <t>77-87</t>
  </si>
  <si>
    <t>sách ghép hình</t>
  </si>
  <si>
    <t>12-25</t>
  </si>
  <si>
    <t>dây thay đổi hình dạng</t>
  </si>
  <si>
    <t>15 ( dây hoán đổi hình dạng)</t>
  </si>
  <si>
    <t>46-54</t>
  </si>
  <si>
    <t>xin mời thăm sao thổ</t>
  </si>
  <si>
    <t>72-85</t>
  </si>
  <si>
    <t>noỗi buồn của doremon</t>
  </si>
  <si>
    <t>176-188</t>
  </si>
  <si>
    <t>nobita bị phá sản</t>
  </si>
  <si>
    <t>64-71</t>
  </si>
  <si>
    <t>Chiếc hộp bí mật</t>
  </si>
  <si>
    <t>100-107</t>
  </si>
  <si>
    <t>kho tàng bí mật</t>
  </si>
  <si>
    <t>124-137</t>
  </si>
  <si>
    <t>đại dương trong bể kiếng</t>
  </si>
  <si>
    <t>59-70</t>
  </si>
  <si>
    <t>hộp ghi nỗi nhớ</t>
  </si>
  <si>
    <t>111-120</t>
  </si>
  <si>
    <t>máy khoanh vòng thời gian</t>
  </si>
  <si>
    <t>62-72</t>
  </si>
  <si>
    <t>Viên côn trùng</t>
  </si>
  <si>
    <t>biển báo mọi thời tiết</t>
  </si>
  <si>
    <t>thầy khen em nữa đi</t>
  </si>
  <si>
    <t>dọn nhà không mất sức</t>
  </si>
  <si>
    <t>137-149</t>
  </si>
  <si>
    <t>Vol 49</t>
  </si>
  <si>
    <t>Hãy quý những gì mình đang có</t>
  </si>
  <si>
    <t>108-115</t>
  </si>
  <si>
    <t>phù hiệu cấp hàm</t>
  </si>
  <si>
    <t>máy ảnh giữ đồ</t>
  </si>
  <si>
    <t>Vol 39</t>
  </si>
  <si>
    <t>Ăng ten báo động</t>
  </si>
  <si>
    <t>trộm trí nhớ</t>
  </si>
  <si>
    <t>công tắc độc tài</t>
  </si>
  <si>
    <t>124-139</t>
  </si>
  <si>
    <t>máy tạo ảo giác</t>
  </si>
  <si>
    <t>73-79</t>
  </si>
  <si>
    <t>Ông quan hách dịch</t>
  </si>
  <si>
    <t>chiếc ô tình cảm</t>
  </si>
  <si>
    <t>Vol 9</t>
  </si>
  <si>
    <t>tấm vé ưu tiên</t>
  </si>
  <si>
    <t>60-69</t>
  </si>
  <si>
    <t>ăng ten dự báo tình huống</t>
  </si>
  <si>
    <t>120-128</t>
  </si>
  <si>
    <t>quân bài đáng sợ</t>
  </si>
  <si>
    <t>180-191</t>
  </si>
  <si>
    <t>quyển an-bum kỳ lạ</t>
  </si>
  <si>
    <t>Nhà báo nobita</t>
  </si>
  <si>
    <t>hộp yêu cầu</t>
  </si>
  <si>
    <t>nhà khảo cổ lừng danh</t>
  </si>
  <si>
    <t>buức tường sinh động</t>
  </si>
  <si>
    <t>138-146</t>
  </si>
  <si>
    <t>cái ngủ mày ngủ cho ngoan</t>
  </si>
  <si>
    <t>41-47</t>
  </si>
  <si>
    <t>cuốn tranh truyện của bố</t>
  </si>
  <si>
    <t>120-129</t>
  </si>
  <si>
    <t>vol 19</t>
  </si>
  <si>
    <t>vol 29</t>
  </si>
  <si>
    <t>ông nội trong giấc mơ</t>
  </si>
  <si>
    <t>178-188</t>
  </si>
  <si>
    <t>người đi xuyên tường</t>
  </si>
  <si>
    <t>chiếc giày thần tốc</t>
  </si>
  <si>
    <t>39 (Đôi giày siêu tốc)</t>
  </si>
  <si>
    <t>60-67</t>
  </si>
  <si>
    <t>bí mật thung lũng takai</t>
  </si>
  <si>
    <t>175-191</t>
  </si>
  <si>
    <t>cửa hiệu cầm đồ</t>
  </si>
  <si>
    <t>người bảo vệ vô hình</t>
  </si>
  <si>
    <t>40 ( thiếu psd toàn bộ 40)</t>
  </si>
  <si>
    <t>ở nhà cao tầng thích không?</t>
  </si>
  <si>
    <t>82-91</t>
  </si>
  <si>
    <t>thuốc nhân số lượng</t>
  </si>
  <si>
    <t>trái đất bị lụt</t>
  </si>
  <si>
    <t>98-108</t>
  </si>
  <si>
    <t>ông khách đãng trí</t>
  </si>
  <si>
    <t>50-63</t>
  </si>
  <si>
    <t>khách sạn lừng danh</t>
  </si>
  <si>
    <t>điều ước của xuka</t>
  </si>
  <si>
    <t>ông thần nobita</t>
  </si>
  <si>
    <t>16-25</t>
  </si>
  <si>
    <t>máy hút tiếng động</t>
  </si>
  <si>
    <t>154-161</t>
  </si>
  <si>
    <t>ống tiền tham lam</t>
  </si>
  <si>
    <t>chiếc vòng kim cô</t>
  </si>
  <si>
    <t>119-130</t>
  </si>
  <si>
    <t>hơi ga hoàn thiện</t>
  </si>
  <si>
    <t>127-136</t>
  </si>
  <si>
    <t>túi không đáy</t>
  </si>
  <si>
    <t>đường tàu tránh tai nạn</t>
  </si>
  <si>
    <t>91-97</t>
  </si>
  <si>
    <t>hơi ga phát triển</t>
  </si>
  <si>
    <t>131-137</t>
  </si>
  <si>
    <t>ngôi nhà bắt trộm</t>
  </si>
  <si>
    <t>máy votucopi</t>
  </si>
  <si>
    <t>88-96</t>
  </si>
  <si>
    <t>sợi dây có phép</t>
  </si>
  <si>
    <t>nghệ thuật chơi dây</t>
  </si>
  <si>
    <t>172-189</t>
  </si>
  <si>
    <t>nhật ký dự định</t>
  </si>
  <si>
    <t>149-155</t>
  </si>
  <si>
    <t>tham quan bằng trực thăng</t>
  </si>
  <si>
    <t>bộ sưu tập côn trùng sống</t>
  </si>
  <si>
    <t>chiếc gậy răn đe</t>
  </si>
  <si>
    <t>85-92</t>
  </si>
  <si>
    <t>bình phản ứng</t>
  </si>
  <si>
    <t>105-111</t>
  </si>
  <si>
    <t>lạc vào thành phố cổ</t>
  </si>
  <si>
    <t>95-110</t>
  </si>
  <si>
    <t>những cây dù rắc rối</t>
  </si>
  <si>
    <t>93-99</t>
  </si>
  <si>
    <t>ở đâu về chỗ nấy</t>
  </si>
  <si>
    <t>92-101</t>
  </si>
  <si>
    <t>con chẳng lấy tiền đâu</t>
  </si>
  <si>
    <t>42-49</t>
  </si>
  <si>
    <t>bộ giáp tia hồng ngoại</t>
  </si>
  <si>
    <t>112-118</t>
  </si>
  <si>
    <t>kẹo cao su tạo khẩu vị</t>
  </si>
  <si>
    <t>80-87</t>
  </si>
  <si>
    <t>Vol 40</t>
  </si>
  <si>
    <t>Vol 50</t>
  </si>
  <si>
    <t>máy thay đổi phong cảnh</t>
  </si>
  <si>
    <t>nhà soạn nhạc tài ba</t>
  </si>
  <si>
    <t>119-125</t>
  </si>
  <si>
    <t>thành phố ngược đời</t>
  </si>
  <si>
    <t>17(thiếu psd trang 85 vol 17)</t>
  </si>
  <si>
    <t>76-87</t>
  </si>
  <si>
    <t>8 ngày dưới thủy cung</t>
  </si>
  <si>
    <t>144-167</t>
  </si>
  <si>
    <t>hòn đá ác nghiệt</t>
  </si>
  <si>
    <t>116-126</t>
  </si>
  <si>
    <t>điều khiển đám mây</t>
  </si>
  <si>
    <t>142-148</t>
  </si>
  <si>
    <t>bức thư tai họa</t>
  </si>
  <si>
    <t>55-59</t>
  </si>
  <si>
    <t>rắn hóa đá</t>
  </si>
  <si>
    <t>thaần đồng nobita</t>
  </si>
  <si>
    <t>15-23</t>
  </si>
  <si>
    <t>máy điều chỉnh từ xa</t>
  </si>
  <si>
    <t>đầu này thân nọ</t>
  </si>
  <si>
    <t>55-61</t>
  </si>
  <si>
    <t>bãi tập lái oto</t>
  </si>
  <si>
    <t>khúc nhạc lòng của chaien</t>
  </si>
  <si>
    <t>166-172</t>
  </si>
  <si>
    <t>ống nhòm giả định</t>
  </si>
  <si>
    <t>65-74</t>
  </si>
  <si>
    <t>Vol 10</t>
  </si>
  <si>
    <t>vol 20</t>
  </si>
  <si>
    <t>vol 30</t>
  </si>
  <si>
    <t>sợi dây giúp việc</t>
  </si>
  <si>
    <t>đáng tội kẻ tò mò</t>
  </si>
  <si>
    <t>79-87</t>
  </si>
  <si>
    <t>Chiến tranh vũ trụ dưới mái nhà</t>
  </si>
  <si>
    <t>30-53</t>
  </si>
  <si>
    <t>Quái vật hồ lốc - nét</t>
  </si>
  <si>
    <t>123-139</t>
  </si>
  <si>
    <t>bông hoa biết nói</t>
  </si>
  <si>
    <t>thuốc viên điều khiển ý nghĩ</t>
  </si>
  <si>
    <t>143-151</t>
  </si>
  <si>
    <t>máy hát đuổi côn trùng</t>
  </si>
  <si>
    <t>146-155</t>
  </si>
  <si>
    <t>thể thao là vị thuốc thần</t>
  </si>
  <si>
    <t>tỉ phú nobita</t>
  </si>
  <si>
    <t>150-159</t>
  </si>
  <si>
    <t>rạp chiếu bóng mini</t>
  </si>
  <si>
    <t>máy bay hiện đại</t>
  </si>
  <si>
    <t>con ong cầu hòa</t>
  </si>
  <si>
    <t>71-78</t>
  </si>
  <si>
    <t>tác dăng, chúa tể rừng xanh</t>
  </si>
  <si>
    <t>166-188</t>
  </si>
  <si>
    <t>một mình trên hoang đảo</t>
  </si>
  <si>
    <t>77-91</t>
  </si>
  <si>
    <t>làm ơn mắc oán</t>
  </si>
  <si>
    <t>50-56</t>
  </si>
  <si>
    <t>thuốc biến thể</t>
  </si>
  <si>
    <t>113-121</t>
  </si>
  <si>
    <t>quyển tự điển sống</t>
  </si>
  <si>
    <t>cái búa thần ký</t>
  </si>
  <si>
    <t>8 (Cây búa thần kỳ)</t>
  </si>
  <si>
    <t>94-99</t>
  </si>
  <si>
    <t>tổ sư nói dóc</t>
  </si>
  <si>
    <t>61-68</t>
  </si>
  <si>
    <t>chạy bộ đến ha oai</t>
  </si>
  <si>
    <t>nhà sản xuất phim hoạt hình</t>
  </si>
  <si>
    <t>bật lửa đạo diễn</t>
  </si>
  <si>
    <t>mũi tên trúng đích</t>
  </si>
  <si>
    <t>47-54</t>
  </si>
  <si>
    <t>ngôi nhà bí ẩn</t>
  </si>
  <si>
    <t>14 ( tòa nhà bí ẩn)</t>
  </si>
  <si>
    <t>lạc vào mê cung</t>
  </si>
  <si>
    <t>94-101</t>
  </si>
  <si>
    <t>coông tắc hoán đổi</t>
  </si>
  <si>
    <t>43-51</t>
  </si>
  <si>
    <t>ắt xì hơi là máy bay rơi</t>
  </si>
  <si>
    <t>67-73</t>
  </si>
  <si>
    <t>đường hầm thoát hiểm</t>
  </si>
  <si>
    <t>ngày quốc tế những người làm biếng</t>
  </si>
  <si>
    <t>những người khó ngủ</t>
  </si>
  <si>
    <t>một lần giúp mẹ</t>
  </si>
  <si>
    <t>hoa lãng quên</t>
  </si>
  <si>
    <t>63-71</t>
  </si>
  <si>
    <t>bể bơi trên mây</t>
  </si>
  <si>
    <t>bể bơi trong nhà</t>
  </si>
  <si>
    <t>búp bê đất sét</t>
  </si>
  <si>
    <t>121-127</t>
  </si>
  <si>
    <t>thợ lặn siêu đẳng</t>
  </si>
  <si>
    <t>phát kiến vĩ đại của chaien</t>
  </si>
  <si>
    <t>9 ( phát kiến vĩ đại)</t>
  </si>
  <si>
    <t>chữ y thuyết phục</t>
  </si>
  <si>
    <t>vua đầu bếp</t>
  </si>
  <si>
    <t>41-46</t>
  </si>
  <si>
    <t>bộ sưu tập nút chai</t>
  </si>
  <si>
    <t>100 lần bị tra tấn</t>
  </si>
  <si>
    <t>168-175</t>
  </si>
  <si>
    <t>loa thay đổi công năng</t>
  </si>
  <si>
    <t>76-85</t>
  </si>
  <si>
    <t>cây thiên vị</t>
  </si>
  <si>
    <t>Vol 51</t>
  </si>
  <si>
    <t>Vol 61</t>
  </si>
  <si>
    <t>Vol 71</t>
  </si>
  <si>
    <t>ơn nghĩa sinh thành</t>
  </si>
  <si>
    <t>48-57</t>
  </si>
  <si>
    <t>Vườn thú thế kỷ 25</t>
  </si>
  <si>
    <t>34-47</t>
  </si>
  <si>
    <t>hành tinh cao su</t>
  </si>
  <si>
    <t>35-43</t>
  </si>
  <si>
    <t>kẹo trừng phạt</t>
  </si>
  <si>
    <t>thiết bị tập lái xe</t>
  </si>
  <si>
    <t>chàng búp bê đi lạc</t>
  </si>
  <si>
    <t>181-190</t>
  </si>
  <si>
    <t>vĩnh biệt xuka</t>
  </si>
  <si>
    <t>ngủ đi nào đê khi</t>
  </si>
  <si>
    <t>cưỡi mây đi học</t>
  </si>
  <si>
    <t>mon color 4 (DTT 12)</t>
  </si>
  <si>
    <t>123-131 ( 102-110)</t>
  </si>
  <si>
    <t>thẻ mượn sách tương lai</t>
  </si>
  <si>
    <t>cá trê gây động đất</t>
  </si>
  <si>
    <t>16-23</t>
  </si>
  <si>
    <t>chỗ của trẻ con</t>
  </si>
  <si>
    <t>mon color 4 (DTT 14)</t>
  </si>
  <si>
    <t>139-145 (181-187)</t>
  </si>
  <si>
    <t>cầu chì tự vệ</t>
  </si>
  <si>
    <t>129-137</t>
  </si>
  <si>
    <t>ống kính đảo ngược tình thế</t>
  </si>
  <si>
    <t>chú ong giúp việc</t>
  </si>
  <si>
    <t>plus 1</t>
  </si>
  <si>
    <t>122-129</t>
  </si>
  <si>
    <t>ai mua bóng đêm không</t>
  </si>
  <si>
    <t>63-66</t>
  </si>
  <si>
    <t>thế giới bí mật</t>
  </si>
  <si>
    <t>60-81</t>
  </si>
  <si>
    <t>máy ảnh bịp bợm</t>
  </si>
  <si>
    <t>mon color 3 (ĐTT 16)</t>
  </si>
  <si>
    <t>108-114 (24-30)</t>
  </si>
  <si>
    <t>hòn đảo trên mây</t>
  </si>
  <si>
    <t>con ma trong lòng đất</t>
  </si>
  <si>
    <t>48-54</t>
  </si>
  <si>
    <t>có mắt mà như mù</t>
  </si>
  <si>
    <t>mon color 2 (ĐTT 16)</t>
  </si>
  <si>
    <t>73-79 (401-407)</t>
  </si>
  <si>
    <t>cần câu thần kỳ</t>
  </si>
  <si>
    <t>con đường hạnh phúc</t>
  </si>
  <si>
    <t>tích kê mạo nhận</t>
  </si>
  <si>
    <t>Plus 1</t>
  </si>
  <si>
    <t>32-38</t>
  </si>
  <si>
    <t>lâu đài ảo ảnh</t>
  </si>
  <si>
    <t>ăn bằng mắt</t>
  </si>
  <si>
    <t>bồn tắm giữa đường đi</t>
  </si>
  <si>
    <t>mối tình cao thượng</t>
  </si>
  <si>
    <t>22-29</t>
  </si>
  <si>
    <t>Vol 62</t>
  </si>
  <si>
    <t>ngôi đền thiêng liêng</t>
  </si>
  <si>
    <t>con ma báo thức</t>
  </si>
  <si>
    <t>123-131</t>
  </si>
  <si>
    <t>Ngôi nhà lý tưởng</t>
  </si>
  <si>
    <t>86-94</t>
  </si>
  <si>
    <t>những kẻ phá đám</t>
  </si>
  <si>
    <t>179-185</t>
  </si>
  <si>
    <t>Vol 52</t>
  </si>
  <si>
    <t>con gà có phép lạ</t>
  </si>
  <si>
    <t>47-53</t>
  </si>
  <si>
    <t>cọng rơm may mắn</t>
  </si>
  <si>
    <t>62-68</t>
  </si>
  <si>
    <t>Cô phù thủy xuka</t>
  </si>
  <si>
    <t>72-82</t>
  </si>
  <si>
    <t>bạch tuộc gây ác cảm</t>
  </si>
  <si>
    <t>52-63</t>
  </si>
  <si>
    <t>Vol 72</t>
  </si>
  <si>
    <t>thuần phục chaien</t>
  </si>
  <si>
    <t>14-21</t>
  </si>
  <si>
    <t>thuốc viên giấu đồ</t>
  </si>
  <si>
    <t>84-95</t>
  </si>
  <si>
    <t>Đêm noen vui vẻ</t>
  </si>
  <si>
    <t>160-180</t>
  </si>
  <si>
    <t>búa tách đôi người</t>
  </si>
  <si>
    <t>38-44</t>
  </si>
  <si>
    <t>chiếc gương theo dõi</t>
  </si>
  <si>
    <t>132-142</t>
  </si>
  <si>
    <t>nối tiếp giấc mơ</t>
  </si>
  <si>
    <t>6 plus (giấc mơ thành hiện thực )</t>
  </si>
  <si>
    <t>136-145</t>
  </si>
  <si>
    <t>hãy trở về vị trí cũ</t>
  </si>
  <si>
    <t>xiro chống nắng</t>
  </si>
  <si>
    <t>chiếc ghế ... hết ý</t>
  </si>
  <si>
    <t>174-180</t>
  </si>
  <si>
    <t>một trận thủy chiến</t>
  </si>
  <si>
    <t>157-177</t>
  </si>
  <si>
    <t>âm thanh kỳ lạ</t>
  </si>
  <si>
    <t>54-61</t>
  </si>
  <si>
    <t>đối thủ của chaien</t>
  </si>
  <si>
    <t>DTT 13</t>
  </si>
  <si>
    <t>551-558</t>
  </si>
  <si>
    <t>không gian vô trọng lực</t>
  </si>
  <si>
    <t>74-85</t>
  </si>
  <si>
    <t>cây bút ... hết mực</t>
  </si>
  <si>
    <t>57-60</t>
  </si>
  <si>
    <t>thuốc kích thích tăng trưởng</t>
  </si>
  <si>
    <t>DTT 9</t>
  </si>
  <si>
    <t>515-522</t>
  </si>
  <si>
    <t>trứng lộn dòng</t>
  </si>
  <si>
    <t>máy in tiền đặc biệt</t>
  </si>
  <si>
    <t>15-24</t>
  </si>
  <si>
    <t>bắt chó làm ngựa</t>
  </si>
  <si>
    <t>137-143</t>
  </si>
  <si>
    <t>thi kể chuyện ma</t>
  </si>
  <si>
    <t>súng thế mạng</t>
  </si>
  <si>
    <t>thắt lưng nam châm</t>
  </si>
  <si>
    <t>181-188</t>
  </si>
  <si>
    <t>bà chúa tuyết</t>
  </si>
  <si>
    <t>148-157</t>
  </si>
  <si>
    <t>56-62</t>
  </si>
  <si>
    <t>du lịch qua màn ảnh</t>
  </si>
  <si>
    <t>cười là liều thuốc bổ</t>
  </si>
  <si>
    <t>68-71</t>
  </si>
  <si>
    <t>Vol 63</t>
  </si>
  <si>
    <t>dạo chơi bằng khinh khí cầu</t>
  </si>
  <si>
    <t>4 plus (tai nạn khinh khí cầu)</t>
  </si>
  <si>
    <t>Vol 53</t>
  </si>
  <si>
    <t>Bom Bình đẳng</t>
  </si>
  <si>
    <t>nước lã hóa rượu</t>
  </si>
  <si>
    <t>34-37</t>
  </si>
  <si>
    <t>thành phố của chó mèo</t>
  </si>
  <si>
    <t>172-191</t>
  </si>
  <si>
    <t>ống bơ đại diện</t>
  </si>
  <si>
    <t>hơi ga chuyển động</t>
  </si>
  <si>
    <t>bàn tập trượt tuyết</t>
  </si>
  <si>
    <t>sân bay vạn năng</t>
  </si>
  <si>
    <t>ống khói của ông già noel</t>
  </si>
  <si>
    <t>154-160</t>
  </si>
  <si>
    <t>trạm bưu điện hỏa tốc</t>
  </si>
  <si>
    <t>con sâu đào đất</t>
  </si>
  <si>
    <t>Vol 73</t>
  </si>
  <si>
    <t>giấc mơ làm đại ca</t>
  </si>
  <si>
    <t>36-47</t>
  </si>
  <si>
    <t>búp bê hùng biện</t>
  </si>
  <si>
    <t>Nàng tiên trong ống tre</t>
  </si>
  <si>
    <t>106-116</t>
  </si>
  <si>
    <t>kính lúp dự báo</t>
  </si>
  <si>
    <t>bình thu năng lượng cảm xúc</t>
  </si>
  <si>
    <t>Kho báu ngoài vườn</t>
  </si>
  <si>
    <t>66-75</t>
  </si>
  <si>
    <t>sợi dây nam châm</t>
  </si>
  <si>
    <t>máy phát sóng thôi miên</t>
  </si>
  <si>
    <t>104-113</t>
  </si>
  <si>
    <t>Máy rửa ảnh siêu đặc biệt</t>
  </si>
  <si>
    <t>plus 1 (máy sửa ảnh theo ý muốn)</t>
  </si>
  <si>
    <t>ông thần rác</t>
  </si>
  <si>
    <t>169-191</t>
  </si>
  <si>
    <t>chuyên gia dự báo thời tiết</t>
  </si>
  <si>
    <t>Vĩnh biệt Kybo</t>
  </si>
  <si>
    <t>167-191</t>
  </si>
  <si>
    <t>Vol 54</t>
  </si>
  <si>
    <t>con ma bột mì</t>
  </si>
  <si>
    <t>Kẹo ước gì được nấy</t>
  </si>
  <si>
    <t>Khách sạn 5 sao</t>
  </si>
  <si>
    <t>cái túi dự phòng</t>
  </si>
  <si>
    <t>25-34</t>
  </si>
  <si>
    <t>Ai là thủ phạm</t>
  </si>
  <si>
    <t>23 (chap này trong bộ 45 có thêm ? nữa)</t>
  </si>
  <si>
    <t>bơi trong lòng đất</t>
  </si>
  <si>
    <t>tai nạn bất ngờ</t>
  </si>
  <si>
    <t>110-111</t>
  </si>
  <si>
    <t>Chạy đâu cho thoát số trời?</t>
  </si>
  <si>
    <t>1 (chạy trời không khỏi nắng)</t>
  </si>
  <si>
    <t>20-33</t>
  </si>
  <si>
    <t>ống kính quay lén</t>
  </si>
  <si>
    <t>80-90</t>
  </si>
  <si>
    <t>Vol 64</t>
  </si>
  <si>
    <t>câu nhầm thuỷ quái</t>
  </si>
  <si>
    <t>việc tốt tình cờ</t>
  </si>
  <si>
    <t>Mẹ ơi con đã hóa mèo</t>
  </si>
  <si>
    <t>Vol 74</t>
  </si>
  <si>
    <t>tấm bưu thiếp đặc biệt</t>
  </si>
  <si>
    <t>thuốc gây nghiện</t>
  </si>
  <si>
    <t>Cuộc chia tay thử nghiệm</t>
  </si>
  <si>
    <t>xạ thủ cừ khôi</t>
  </si>
  <si>
    <t>126-136</t>
  </si>
  <si>
    <t>nhiếp ảnh gia đại tài</t>
  </si>
  <si>
    <t>máy biến đổi khung cửa</t>
  </si>
  <si>
    <t>anh chàng tháo vát</t>
  </si>
  <si>
    <t>thiết bị thăm dò siêu hiện đại</t>
  </si>
  <si>
    <t>142-151</t>
  </si>
  <si>
    <t>mèo gọi đến, chó xua đi!</t>
  </si>
  <si>
    <t>plus 4 (mèo dụ đến, chó đuổi đi)</t>
  </si>
  <si>
    <t>cuộc sống là như thế đấy</t>
  </si>
  <si>
    <t>96-103</t>
  </si>
  <si>
    <t>bộ điều khiển từ xa</t>
  </si>
  <si>
    <t>54-63</t>
  </si>
  <si>
    <t>Dung dịch tạo hình</t>
  </si>
  <si>
    <t>81-91</t>
  </si>
  <si>
    <t>búa cắt nối</t>
  </si>
  <si>
    <t>103-110</t>
  </si>
  <si>
    <t>mũ tưởng tượng</t>
  </si>
  <si>
    <t>Mũ đọc ý nghĩ</t>
  </si>
  <si>
    <t>Vol 55</t>
  </si>
  <si>
    <t>người bạn tri âm</t>
  </si>
  <si>
    <t>Trò chơi điện tử</t>
  </si>
  <si>
    <t>mimi đáng yêu</t>
  </si>
  <si>
    <t>cuộc đấu trí giữa các nhà thám tử</t>
  </si>
  <si>
    <t>158-177</t>
  </si>
  <si>
    <t>Đón trước tương lai</t>
  </si>
  <si>
    <t>673-680</t>
  </si>
  <si>
    <t>kho báu trong vũ trụ</t>
  </si>
  <si>
    <t>163-183</t>
  </si>
  <si>
    <t>mũi tên kết nghĩa</t>
  </si>
  <si>
    <t>110-123</t>
  </si>
  <si>
    <t>Tạm biệt doremon</t>
  </si>
  <si>
    <t>ang ten mất lòng tin</t>
  </si>
  <si>
    <t>Vol 65</t>
  </si>
  <si>
    <t>Doremon trở về</t>
  </si>
  <si>
    <t>5-16</t>
  </si>
  <si>
    <t>băng cát sét tài năng</t>
  </si>
  <si>
    <t>Thần tượng chaien</t>
  </si>
  <si>
    <t>Vol 75</t>
  </si>
  <si>
    <t>cần câu bay bổng</t>
  </si>
  <si>
    <t>120-125</t>
  </si>
  <si>
    <t>làm việc tốt đâu có dễ</t>
  </si>
  <si>
    <t>một mình chống mafia</t>
  </si>
  <si>
    <t>95-111</t>
  </si>
  <si>
    <t>cùng đi hái nấm</t>
  </si>
  <si>
    <t>126-133</t>
  </si>
  <si>
    <t>những đứa con khó dạy</t>
  </si>
  <si>
    <t>tổ tiên của chúng mình</t>
  </si>
  <si>
    <t>96-111</t>
  </si>
  <si>
    <t>bạn tri âm</t>
  </si>
  <si>
    <t>14-25</t>
  </si>
  <si>
    <t>xe hơi cải tiến</t>
  </si>
  <si>
    <t>40-46</t>
  </si>
  <si>
    <t>biết đi đường nào</t>
  </si>
  <si>
    <t>172-181</t>
  </si>
  <si>
    <t>nhà buôn không gặp thời</t>
  </si>
  <si>
    <t>148-158</t>
  </si>
  <si>
    <t>cửa cống chặn thời gian</t>
  </si>
  <si>
    <t>máy ảnh chụp quá khứ</t>
  </si>
  <si>
    <t>152-158</t>
  </si>
  <si>
    <t>chuyến đi bộ vượt đại dương</t>
  </si>
  <si>
    <t>47-62</t>
  </si>
  <si>
    <t>cầu thần linh phù hộ</t>
  </si>
  <si>
    <t>phiếu nhắc nhở</t>
  </si>
  <si>
    <t>110-120</t>
  </si>
  <si>
    <t>Vol 56</t>
  </si>
  <si>
    <t>đến xứ người tí hon</t>
  </si>
  <si>
    <t>thuốc trả đũa</t>
  </si>
  <si>
    <t>34-41</t>
  </si>
  <si>
    <t>Tay súng oai hùng</t>
  </si>
  <si>
    <t>154-175</t>
  </si>
  <si>
    <t>ngân hàng cho vay cắt cổ</t>
  </si>
  <si>
    <t>33-42</t>
  </si>
  <si>
    <t>sợi dây công lý</t>
  </si>
  <si>
    <t>cuộc tập kích trên không</t>
  </si>
  <si>
    <t>nhân giống rượu sake</t>
  </si>
  <si>
    <t>hộc tủ vô hình</t>
  </si>
  <si>
    <t>DTT 14</t>
  </si>
  <si>
    <t>280-287</t>
  </si>
  <si>
    <t>chiếc vòng công lý</t>
  </si>
  <si>
    <t>bí mật của xeko</t>
  </si>
  <si>
    <t>trái tim thương cảm</t>
  </si>
  <si>
    <t>403-412</t>
  </si>
  <si>
    <t>thủ quân nobita</t>
  </si>
  <si>
    <t>úm ba la bay lên nào</t>
  </si>
  <si>
    <t xml:space="preserve"> </t>
  </si>
  <si>
    <t>tâm sự của chaien</t>
  </si>
  <si>
    <t>35-45</t>
  </si>
  <si>
    <t>Vol 66</t>
  </si>
  <si>
    <t>Vol 76</t>
  </si>
  <si>
    <t>chúng mình là anh em</t>
  </si>
  <si>
    <t>27-33</t>
  </si>
  <si>
    <t>Cao ốc cho thuê</t>
  </si>
  <si>
    <t>Những bí mật về cô bé Doremi</t>
  </si>
  <si>
    <t>106-136</t>
  </si>
  <si>
    <t>lỗi tại ai</t>
  </si>
  <si>
    <t>70-79</t>
  </si>
  <si>
    <t>sự nhầm lẫn tai hại</t>
  </si>
  <si>
    <t>38-45</t>
  </si>
  <si>
    <t>đi thăm thành phố tương lai</t>
  </si>
  <si>
    <t>57-75</t>
  </si>
  <si>
    <t>truy tìm sinh vật lạ</t>
  </si>
  <si>
    <t>tàu ngầm bằng giấy</t>
  </si>
  <si>
    <t>Quần đùi Tác-zăng</t>
  </si>
  <si>
    <t>phong trào nuôi chó đấ</t>
  </si>
  <si>
    <t>tiếng hát nửa đêm</t>
  </si>
  <si>
    <t>Nobita thứ hai</t>
  </si>
  <si>
    <t>23 (người bạn tốt)</t>
  </si>
  <si>
    <t>102-111</t>
  </si>
  <si>
    <t>Vol 57</t>
  </si>
  <si>
    <t>làm thay máy móc</t>
  </si>
  <si>
    <t>Ngôi nhà vui nhộn</t>
  </si>
  <si>
    <t>Phần thưởng của tiên ông</t>
  </si>
  <si>
    <t>138-147</t>
  </si>
  <si>
    <t>100 cú cốc đầu</t>
  </si>
  <si>
    <t>84-94</t>
  </si>
  <si>
    <t xml:space="preserve">Hơi ga sở hữu </t>
  </si>
  <si>
    <t>con ngựa saio</t>
  </si>
  <si>
    <t>máy phác họa ký ức</t>
  </si>
  <si>
    <t>Chuyện tình của ông Nobi</t>
  </si>
  <si>
    <t>168-180</t>
  </si>
  <si>
    <t>đi tìm cỗ máy thời gian bị mất</t>
  </si>
  <si>
    <t>111-131</t>
  </si>
  <si>
    <t>cuốn sách ma thuật</t>
  </si>
  <si>
    <t>Vol 77</t>
  </si>
  <si>
    <t>chiếc cân kỳ lạ</t>
  </si>
  <si>
    <t>tan tành giấc mơ tỷ phú</t>
  </si>
  <si>
    <t>24-35</t>
  </si>
  <si>
    <t>Đôrêmon đến với nôbita như thế nào</t>
  </si>
  <si>
    <t>(có cắt)</t>
  </si>
  <si>
    <t>lá tạo gió</t>
  </si>
  <si>
    <t>chai thuốc khó ưa</t>
  </si>
  <si>
    <t>Bảo bối của DRM</t>
  </si>
  <si>
    <t>179-191</t>
  </si>
  <si>
    <t>hãy tiêu diệt điểm 0</t>
  </si>
  <si>
    <t>142-149</t>
  </si>
  <si>
    <t>Vol 67</t>
  </si>
  <si>
    <t>Giấc mơ trái ngược</t>
  </si>
  <si>
    <t>thuốc tàng hình</t>
  </si>
  <si>
    <t>106-113</t>
  </si>
  <si>
    <t>doremini</t>
  </si>
  <si>
    <t>Vương quốc nobita</t>
  </si>
  <si>
    <t>4-14</t>
  </si>
  <si>
    <t>(kiểm tra psd 40)</t>
  </si>
  <si>
    <t>lẽ lẽ của kẻ lười</t>
  </si>
  <si>
    <t>26-36</t>
  </si>
  <si>
    <t>nhánh cây tầm gửi</t>
  </si>
  <si>
    <t>Ang-ten bắt chước</t>
  </si>
  <si>
    <t>146-159</t>
  </si>
  <si>
    <t>băng thử nghề nghiệp</t>
  </si>
  <si>
    <t>cửa hàng 1 giá</t>
  </si>
  <si>
    <t>28-34</t>
  </si>
  <si>
    <t>máy dò "cơn bão chaien"</t>
  </si>
  <si>
    <t>Vol 58</t>
  </si>
  <si>
    <t>điện thoại thuê bao</t>
  </si>
  <si>
    <t>37-45</t>
  </si>
  <si>
    <t>máy "như ý"</t>
  </si>
  <si>
    <t>du lịch đến haoai</t>
  </si>
  <si>
    <t>145-155</t>
  </si>
  <si>
    <t>chiếc gậy moixen</t>
  </si>
  <si>
    <t>"ngáo ộp" lớp 5e</t>
  </si>
  <si>
    <t>theo tên file trong folder</t>
  </si>
  <si>
    <t>doremon làm thầy bói</t>
  </si>
  <si>
    <t>khi đồ vật lên tiếng</t>
  </si>
  <si>
    <t>126-135</t>
  </si>
  <si>
    <t>mũ sai khiến</t>
  </si>
  <si>
    <t>Plus 5</t>
  </si>
  <si>
    <t>60-72</t>
  </si>
  <si>
    <t>bộ truyền cảm</t>
  </si>
  <si>
    <t>147-154</t>
  </si>
  <si>
    <t>kẻ thách thức</t>
  </si>
  <si>
    <t>máy tái tạo hiện trường</t>
  </si>
  <si>
    <t>DTT 17</t>
  </si>
  <si>
    <t>của thiên trả địa</t>
  </si>
  <si>
    <t>máy ghi âm trò chơi</t>
  </si>
  <si>
    <t>khẩu pháo vô địch</t>
  </si>
  <si>
    <t>nghệ thuật đi cà kheo</t>
  </si>
  <si>
    <t>182-190</t>
  </si>
  <si>
    <t>chuyên viên chế tạo robot</t>
  </si>
  <si>
    <t>46-56</t>
  </si>
  <si>
    <t>thế giới mộng du</t>
  </si>
  <si>
    <t>134-142</t>
  </si>
  <si>
    <t>con muỗi báo trước hên sui</t>
  </si>
  <si>
    <t>36-44</t>
  </si>
  <si>
    <t>biểu đồ xếp hạng</t>
  </si>
  <si>
    <t>vệ sĩ vô hình</t>
  </si>
  <si>
    <t>Vol 68</t>
  </si>
  <si>
    <t>nobita lại phân thân</t>
  </si>
  <si>
    <t>buổi biểu diễn cuối cùng</t>
  </si>
  <si>
    <t>62-69</t>
  </si>
  <si>
    <t>ngôi nhà tình bạn</t>
  </si>
  <si>
    <t>thông tấn xã nobita</t>
  </si>
  <si>
    <t>Vol 59</t>
  </si>
  <si>
    <t>ong tiền ong bạc</t>
  </si>
  <si>
    <t>100-106</t>
  </si>
  <si>
    <t>ai nhát hơn ai</t>
  </si>
  <si>
    <t>132-140</t>
  </si>
  <si>
    <t>bao tay làm hộ</t>
  </si>
  <si>
    <t>kịch bản hay nhất của chaiko</t>
  </si>
  <si>
    <t>135-144</t>
  </si>
  <si>
    <t>thế giới không có trò chơi</t>
  </si>
  <si>
    <t>sức mạnh tinh thần</t>
  </si>
  <si>
    <t>171-179</t>
  </si>
  <si>
    <t>bảo vệ sinh vật hiếm</t>
  </si>
  <si>
    <t>cây gậy hay quên và con ma ốm đói</t>
  </si>
  <si>
    <t>chim thu thuế</t>
  </si>
  <si>
    <t>máy chế tạo đồ chơi</t>
  </si>
  <si>
    <t>hộp thư tìm bạn bốn phương</t>
  </si>
  <si>
    <t>những kẻ thích đùa</t>
  </si>
  <si>
    <t>thời gian thấm thoát thoi đưa</t>
  </si>
  <si>
    <t>73-81</t>
  </si>
  <si>
    <t>chiếc hộp bí mật</t>
  </si>
  <si>
    <t>181-189</t>
  </si>
  <si>
    <t>máy móc cũng biết sợ</t>
  </si>
  <si>
    <t>130-133</t>
  </si>
  <si>
    <t>màu xanh may mắn</t>
  </si>
  <si>
    <t>87-95</t>
  </si>
  <si>
    <t>chuyện lạ đêm khuya</t>
  </si>
  <si>
    <t>gia sư không mời mà đến</t>
  </si>
  <si>
    <t>158-166</t>
  </si>
  <si>
    <t>Vol 69</t>
  </si>
  <si>
    <t>Vol 60</t>
  </si>
  <si>
    <t>Chỉ vì cái bánh rán</t>
  </si>
  <si>
    <t>đội cứu nạn cảm tử</t>
  </si>
  <si>
    <t>96-110</t>
  </si>
  <si>
    <t>phiếu gửi hàng</t>
  </si>
  <si>
    <t>Plus 3</t>
  </si>
  <si>
    <t>chiếc vòng gọi thần linh</t>
  </si>
  <si>
    <t>181-191</t>
  </si>
  <si>
    <t>mìn hẹn giờ lẩm cẩm</t>
  </si>
  <si>
    <t>92-98</t>
  </si>
  <si>
    <t>cầu gì được nấy</t>
  </si>
  <si>
    <t>vòng tròn an toàn</t>
  </si>
  <si>
    <t>máy thay đổi dung nhan</t>
  </si>
  <si>
    <t>70-77</t>
  </si>
  <si>
    <t>kế hoạch không hoàn thành</t>
  </si>
  <si>
    <t>những kẻ mê tiền</t>
  </si>
  <si>
    <t>hãy là bạn tốt của nhau</t>
  </si>
  <si>
    <t>đệm đa năng</t>
  </si>
  <si>
    <t>tập truyện cổ tích</t>
  </si>
  <si>
    <t>sống khỏi cần ăn</t>
  </si>
  <si>
    <t>số đào hoa</t>
  </si>
  <si>
    <t>võ sĩ giấy</t>
  </si>
  <si>
    <t>cắt biển mang về nhà</t>
  </si>
  <si>
    <t>156-162</t>
  </si>
  <si>
    <t>mũi tên tìm người</t>
  </si>
  <si>
    <t>lá cây tưởng tượng</t>
  </si>
  <si>
    <t>93-104</t>
  </si>
  <si>
    <t>cuốn sách truyền hình</t>
  </si>
  <si>
    <t>vol 70</t>
  </si>
  <si>
    <t>Găng tay cổ vũ</t>
  </si>
  <si>
    <t>71-80</t>
  </si>
  <si>
    <t>kẹo cao su tạo hình</t>
  </si>
  <si>
    <t>87-93</t>
  </si>
  <si>
    <t>úm ba la thức ăn mau hiện ra</t>
  </si>
  <si>
    <t>6-14</t>
  </si>
  <si>
    <t>bút máy viết thư</t>
  </si>
  <si>
    <t>linh hồn hộ mệnh</t>
  </si>
  <si>
    <t>mẹ ơi ! mẹ đâu rồi ?</t>
  </si>
  <si>
    <t>thuốc tăng tốc độ</t>
  </si>
  <si>
    <t>567-573</t>
  </si>
  <si>
    <t>loại ván ép đặc biệt</t>
  </si>
  <si>
    <t>177-184</t>
  </si>
  <si>
    <t>hoàng tử nobita</t>
  </si>
  <si>
    <t>color 1 ( DTT 16)</t>
  </si>
  <si>
    <t>38-45 (422-428)</t>
  </si>
  <si>
    <t>con rối nobita</t>
  </si>
  <si>
    <t>52-58</t>
  </si>
  <si>
    <t>thợ chụp ảnh nghiệp dư</t>
  </si>
  <si>
    <t>130-136</t>
  </si>
  <si>
    <t>mũi tên định vị</t>
  </si>
  <si>
    <t>665-672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</si>
</sst>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48">
    <font>
      <sz val="10.0"/>
      <color rgb="FF000000"/>
      <name val="Arial"/>
    </font>
    <font>
      <b/>
      <sz val="16.0"/>
      <color rgb="FF0000FF"/>
    </font>
    <font>
      <b/>
      <i/>
    </font>
    <font>
      <b/>
    </font>
    <font>
      <b/>
      <i/>
      <u/>
      <color rgb="FF1155CC"/>
    </font>
    <font>
      <b/>
      <sz val="14.0"/>
      <color rgb="FF0000FF"/>
    </font>
    <font>
      <b/>
      <color rgb="FFCC0000"/>
    </font>
    <font>
      <b/>
      <u/>
      <color rgb="FFCC0000"/>
    </font>
    <font>
      <b/>
      <color rgb="FFFFFFFF"/>
    </font>
    <font/>
    <font>
      <b/>
      <color rgb="FF000000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u/>
      <sz val="10.0"/>
      <color rgb="FF000000"/>
      <name val="Arial"/>
    </font>
    <font>
      <u/>
      <sz val="10.0"/>
      <color rgb="FF1155CC"/>
      <name val="Arial"/>
    </font>
    <font>
      <u/>
      <sz val="10.0"/>
      <color/>
      <name val="Arial"/>
    </font>
    <font>
      <u/>
      <sz val="10.0"/>
      <color/>
      <name val="Arial"/>
    </font>
    <font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u/>
      <color rgb="FF1155CC"/>
    </font>
    <font>
      <u/>
      <color rgb="FF0000FF"/>
    </font>
    <font>
      <b/>
      <color rgb="FF000000"/>
      <name val="Arial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</font>
    <font>
      <u/>
      <color rgb="FF1155CC"/>
    </font>
    <font>
      <u/>
      <color rgb="FF1155CC"/>
    </font>
    <font>
      <u/>
      <color rgb="FF1155CC"/>
    </font>
    <font>
      <color rgb="FF000000"/>
    </font>
  </fonts>
  <fills count="10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</fills>
  <borders count="42">
    <border/>
    <border>
      <left style="thick">
        <color rgb="FF000000"/>
      </left>
      <top style="thick">
        <color rgb="FF000000"/>
      </top>
      <bottom style="medium">
        <color rgb="FF000000"/>
      </bottom>
    </border>
    <border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</border>
    <border>
      <left style="medium">
        <color rgb="FF000000"/>
      </left>
      <right style="thick">
        <color rgb="FF000000"/>
      </right>
    </border>
    <border>
      <left style="thick">
        <color rgb="FF000000"/>
      </lef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left style="medium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2" fontId="8" numFmtId="0" xfId="0" applyAlignment="1" applyFill="1" applyFont="1">
      <alignment horizontal="center" readingOrder="0" vertical="center"/>
    </xf>
    <xf borderId="1" fillId="3" fontId="9" numFmtId="0" xfId="0" applyAlignment="1" applyBorder="1" applyFill="1" applyFont="1">
      <alignment horizontal="center" readingOrder="0" vertical="center"/>
    </xf>
    <xf borderId="2" fillId="0" fontId="9" numFmtId="0" xfId="0" applyBorder="1" applyFont="1"/>
    <xf borderId="3" fillId="3" fontId="9" numFmtId="0" xfId="0" applyAlignment="1" applyBorder="1" applyFont="1">
      <alignment horizontal="center" readingOrder="0" vertical="center"/>
    </xf>
    <xf borderId="4" fillId="0" fontId="9" numFmtId="0" xfId="0" applyBorder="1" applyFont="1"/>
    <xf borderId="5" fillId="3" fontId="3" numFmtId="0" xfId="0" applyAlignment="1" applyBorder="1" applyFont="1">
      <alignment horizontal="center" readingOrder="0" vertical="center"/>
    </xf>
    <xf borderId="6" fillId="3" fontId="3" numFmtId="0" xfId="0" applyAlignment="1" applyBorder="1" applyFont="1">
      <alignment horizontal="center" readingOrder="0" vertical="center"/>
    </xf>
    <xf borderId="7" fillId="3" fontId="9" numFmtId="0" xfId="0" applyAlignment="1" applyBorder="1" applyFont="1">
      <alignment horizontal="center" readingOrder="0" vertical="center"/>
    </xf>
    <xf borderId="8" fillId="0" fontId="9" numFmtId="0" xfId="0" applyBorder="1" applyFont="1"/>
    <xf borderId="9" fillId="3" fontId="9" numFmtId="0" xfId="0" applyAlignment="1" applyBorder="1" applyFont="1">
      <alignment horizontal="center" readingOrder="0" vertical="center"/>
    </xf>
    <xf borderId="10" fillId="3" fontId="3" numFmtId="0" xfId="0" applyAlignment="1" applyBorder="1" applyFont="1">
      <alignment horizontal="center" readingOrder="0" vertical="center"/>
    </xf>
    <xf borderId="11" fillId="3" fontId="3" numFmtId="0" xfId="0" applyAlignment="1" applyBorder="1" applyFont="1">
      <alignment horizontal="center" readingOrder="0" vertical="center"/>
    </xf>
    <xf borderId="0" fillId="4" fontId="10" numFmtId="0" xfId="0" applyAlignment="1" applyFill="1" applyFont="1">
      <alignment horizontal="center" readingOrder="0"/>
    </xf>
    <xf borderId="12" fillId="0" fontId="11" numFmtId="0" xfId="0" applyAlignment="1" applyBorder="1" applyFont="1">
      <alignment horizontal="center" readingOrder="0"/>
    </xf>
    <xf borderId="13" fillId="0" fontId="12" numFmtId="0" xfId="0" applyAlignment="1" applyBorder="1" applyFont="1">
      <alignment horizontal="center" readingOrder="0"/>
    </xf>
    <xf borderId="14" fillId="0" fontId="13" numFmtId="0" xfId="0" applyAlignment="1" applyBorder="1" applyFont="1">
      <alignment horizontal="center" readingOrder="0"/>
    </xf>
    <xf borderId="14" fillId="0" fontId="14" numFmtId="0" xfId="0" applyAlignment="1" applyBorder="1" applyFont="1">
      <alignment horizontal="center" readingOrder="0"/>
    </xf>
    <xf borderId="0" fillId="5" fontId="3" numFmtId="0" xfId="0" applyAlignment="1" applyFill="1" applyFont="1">
      <alignment horizontal="center" readingOrder="0" vertical="center"/>
    </xf>
    <xf borderId="12" fillId="0" fontId="9" numFmtId="0" xfId="0" applyAlignment="1" applyBorder="1" applyFont="1">
      <alignment horizontal="center"/>
    </xf>
    <xf borderId="15" fillId="0" fontId="15" numFmtId="0" xfId="0" applyAlignment="1" applyBorder="1" applyFont="1">
      <alignment horizontal="center" readingOrder="0" shrinkToFit="0" vertical="bottom" wrapText="0"/>
    </xf>
    <xf borderId="16" fillId="0" fontId="9" numFmtId="0" xfId="0" applyAlignment="1" applyBorder="1" applyFont="1">
      <alignment horizontal="center"/>
    </xf>
    <xf borderId="15" fillId="0" fontId="16" numFmtId="0" xfId="0" applyAlignment="1" applyBorder="1" applyFont="1">
      <alignment horizontal="center" readingOrder="0" shrinkToFit="0" vertical="bottom" wrapText="0"/>
    </xf>
    <xf borderId="15" fillId="0" fontId="17" numFmtId="0" xfId="0" applyAlignment="1" applyBorder="1" applyFont="1">
      <alignment horizontal="center" shrinkToFit="0" vertical="bottom" wrapText="0"/>
    </xf>
    <xf borderId="17" fillId="0" fontId="18" numFmtId="0" xfId="0" applyAlignment="1" applyBorder="1" applyFont="1">
      <alignment horizontal="center" shrinkToFit="0" vertical="bottom" wrapText="0"/>
    </xf>
    <xf borderId="0" fillId="0" fontId="19" numFmtId="0" xfId="0" applyFont="1"/>
    <xf borderId="0" fillId="4" fontId="3" numFmtId="0" xfId="0" applyAlignment="1" applyFont="1">
      <alignment horizontal="center" readingOrder="0"/>
    </xf>
    <xf borderId="18" fillId="0" fontId="20" numFmtId="0" xfId="0" applyAlignment="1" applyBorder="1" applyFont="1">
      <alignment horizontal="center" readingOrder="0"/>
    </xf>
    <xf borderId="15" fillId="0" fontId="21" numFmtId="0" xfId="0" applyAlignment="1" applyBorder="1" applyFont="1">
      <alignment horizontal="center" readingOrder="0"/>
    </xf>
    <xf borderId="17" fillId="0" fontId="22" numFmtId="0" xfId="0" applyAlignment="1" applyBorder="1" applyFont="1">
      <alignment horizontal="center" readingOrder="0"/>
    </xf>
    <xf borderId="17" fillId="0" fontId="23" numFmtId="0" xfId="0" applyAlignment="1" applyBorder="1" applyFont="1">
      <alignment horizontal="center" readingOrder="0"/>
    </xf>
    <xf borderId="18" fillId="0" fontId="9" numFmtId="0" xfId="0" applyBorder="1" applyFont="1"/>
    <xf borderId="15" fillId="0" fontId="24" numFmtId="0" xfId="0" applyAlignment="1" applyBorder="1" applyFont="1">
      <alignment horizontal="center" readingOrder="0"/>
    </xf>
    <xf borderId="18" fillId="0" fontId="9" numFmtId="0" xfId="0" applyAlignment="1" applyBorder="1" applyFont="1">
      <alignment horizontal="center"/>
    </xf>
    <xf borderId="18" fillId="0" fontId="25" numFmtId="0" xfId="0" applyAlignment="1" applyBorder="1" applyFont="1">
      <alignment horizontal="center"/>
    </xf>
    <xf borderId="18" fillId="0" fontId="9" numFmtId="0" xfId="0" applyAlignment="1" applyBorder="1" applyFont="1">
      <alignment horizontal="center" readingOrder="0"/>
    </xf>
    <xf borderId="18" fillId="0" fontId="9" numFmtId="0" xfId="0" applyAlignment="1" applyBorder="1" applyFont="1">
      <alignment horizontal="center"/>
    </xf>
    <xf borderId="0" fillId="5" fontId="3" numFmtId="0" xfId="0" applyAlignment="1" applyFont="1">
      <alignment horizontal="center" readingOrder="0" vertical="center"/>
    </xf>
    <xf borderId="0" fillId="5" fontId="26" numFmtId="0" xfId="0" applyAlignment="1" applyFont="1">
      <alignment horizontal="center" readingOrder="0"/>
    </xf>
    <xf borderId="18" fillId="0" fontId="9" numFmtId="0" xfId="0" applyAlignment="1" applyBorder="1" applyFont="1">
      <alignment readingOrder="0"/>
    </xf>
    <xf borderId="19" fillId="3" fontId="3" numFmtId="0" xfId="0" applyAlignment="1" applyBorder="1" applyFont="1">
      <alignment horizontal="center" readingOrder="0" vertical="center"/>
    </xf>
    <xf borderId="0" fillId="6" fontId="3" numFmtId="0" xfId="0" applyAlignment="1" applyFill="1" applyFont="1">
      <alignment horizontal="center" readingOrder="0" vertical="center"/>
    </xf>
    <xf borderId="17" fillId="0" fontId="27" numFmtId="0" xfId="0" applyAlignment="1" applyBorder="1" applyFont="1">
      <alignment horizontal="center" readingOrder="0"/>
    </xf>
    <xf borderId="18" fillId="0" fontId="9" numFmtId="0" xfId="0" applyAlignment="1" applyBorder="1" applyFont="1">
      <alignment horizontal="center" readingOrder="0"/>
    </xf>
    <xf borderId="15" fillId="0" fontId="28" numFmtId="0" xfId="0" applyAlignment="1" applyBorder="1" applyFont="1">
      <alignment horizontal="center" readingOrder="0"/>
    </xf>
    <xf borderId="20" fillId="0" fontId="9" numFmtId="0" xfId="0" applyAlignment="1" applyBorder="1" applyFont="1">
      <alignment horizontal="center" readingOrder="0"/>
    </xf>
    <xf borderId="21" fillId="0" fontId="29" numFmtId="0" xfId="0" applyAlignment="1" applyBorder="1" applyFont="1">
      <alignment horizontal="center" readingOrder="0"/>
    </xf>
    <xf borderId="22" fillId="0" fontId="30" numFmtId="0" xfId="0" applyAlignment="1" applyBorder="1" applyFont="1">
      <alignment horizontal="center" readingOrder="0"/>
    </xf>
    <xf borderId="23" fillId="0" fontId="31" numFmtId="0" xfId="0" applyAlignment="1" applyBorder="1" applyFont="1">
      <alignment horizontal="center" readingOrder="0"/>
    </xf>
    <xf borderId="24" fillId="3" fontId="9" numFmtId="0" xfId="0" applyAlignment="1" applyBorder="1" applyFont="1">
      <alignment horizontal="center" readingOrder="0"/>
    </xf>
    <xf borderId="15" fillId="3" fontId="9" numFmtId="0" xfId="0" applyBorder="1" applyFont="1"/>
    <xf borderId="12" fillId="3" fontId="9" numFmtId="0" xfId="0" applyAlignment="1" applyBorder="1" applyFont="1">
      <alignment horizontal="center" readingOrder="0"/>
    </xf>
    <xf borderId="13" fillId="3" fontId="9" numFmtId="0" xfId="0" applyBorder="1" applyFont="1"/>
    <xf borderId="17" fillId="3" fontId="3" numFmtId="0" xfId="0" applyAlignment="1" applyBorder="1" applyFont="1">
      <alignment horizontal="center" readingOrder="0" vertical="center"/>
    </xf>
    <xf borderId="25" fillId="3" fontId="3" numFmtId="0" xfId="0" applyAlignment="1" applyBorder="1" applyFont="1">
      <alignment horizontal="center" readingOrder="0" vertical="center"/>
    </xf>
    <xf borderId="26" fillId="7" fontId="9" numFmtId="0" xfId="0" applyBorder="1" applyFill="1" applyFont="1"/>
    <xf borderId="22" fillId="7" fontId="9" numFmtId="0" xfId="0" applyBorder="1" applyFont="1"/>
    <xf borderId="20" fillId="7" fontId="9" numFmtId="0" xfId="0" applyBorder="1" applyFont="1"/>
    <xf borderId="23" fillId="7" fontId="9" numFmtId="0" xfId="0" applyBorder="1" applyFont="1"/>
    <xf borderId="27" fillId="7" fontId="9" numFmtId="0" xfId="0" applyBorder="1" applyFont="1"/>
    <xf borderId="14" fillId="8" fontId="10" numFmtId="0" xfId="0" applyAlignment="1" applyBorder="1" applyFill="1" applyFont="1">
      <alignment horizontal="center" readingOrder="0" vertical="center"/>
    </xf>
    <xf borderId="12" fillId="9" fontId="9" numFmtId="0" xfId="0" applyAlignment="1" applyBorder="1" applyFill="1" applyFont="1">
      <alignment horizontal="center" readingOrder="0"/>
    </xf>
    <xf borderId="13" fillId="9" fontId="32" numFmtId="0" xfId="0" applyAlignment="1" applyBorder="1" applyFont="1">
      <alignment horizontal="center" readingOrder="0"/>
    </xf>
    <xf borderId="14" fillId="9" fontId="33" numFmtId="0" xfId="0" applyAlignment="1" applyBorder="1" applyFont="1">
      <alignment horizontal="center" readingOrder="0" vertical="center"/>
    </xf>
    <xf borderId="17" fillId="8" fontId="10" numFmtId="0" xfId="0" applyAlignment="1" applyBorder="1" applyFont="1">
      <alignment horizontal="center" readingOrder="0" vertical="center"/>
    </xf>
    <xf borderId="18" fillId="7" fontId="9" numFmtId="0" xfId="0" applyAlignment="1" applyBorder="1" applyFont="1">
      <alignment horizontal="center" readingOrder="0"/>
    </xf>
    <xf borderId="15" fillId="7" fontId="34" numFmtId="0" xfId="0" applyAlignment="1" applyBorder="1" applyFont="1">
      <alignment horizontal="center" readingOrder="0"/>
    </xf>
    <xf borderId="17" fillId="7" fontId="35" numFmtId="0" xfId="0" applyAlignment="1" applyBorder="1" applyFont="1">
      <alignment horizontal="center" readingOrder="0" vertical="center"/>
    </xf>
    <xf borderId="18" fillId="9" fontId="9" numFmtId="0" xfId="0" applyAlignment="1" applyBorder="1" applyFont="1">
      <alignment horizontal="center" readingOrder="0"/>
    </xf>
    <xf borderId="15" fillId="9" fontId="36" numFmtId="0" xfId="0" applyAlignment="1" applyBorder="1" applyFont="1">
      <alignment horizontal="center" readingOrder="0"/>
    </xf>
    <xf borderId="17" fillId="9" fontId="37" numFmtId="0" xfId="0" applyAlignment="1" applyBorder="1" applyFont="1">
      <alignment horizontal="center" readingOrder="0" vertical="center"/>
    </xf>
    <xf borderId="17" fillId="0" fontId="38" numFmtId="0" xfId="0" applyAlignment="1" applyBorder="1" applyFont="1">
      <alignment horizontal="center" vertical="bottom"/>
    </xf>
    <xf borderId="18" fillId="0" fontId="39" numFmtId="0" xfId="0" applyAlignment="1" applyBorder="1" applyFont="1">
      <alignment horizontal="center" vertical="bottom"/>
    </xf>
    <xf borderId="14" fillId="2" fontId="8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/>
    </xf>
    <xf borderId="13" fillId="0" fontId="9" numFmtId="0" xfId="0" applyBorder="1" applyFont="1"/>
    <xf borderId="14" fillId="3" fontId="19" numFmtId="0" xfId="0" applyBorder="1" applyFont="1"/>
    <xf borderId="17" fillId="0" fontId="40" numFmtId="0" xfId="0" applyAlignment="1" applyBorder="1" applyFont="1">
      <alignment horizontal="center" vertical="bottom"/>
    </xf>
    <xf borderId="18" fillId="0" fontId="41" numFmtId="0" xfId="0" applyAlignment="1" applyBorder="1" applyFont="1">
      <alignment horizontal="center" vertical="bottom"/>
    </xf>
    <xf borderId="23" fillId="0" fontId="9" numFmtId="0" xfId="0" applyBorder="1" applyFont="1"/>
    <xf borderId="20" fillId="0" fontId="9" numFmtId="0" xfId="0" applyBorder="1" applyFont="1"/>
    <xf borderId="22" fillId="0" fontId="9" numFmtId="0" xfId="0" applyBorder="1" applyFont="1"/>
    <xf borderId="15" fillId="0" fontId="3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/>
    </xf>
    <xf borderId="17" fillId="0" fontId="42" numFmtId="0" xfId="0" applyAlignment="1" applyBorder="1" applyFont="1">
      <alignment horizontal="center" readingOrder="0" vertical="bottom"/>
    </xf>
    <xf borderId="22" fillId="0" fontId="3" numFmtId="0" xfId="0" applyAlignment="1" applyBorder="1" applyFont="1">
      <alignment horizontal="center" vertical="center"/>
    </xf>
    <xf borderId="21" fillId="0" fontId="9" numFmtId="0" xfId="0" applyAlignment="1" applyBorder="1" applyFont="1">
      <alignment horizontal="center"/>
    </xf>
    <xf borderId="22" fillId="0" fontId="9" numFmtId="0" xfId="0" applyAlignment="1" applyBorder="1" applyFont="1">
      <alignment horizontal="center"/>
    </xf>
    <xf borderId="22" fillId="0" fontId="19" numFmtId="0" xfId="0" applyAlignment="1" applyBorder="1" applyFont="1">
      <alignment horizontal="center"/>
    </xf>
    <xf borderId="28" fillId="3" fontId="9" numFmtId="0" xfId="0" applyAlignment="1" applyBorder="1" applyFont="1">
      <alignment horizontal="center" readingOrder="0" vertical="center"/>
    </xf>
    <xf borderId="29" fillId="0" fontId="9" numFmtId="0" xfId="0" applyBorder="1" applyFont="1"/>
    <xf borderId="30" fillId="3" fontId="9" numFmtId="0" xfId="0" applyAlignment="1" applyBorder="1" applyFont="1">
      <alignment horizontal="center" readingOrder="0" vertical="center"/>
    </xf>
    <xf borderId="31" fillId="0" fontId="9" numFmtId="0" xfId="0" applyBorder="1" applyFont="1"/>
    <xf borderId="32" fillId="3" fontId="3" numFmtId="0" xfId="0" applyAlignment="1" applyBorder="1" applyFont="1">
      <alignment horizontal="center" readingOrder="0" vertical="center"/>
    </xf>
    <xf borderId="33" fillId="3" fontId="3" numFmtId="0" xfId="0" applyAlignment="1" applyBorder="1" applyFont="1">
      <alignment horizontal="center" readingOrder="0" vertical="center"/>
    </xf>
    <xf borderId="26" fillId="0" fontId="9" numFmtId="0" xfId="0" applyBorder="1" applyFont="1"/>
    <xf borderId="34" fillId="0" fontId="9" numFmtId="0" xfId="0" applyBorder="1" applyFont="1"/>
    <xf borderId="35" fillId="0" fontId="9" numFmtId="0" xfId="0" applyBorder="1" applyFont="1"/>
    <xf borderId="27" fillId="0" fontId="9" numFmtId="0" xfId="0" applyBorder="1" applyFont="1"/>
    <xf borderId="36" fillId="6" fontId="3" numFmtId="0" xfId="0" applyAlignment="1" applyBorder="1" applyFont="1">
      <alignment horizontal="center" readingOrder="0"/>
    </xf>
    <xf borderId="28" fillId="0" fontId="9" numFmtId="0" xfId="0" applyAlignment="1" applyBorder="1" applyFont="1">
      <alignment horizontal="center"/>
    </xf>
    <xf borderId="31" fillId="0" fontId="43" numFmtId="0" xfId="0" applyAlignment="1" applyBorder="1" applyFont="1">
      <alignment horizontal="center" readingOrder="0"/>
    </xf>
    <xf borderId="36" fillId="0" fontId="44" numFmtId="0" xfId="0" applyAlignment="1" applyBorder="1" applyFont="1">
      <alignment horizontal="center" readingOrder="0"/>
    </xf>
    <xf borderId="37" fillId="6" fontId="3" numFmtId="0" xfId="0" applyAlignment="1" applyBorder="1" applyFont="1">
      <alignment horizontal="center" readingOrder="0"/>
    </xf>
    <xf borderId="24" fillId="0" fontId="9" numFmtId="0" xfId="0" applyAlignment="1" applyBorder="1" applyFont="1">
      <alignment horizontal="center"/>
    </xf>
    <xf borderId="38" fillId="0" fontId="45" numFmtId="0" xfId="0" applyAlignment="1" applyBorder="1" applyFont="1">
      <alignment horizontal="center" readingOrder="0"/>
    </xf>
    <xf borderId="37" fillId="0" fontId="46" numFmtId="0" xfId="0" applyAlignment="1" applyBorder="1" applyFont="1">
      <alignment horizontal="center" readingOrder="0"/>
    </xf>
    <xf borderId="37" fillId="0" fontId="9" numFmtId="0" xfId="0" applyAlignment="1" applyBorder="1" applyFont="1">
      <alignment horizontal="center" readingOrder="0"/>
    </xf>
    <xf borderId="37" fillId="6" fontId="3" numFmtId="0" xfId="0" applyAlignment="1" applyBorder="1" applyFont="1">
      <alignment horizontal="center"/>
    </xf>
    <xf borderId="38" fillId="0" fontId="9" numFmtId="0" xfId="0" applyAlignment="1" applyBorder="1" applyFont="1">
      <alignment horizontal="center"/>
    </xf>
    <xf borderId="37" fillId="0" fontId="9" numFmtId="0" xfId="0" applyAlignment="1" applyBorder="1" applyFont="1">
      <alignment horizontal="center"/>
    </xf>
    <xf borderId="24" fillId="0" fontId="9" numFmtId="0" xfId="0" applyBorder="1" applyFont="1"/>
    <xf borderId="38" fillId="0" fontId="9" numFmtId="0" xfId="0" applyBorder="1" applyFont="1"/>
    <xf borderId="37" fillId="0" fontId="9" numFmtId="0" xfId="0" applyBorder="1" applyFont="1"/>
    <xf borderId="39" fillId="6" fontId="3" numFmtId="0" xfId="0" applyAlignment="1" applyBorder="1" applyFont="1">
      <alignment horizontal="center"/>
    </xf>
    <xf borderId="40" fillId="0" fontId="9" numFmtId="0" xfId="0" applyBorder="1" applyFont="1"/>
    <xf borderId="41" fillId="0" fontId="9" numFmtId="0" xfId="0" applyBorder="1" applyFont="1"/>
    <xf borderId="39" fillId="0" fontId="9" numFmtId="0" xfId="0" applyBorder="1" applyFont="1"/>
    <xf borderId="0" fillId="3" fontId="9" numFmtId="0" xfId="0" applyAlignment="1" applyFont="1">
      <alignment readingOrder="0"/>
    </xf>
    <xf borderId="0" fillId="3" fontId="9" numFmtId="0" xfId="0" applyFont="1"/>
    <xf borderId="0" fillId="0" fontId="9" numFmtId="0" xfId="0" applyAlignment="1" applyFont="1">
      <alignment readingOrder="0"/>
    </xf>
    <xf borderId="0" fillId="7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3" fontId="47" numFmtId="0" xfId="0" applyAlignment="1" applyFont="1">
      <alignment readingOrder="0"/>
    </xf>
    <xf borderId="0" fillId="3" fontId="47" numFmtId="0" xfId="0" applyFont="1"/>
    <xf borderId="0" fillId="7" fontId="4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WA9eyhu5a0UyNOqJvbq--toMhfsoBL98/view?usp=sharing" TargetMode="External"/><Relationship Id="rId190" Type="http://schemas.openxmlformats.org/officeDocument/2006/relationships/hyperlink" Target="https://drive.google.com/file/d/1Yj9zQDn81HE5Cx74xigNXdOdPLD6ZV-E/view?usp=sharing" TargetMode="External"/><Relationship Id="rId42" Type="http://schemas.openxmlformats.org/officeDocument/2006/relationships/hyperlink" Target="https://drive.google.com/file/d/1u6i30Yx7HH6s1ZmcYIcXbDCg7baL0n41/view?usp=sharing" TargetMode="External"/><Relationship Id="rId41" Type="http://schemas.openxmlformats.org/officeDocument/2006/relationships/hyperlink" Target="https://drive.google.com/file/d/1s5_MQtwmyZHkwM540n5WGiW-8GVbPppd/view?usp=sharing" TargetMode="External"/><Relationship Id="rId44" Type="http://schemas.openxmlformats.org/officeDocument/2006/relationships/hyperlink" Target="https://drive.google.com/file/d/1hsIXuORulmILH9RhY4WqRL6Yt9zEV7sz/view?usp=sharing" TargetMode="External"/><Relationship Id="rId194" Type="http://schemas.openxmlformats.org/officeDocument/2006/relationships/hyperlink" Target="https://drive.google.com/file/d/1bPtrgqtO5XM5RuNGoCY6iFLu3rxz3jCS/view?usp=sharing" TargetMode="External"/><Relationship Id="rId43" Type="http://schemas.openxmlformats.org/officeDocument/2006/relationships/hyperlink" Target="https://drive.google.com/file/d/1zgbZaVVO0ss8ugwLBK9wH1lKNaC7PBPc/view?usp=sharing" TargetMode="External"/><Relationship Id="rId193" Type="http://schemas.openxmlformats.org/officeDocument/2006/relationships/hyperlink" Target="https://drive.google.com/file/d/1w3-2OF25sgxNiwlPknRM9lMlEuv2KDNT/view" TargetMode="External"/><Relationship Id="rId46" Type="http://schemas.openxmlformats.org/officeDocument/2006/relationships/hyperlink" Target="https://drive.google.com/file/d/1oVv7rcibMbYAoXwoTejPhFZv4GbB61Zh/view?usp=sharing" TargetMode="External"/><Relationship Id="rId192" Type="http://schemas.openxmlformats.org/officeDocument/2006/relationships/hyperlink" Target="https://drive.google.com/file/d/1Dit4aiRZY1KFpn6rd7RBCjVykGqazsZR/view?usp=sharing" TargetMode="External"/><Relationship Id="rId45" Type="http://schemas.openxmlformats.org/officeDocument/2006/relationships/hyperlink" Target="https://drive.google.com/file/d/1YfGVwqWFXG-JcoylFtCDxFRfVLPBDHtx/view?usp=sharing" TargetMode="External"/><Relationship Id="rId191" Type="http://schemas.openxmlformats.org/officeDocument/2006/relationships/hyperlink" Target="https://drive.google.com/file/d/1i9wu1YMbjFYbN-pWnlFvWWL3QgtIBYPT/view?usp=sharing" TargetMode="External"/><Relationship Id="rId48" Type="http://schemas.openxmlformats.org/officeDocument/2006/relationships/hyperlink" Target="https://drive.google.com/file/d/13ecRwJfPJ-kqJftqnVBBE5ONeuBZQso9/view?usp=sharing" TargetMode="External"/><Relationship Id="rId187" Type="http://schemas.openxmlformats.org/officeDocument/2006/relationships/hyperlink" Target="https://drive.google.com/file/d/1MDxR2V-lT1ijnmE_ljVI109MZcNcyyr9/view?usp=sharing" TargetMode="External"/><Relationship Id="rId47" Type="http://schemas.openxmlformats.org/officeDocument/2006/relationships/hyperlink" Target="https://drive.google.com/file/d/1v3TmG4G8vNjv38oGBCl8xjvlC9m-OOme/view?usp=sharing" TargetMode="External"/><Relationship Id="rId186" Type="http://schemas.openxmlformats.org/officeDocument/2006/relationships/hyperlink" Target="https://drive.google.com/file/d/1WaxLFtww4vId-7o9_FSxchaMAKZN7Rrq/view?usp=sharing" TargetMode="External"/><Relationship Id="rId185" Type="http://schemas.openxmlformats.org/officeDocument/2006/relationships/hyperlink" Target="https://drive.google.com/file/d/1qHDmpilcz10xOKopgLQtuJTKrb74UAy8/view?usp=sharing" TargetMode="External"/><Relationship Id="rId49" Type="http://schemas.openxmlformats.org/officeDocument/2006/relationships/hyperlink" Target="https://drive.google.com/file/d/1SMQUTPvTfxOCHyn4uk7wP8zIyd8EVD5T/view?usp=sharing" TargetMode="External"/><Relationship Id="rId184" Type="http://schemas.openxmlformats.org/officeDocument/2006/relationships/hyperlink" Target="https://drive.google.com/file/d/1ofeyOMiOuUocAXNrHrn1mw8i3YLK_tbW/view?usp=sharing" TargetMode="External"/><Relationship Id="rId189" Type="http://schemas.openxmlformats.org/officeDocument/2006/relationships/hyperlink" Target="https://drive.google.com/file/d/15F0JoWQ8uWaWQiIW3e9EqMIszkRxBhzB/view?usp=sharing" TargetMode="External"/><Relationship Id="rId188" Type="http://schemas.openxmlformats.org/officeDocument/2006/relationships/hyperlink" Target="https://drive.google.com/file/d/1IcNgMTPhA4omV0vVPi0iOqzwIBAu9pGA/view?usp=sharing" TargetMode="External"/><Relationship Id="rId31" Type="http://schemas.openxmlformats.org/officeDocument/2006/relationships/hyperlink" Target="https://drive.google.com/file/d/1_JgQ00_3b3Sq32PeeWzQi_lhR31o1qxy/view?usp=sharing" TargetMode="External"/><Relationship Id="rId30" Type="http://schemas.openxmlformats.org/officeDocument/2006/relationships/hyperlink" Target="https://drive.google.com/file/d/1uLTRd2_w7wJyj8Y6pKsJEjg_2n6IYfhc/view?usp=sharing" TargetMode="External"/><Relationship Id="rId33" Type="http://schemas.openxmlformats.org/officeDocument/2006/relationships/hyperlink" Target="https://drive.google.com/file/d/1m8R6AQkTmQpIkLbkjDhHgPZy1dsgjTuu/view?usp=sharing" TargetMode="External"/><Relationship Id="rId183" Type="http://schemas.openxmlformats.org/officeDocument/2006/relationships/hyperlink" Target="https://drive.google.com/file/d/1HRHgGxeyQblQVbaA_6_2nK4Y9n43x3Qp/view?usp=sharing" TargetMode="External"/><Relationship Id="rId32" Type="http://schemas.openxmlformats.org/officeDocument/2006/relationships/hyperlink" Target="https://drive.google.com/file/d/1xsTy7Xm6Esam-fkVGuLKzzHKQUNiDByB/view?usp=sharing" TargetMode="External"/><Relationship Id="rId182" Type="http://schemas.openxmlformats.org/officeDocument/2006/relationships/hyperlink" Target="https://drive.google.com/file/d/1cwwRVigGoA85RszvuVgtTefoVhcHxDdT/view?usp=sharing" TargetMode="External"/><Relationship Id="rId35" Type="http://schemas.openxmlformats.org/officeDocument/2006/relationships/hyperlink" Target="https://drive.google.com/file/d/1i_YLv2vElwMzPds341OYZ5j1v_wJIp6j/view?usp=sharing" TargetMode="External"/><Relationship Id="rId181" Type="http://schemas.openxmlformats.org/officeDocument/2006/relationships/hyperlink" Target="https://drive.google.com/file/d/1Tra_CtqoMGudeMY69GHoAdo9apJWP1nK/view?fbclid=IwAR26ipvtf8PitdCptUulfcWfnQB3oFS6P4qxxiVFkU3vN4KYNGIYqxpqVCc" TargetMode="External"/><Relationship Id="rId34" Type="http://schemas.openxmlformats.org/officeDocument/2006/relationships/hyperlink" Target="https://drive.google.com/file/d/1xwk2C0zxIK-ficGqwEfPIzrtcNtjgAj8/view?usp=sharing" TargetMode="External"/><Relationship Id="rId180" Type="http://schemas.openxmlformats.org/officeDocument/2006/relationships/hyperlink" Target="https://drive.google.com/file/d/1LKSUa3wVcq35AUFDze4Tm9JTiIwGz3l0/view?usp=sharing" TargetMode="External"/><Relationship Id="rId37" Type="http://schemas.openxmlformats.org/officeDocument/2006/relationships/hyperlink" Target="https://drive.google.com/file/d/1Y7U8vDFdO9t-yEva3f49JNtr7U_rl1U4/view?usp=sharing" TargetMode="External"/><Relationship Id="rId176" Type="http://schemas.openxmlformats.org/officeDocument/2006/relationships/hyperlink" Target="https://drive.google.com/file/d/1Z5faB48Oy3rTSlo3PHx5BMBhFYyAjVtU/view?usp=sharing" TargetMode="External"/><Relationship Id="rId36" Type="http://schemas.openxmlformats.org/officeDocument/2006/relationships/hyperlink" Target="https://drive.google.com/file/d/1-iEZ7JVTF3ZfAAF_BbU6LaxARjzX9i-M/view?usp=sharing" TargetMode="External"/><Relationship Id="rId175" Type="http://schemas.openxmlformats.org/officeDocument/2006/relationships/hyperlink" Target="https://drive.google.com/file/d/1egJ5wCP4d0SEP_j9qKY6czVQqOcjDt-g/view?usp=sharing" TargetMode="External"/><Relationship Id="rId39" Type="http://schemas.openxmlformats.org/officeDocument/2006/relationships/hyperlink" Target="https://drive.google.com/file/d/19o-Nv-hLzbK0eMwaf0J6-sovjJXh54qR/view?usp=sharing" TargetMode="External"/><Relationship Id="rId174" Type="http://schemas.openxmlformats.org/officeDocument/2006/relationships/hyperlink" Target="https://drive.google.com/file/d/10GsHrDxhkvM_HiFj_V5yv2eQuL9kKQ51/view?usp=sharing" TargetMode="External"/><Relationship Id="rId38" Type="http://schemas.openxmlformats.org/officeDocument/2006/relationships/hyperlink" Target="https://drive.google.com/file/d/1GHwBal66pHLqqBDdOwdKEaZOmgXpW4Ie/view?usp=sharing" TargetMode="External"/><Relationship Id="rId173" Type="http://schemas.openxmlformats.org/officeDocument/2006/relationships/hyperlink" Target="https://drive.google.com/file/d/1SyjRHjXHqlF4-vTKqULOXokJaZWWN44c/view?usp=sharing" TargetMode="External"/><Relationship Id="rId179" Type="http://schemas.openxmlformats.org/officeDocument/2006/relationships/hyperlink" Target="https://drive.google.com/file/d/1voeD16xuP9Mg0FIuGXIy2CHhFdv5FwFg/view?usp=sharing" TargetMode="External"/><Relationship Id="rId178" Type="http://schemas.openxmlformats.org/officeDocument/2006/relationships/hyperlink" Target="https://drive.google.com/file/d/14gI7eYRlqjWqRWcMqmP34VLtgzuLZt_y/view?usp=sharing" TargetMode="External"/><Relationship Id="rId177" Type="http://schemas.openxmlformats.org/officeDocument/2006/relationships/hyperlink" Target="https://drive.google.com/file/d/1FYZ5aa-o1xBou4TTnpcIZuDVWgYTFkK2/view?fbclid=IwAR3A-ol1UD4WOwJbs36pOxvqKDhloLaATAdhaelW7JKnTE9P_x9-ZqaQovU" TargetMode="External"/><Relationship Id="rId20" Type="http://schemas.openxmlformats.org/officeDocument/2006/relationships/hyperlink" Target="https://drive.google.com/file/d/1y5ErQVTy8xAa3EkuvZ-Rz32nfmzuPhCi/view?usp=sharing" TargetMode="External"/><Relationship Id="rId22" Type="http://schemas.openxmlformats.org/officeDocument/2006/relationships/hyperlink" Target="https://drive.google.com/file/d/1co-r_g3Ii3Iif-vzRxz_Wz2elzgw20No/view?usp=sharing" TargetMode="External"/><Relationship Id="rId21" Type="http://schemas.openxmlformats.org/officeDocument/2006/relationships/hyperlink" Target="https://drive.google.com/file/d/1wsZJVNKVbVc1J__CM1oBVS9wIgcF9r6z/view?usp=sharing" TargetMode="External"/><Relationship Id="rId24" Type="http://schemas.openxmlformats.org/officeDocument/2006/relationships/hyperlink" Target="https://drive.google.com/file/d/1DbJzjaD0op-eg41aBvUNlZ_zES20thu2/view" TargetMode="External"/><Relationship Id="rId23" Type="http://schemas.openxmlformats.org/officeDocument/2006/relationships/hyperlink" Target="https://drive.google.com/file/d/19lNEKdm-RhRdm5__sylkWDfk9NPTXeWN/view?usp=sharing" TargetMode="External"/><Relationship Id="rId26" Type="http://schemas.openxmlformats.org/officeDocument/2006/relationships/hyperlink" Target="https://drive.google.com/file/d/1x9dtIu41JG27JWwJ2OTcI-XMdoqb6jHk/view?usp=sharing" TargetMode="External"/><Relationship Id="rId25" Type="http://schemas.openxmlformats.org/officeDocument/2006/relationships/hyperlink" Target="https://drive.google.com/file/d/1SNeOqId-7dk3-iiSC4CzWkOzY00wQi1P/view?usp=sharing" TargetMode="External"/><Relationship Id="rId28" Type="http://schemas.openxmlformats.org/officeDocument/2006/relationships/hyperlink" Target="https://drive.google.com/file/d/18fVMzCmlfQUqZ30V9GndqnBQwgfR5USX/view?usp=sharing" TargetMode="External"/><Relationship Id="rId27" Type="http://schemas.openxmlformats.org/officeDocument/2006/relationships/hyperlink" Target="https://drive.google.com/file/d/1xahYhTe_XLRw_0b3wQbiZSisALENT69w/view?usp=sharing" TargetMode="External"/><Relationship Id="rId29" Type="http://schemas.openxmlformats.org/officeDocument/2006/relationships/hyperlink" Target="https://drive.google.com/file/d/1XUHJzB73zMisvyEFuPQtp2LJLsGIes0f/view?usp=sharing" TargetMode="External"/><Relationship Id="rId11" Type="http://schemas.openxmlformats.org/officeDocument/2006/relationships/hyperlink" Target="https://drive.google.com/file/d/1xGSRV2fc4-CKoU6IkVLpHz9idhBfTgRR/view?usp=sharing" TargetMode="External"/><Relationship Id="rId10" Type="http://schemas.openxmlformats.org/officeDocument/2006/relationships/hyperlink" Target="https://drive.google.com/file/d/1rNhDLxZly527s8eC_93uMfcy2bCszGax/view?usp=sharing" TargetMode="External"/><Relationship Id="rId13" Type="http://schemas.openxmlformats.org/officeDocument/2006/relationships/hyperlink" Target="https://drive.google.com/file/d/1NrDQoH7uNpdoiUcrb_l8hePys4g2RHXf/view?usp=sharing" TargetMode="External"/><Relationship Id="rId12" Type="http://schemas.openxmlformats.org/officeDocument/2006/relationships/hyperlink" Target="https://drive.google.com/file/d/1BnS0_6VKzs25pGQSVYRrP3LNxcelv1Yp/view?usp=sharing" TargetMode="External"/><Relationship Id="rId15" Type="http://schemas.openxmlformats.org/officeDocument/2006/relationships/hyperlink" Target="https://drive.google.com/file/d/1m50JEMRzVDJAJR1whKyvIUsIiJiTfsFV/view?usp=sharing" TargetMode="External"/><Relationship Id="rId198" Type="http://schemas.openxmlformats.org/officeDocument/2006/relationships/hyperlink" Target="https://drive.google.com/file/d/18wQaY_s8fcOzVU9GRNLtQNQVxo_UayS3/view?usp=sharing" TargetMode="External"/><Relationship Id="rId14" Type="http://schemas.openxmlformats.org/officeDocument/2006/relationships/hyperlink" Target="https://drive.google.com/file/d/13NAypd9FDeYK-QqN2zMf-bVEaNvb_JTc/view?usp=sharing" TargetMode="External"/><Relationship Id="rId197" Type="http://schemas.openxmlformats.org/officeDocument/2006/relationships/hyperlink" Target="https://drive.google.com/file/d/1zPVE7FXVVGEQuKofcYYwsfbstSKN8J9q/view?usp=sharing" TargetMode="External"/><Relationship Id="rId17" Type="http://schemas.openxmlformats.org/officeDocument/2006/relationships/hyperlink" Target="https://drive.google.com/file/d/176qpJp7L2wrrkd389ntuZfwhhfnwx6zO/view?usp=sharing" TargetMode="External"/><Relationship Id="rId196" Type="http://schemas.openxmlformats.org/officeDocument/2006/relationships/hyperlink" Target="https://drive.google.com/file/d/1YArmukc-IoGuGxVbOEHLy9Um6IxOM21Y/view?usp=sharing" TargetMode="External"/><Relationship Id="rId16" Type="http://schemas.openxmlformats.org/officeDocument/2006/relationships/hyperlink" Target="https://drive.google.com/file/d/1s-8lgKc5uIXWPyLsNDwvLUHYovpVJqMT/view?usp=sharing" TargetMode="External"/><Relationship Id="rId195" Type="http://schemas.openxmlformats.org/officeDocument/2006/relationships/hyperlink" Target="https://drive.google.com/file/d/1zZWp7TcWc6s8fHLQ7sm02OgY7clIYrN4/view?usp=sharing" TargetMode="External"/><Relationship Id="rId19" Type="http://schemas.openxmlformats.org/officeDocument/2006/relationships/hyperlink" Target="https://drive.google.com/file/d/15rhwZnIXbEk5MtBKrVT3EBftpLeSZNVH/view?usp=sharing" TargetMode="External"/><Relationship Id="rId18" Type="http://schemas.openxmlformats.org/officeDocument/2006/relationships/hyperlink" Target="https://drive.google.com/file/d/1XQtdLVql4HxfbKUbghiaNlESC4spw4uM/view?usp=sharing" TargetMode="External"/><Relationship Id="rId199" Type="http://schemas.openxmlformats.org/officeDocument/2006/relationships/hyperlink" Target="https://drive.google.com/file/d/17NHK3w1tWSMnhiXV46E2O5VGNQtP4rbC/view?usp=sharing" TargetMode="External"/><Relationship Id="rId84" Type="http://schemas.openxmlformats.org/officeDocument/2006/relationships/hyperlink" Target="https://drive.google.com/file/d/1s9PYSLxQdKGzoWYQlexJffCspA_FDmun/view?usp=sharing" TargetMode="External"/><Relationship Id="rId83" Type="http://schemas.openxmlformats.org/officeDocument/2006/relationships/hyperlink" Target="https://drive.google.com/file/d/1T51BCEmm4--OpCfYlUYgdNf1P2Ur7jg8/view?usp=sharing" TargetMode="External"/><Relationship Id="rId86" Type="http://schemas.openxmlformats.org/officeDocument/2006/relationships/hyperlink" Target="https://drive.google.com/file/d/1SHRqqi5qM65Z2N7IntX6fbF1LPzK96bq/view?usp=sharing" TargetMode="External"/><Relationship Id="rId85" Type="http://schemas.openxmlformats.org/officeDocument/2006/relationships/hyperlink" Target="https://drive.google.com/file/d/1Dxn-7IdU1hdqNX29x2cP5RSLhTd2VRzi/view?usp=sharing" TargetMode="External"/><Relationship Id="rId88" Type="http://schemas.openxmlformats.org/officeDocument/2006/relationships/hyperlink" Target="https://drive.google.com/file/d/1mVAixA91RRSTF7mTxqH7O5DpovRgl6GF/view?usp=sharing" TargetMode="External"/><Relationship Id="rId150" Type="http://schemas.openxmlformats.org/officeDocument/2006/relationships/hyperlink" Target="https://drive.google.com/file/d/1sjWMuPzgdQFELaLPn7ZeyiJL4TsTo6LK/view?usp=sharing" TargetMode="External"/><Relationship Id="rId87" Type="http://schemas.openxmlformats.org/officeDocument/2006/relationships/hyperlink" Target="https://drive.google.com/file/d/1HvX5wr7Q7km3n75aK3oHVf40TCfzWQiy/view?usp=sharing" TargetMode="External"/><Relationship Id="rId89" Type="http://schemas.openxmlformats.org/officeDocument/2006/relationships/hyperlink" Target="https://drive.google.com/file/d/1Z29rt1Hz0m4LD5R2yURqNA8OKm_t6W2-/view?usp=sharing" TargetMode="External"/><Relationship Id="rId80" Type="http://schemas.openxmlformats.org/officeDocument/2006/relationships/hyperlink" Target="https://drive.google.com/file/d/11FZIDmbpSQDzmBpD2MOD6v9T1jmLpK_k/view?usp=sharing" TargetMode="External"/><Relationship Id="rId82" Type="http://schemas.openxmlformats.org/officeDocument/2006/relationships/hyperlink" Target="https://drive.google.com/file/d/1hi1baPvT4pz_llZvod_1HVmChEQIRxwe/view?usp=sharing" TargetMode="External"/><Relationship Id="rId81" Type="http://schemas.openxmlformats.org/officeDocument/2006/relationships/hyperlink" Target="https://drive.google.com/file/d/1YIQS2t_YL1K3VRSUmVrkA22r9c_kkDAs/view?usp=sharing" TargetMode="External"/><Relationship Id="rId1" Type="http://schemas.openxmlformats.org/officeDocument/2006/relationships/hyperlink" Target="https://drive.google.com/file/d/1EbcDJCZeQVYYcykXqrIQWVTsrcDbr39M/view?usp=sharing" TargetMode="External"/><Relationship Id="rId2" Type="http://schemas.openxmlformats.org/officeDocument/2006/relationships/hyperlink" Target="https://drive.google.com/file/d/11-ICBDznszsZ80wiXlVrKYxukYSzNsec/view?usp=sharing" TargetMode="External"/><Relationship Id="rId3" Type="http://schemas.openxmlformats.org/officeDocument/2006/relationships/hyperlink" Target="https://drive.google.com/file/d/1rFHt8ZWqqPP8ngeVf-ODFnnlrZOkXOIE/view?usp=sharing" TargetMode="External"/><Relationship Id="rId149" Type="http://schemas.openxmlformats.org/officeDocument/2006/relationships/hyperlink" Target="https://drive.google.com/file/d/1tU_PXeoNixormUtEz398g7Cv6_CLKVRv/view?usp=sharing" TargetMode="External"/><Relationship Id="rId4" Type="http://schemas.openxmlformats.org/officeDocument/2006/relationships/hyperlink" Target="https://drive.google.com/file/d/1Ae-CIL5xPgx6miNFi8uPbWtmfqPpyoJD/view?usp=sharing" TargetMode="External"/><Relationship Id="rId148" Type="http://schemas.openxmlformats.org/officeDocument/2006/relationships/hyperlink" Target="https://drive.google.com/file/d/1CpWuCINoPHnou9dMlDCLYeeqo9nF1Hao/view?usp=sharing" TargetMode="External"/><Relationship Id="rId9" Type="http://schemas.openxmlformats.org/officeDocument/2006/relationships/hyperlink" Target="https://drive.google.com/file/d/1O-5bM1Ea5TUp35KmTJ0i41hKg1IBKC1S/view?usp=sharing" TargetMode="External"/><Relationship Id="rId143" Type="http://schemas.openxmlformats.org/officeDocument/2006/relationships/hyperlink" Target="https://drive.google.com/file/d/16DpamSFgRnZ54q0NDvJ1k1qPEvZIvAGV/view?usp=sharing" TargetMode="External"/><Relationship Id="rId142" Type="http://schemas.openxmlformats.org/officeDocument/2006/relationships/hyperlink" Target="https://drive.google.com/file/d/1qkapot8P6NLE2CPEzSR5UV5JJ5NtzWSD/view?usp=sharing" TargetMode="External"/><Relationship Id="rId141" Type="http://schemas.openxmlformats.org/officeDocument/2006/relationships/hyperlink" Target="https://drive.google.com/file/d/1QUlZLEYY0OHpwOdEW3roH37W05cxSCHZ/view?usp=sharing" TargetMode="External"/><Relationship Id="rId140" Type="http://schemas.openxmlformats.org/officeDocument/2006/relationships/hyperlink" Target="https://drive.google.com/file/d/1eR_VQOXLiJPUy2VDmk2BE6XT_868YLl6/view?usp=sharing" TargetMode="External"/><Relationship Id="rId5" Type="http://schemas.openxmlformats.org/officeDocument/2006/relationships/hyperlink" Target="https://drive.google.com/file/d/13qTam6klihaFH2iBAEilkM2SGBEVFBN5/view?usp=sharing" TargetMode="External"/><Relationship Id="rId147" Type="http://schemas.openxmlformats.org/officeDocument/2006/relationships/hyperlink" Target="https://drive.google.com/file/d/1PuHxkDlCC35uyYJtGOHVObFXEbJwxGm0/view?usp=sharing" TargetMode="External"/><Relationship Id="rId6" Type="http://schemas.openxmlformats.org/officeDocument/2006/relationships/hyperlink" Target="https://drive.google.com/file/d/1BezICmfInQOY5uJSh2rlw71YrP9DfY0Z/view?usp=sharing" TargetMode="External"/><Relationship Id="rId146" Type="http://schemas.openxmlformats.org/officeDocument/2006/relationships/hyperlink" Target="https://drive.google.com/file/d/1P1LgwpFQ4JUf9homnle_O-MBOQrfT2z5/view?usp=sharing" TargetMode="External"/><Relationship Id="rId7" Type="http://schemas.openxmlformats.org/officeDocument/2006/relationships/hyperlink" Target="https://drive.google.com/file/d/1YklSmex7w6Zj78aHRlLeLyF4ZwAhEEQt/view?usp=sharing" TargetMode="External"/><Relationship Id="rId145" Type="http://schemas.openxmlformats.org/officeDocument/2006/relationships/hyperlink" Target="https://drive.google.com/file/d/1QMxrX4vN8-mIEqMBMMcyHKTCFbZJ9-Gu/view?usp=sharing" TargetMode="External"/><Relationship Id="rId8" Type="http://schemas.openxmlformats.org/officeDocument/2006/relationships/hyperlink" Target="https://drive.google.com/file/d/1Jgi81v-HV14lBLpfGsKWjFZUyySZBGm7/view?usp=sharing" TargetMode="External"/><Relationship Id="rId144" Type="http://schemas.openxmlformats.org/officeDocument/2006/relationships/hyperlink" Target="https://drive.google.com/file/d/1uGngTYbYlsaSKCCQ43vRxXF8fV19Wwc9/view?usp=sharing" TargetMode="External"/><Relationship Id="rId73" Type="http://schemas.openxmlformats.org/officeDocument/2006/relationships/hyperlink" Target="https://drive.google.com/file/d/1BOE0OhLk9d-2yZm2KaQKfQ3cvdkNaNuK/view?usp=sharing" TargetMode="External"/><Relationship Id="rId72" Type="http://schemas.openxmlformats.org/officeDocument/2006/relationships/hyperlink" Target="https://drive.google.com/file/d/1aNoG2-wUioY-5E_mEB03ZR_U04oowU8j/view?usp=sharing" TargetMode="External"/><Relationship Id="rId75" Type="http://schemas.openxmlformats.org/officeDocument/2006/relationships/hyperlink" Target="https://drive.google.com/file/d/1H_6KA9xtsjKVsDxI1D5yptd4gj0Vf3qk/view?usp=sharing" TargetMode="External"/><Relationship Id="rId74" Type="http://schemas.openxmlformats.org/officeDocument/2006/relationships/hyperlink" Target="https://drive.google.com/file/d/1FzfzxWFw7JDJZQPDXyNUIRH-0MaINFly/view?usp=sharing" TargetMode="External"/><Relationship Id="rId77" Type="http://schemas.openxmlformats.org/officeDocument/2006/relationships/hyperlink" Target="https://drive.google.com/file/d/1c37gDQlagh9lCXKOE0TX5CsPjCHSKN4w/view" TargetMode="External"/><Relationship Id="rId76" Type="http://schemas.openxmlformats.org/officeDocument/2006/relationships/hyperlink" Target="https://drive.google.com/file/d/1KBbFjS3sCAhN86M8xOT2v4GwyuCi-ll5/view?usp=sharing" TargetMode="External"/><Relationship Id="rId79" Type="http://schemas.openxmlformats.org/officeDocument/2006/relationships/hyperlink" Target="https://drive.google.com/file/d/1e9LyZ06nvaU_1xb4X3VnOtkYMFhce3_s/view?usp=sharing" TargetMode="External"/><Relationship Id="rId78" Type="http://schemas.openxmlformats.org/officeDocument/2006/relationships/hyperlink" Target="https://drive.google.com/file/d/1Dgg8p7qQGYzepprGCEh9Ooz_UmDUtxUc/view" TargetMode="External"/><Relationship Id="rId71" Type="http://schemas.openxmlformats.org/officeDocument/2006/relationships/hyperlink" Target="https://drive.google.com/file/d/1JZlsb2BX-81OBCU00NsfoTxyYU8oFQ5q/view?usp=sharing" TargetMode="External"/><Relationship Id="rId70" Type="http://schemas.openxmlformats.org/officeDocument/2006/relationships/hyperlink" Target="https://drive.google.com/file/d/1M9EaryAahqsf9j-Y7vrf9g2mlIC8fvxW/view?usp=sharing" TargetMode="External"/><Relationship Id="rId139" Type="http://schemas.openxmlformats.org/officeDocument/2006/relationships/hyperlink" Target="https://drive.google.com/file/d/1yP8bP2I9lySQ76f2gC9onL08sLy41haj/view?usp=sharing" TargetMode="External"/><Relationship Id="rId138" Type="http://schemas.openxmlformats.org/officeDocument/2006/relationships/hyperlink" Target="https://drive.google.com/file/d/1_stJ9SS8W1z-dzjR9TjjiRX8lUhdwEPg/view?usp=sharing" TargetMode="External"/><Relationship Id="rId137" Type="http://schemas.openxmlformats.org/officeDocument/2006/relationships/hyperlink" Target="https://drive.google.com/file/d/1zgnokuPK8Qk5Y9xaG8zjX6YqXdVexNJY/view?usp=sharing" TargetMode="External"/><Relationship Id="rId132" Type="http://schemas.openxmlformats.org/officeDocument/2006/relationships/hyperlink" Target="https://drive.google.com/file/d/12LrBm_uqo3ERAzjM3WMOimgGXCruyfYG/view?usp=sharing" TargetMode="External"/><Relationship Id="rId253" Type="http://schemas.openxmlformats.org/officeDocument/2006/relationships/hyperlink" Target="https://drive.google.com/file/d/1eIfGi9R2aCB8wYovOKlN0DEk631hOC4U/view?usp=sharing" TargetMode="External"/><Relationship Id="rId131" Type="http://schemas.openxmlformats.org/officeDocument/2006/relationships/hyperlink" Target="https://drive.google.com/file/d/1pXORH2DoG6QRrDkXud7J1ptaMa7x-HIP/view?usp=sharing" TargetMode="External"/><Relationship Id="rId252" Type="http://schemas.openxmlformats.org/officeDocument/2006/relationships/hyperlink" Target="https://drive.google.com/file/d/1UwzSadaTlYsOsERSmnrPHyELAj3UYzLC/view?usp=sharing" TargetMode="External"/><Relationship Id="rId130" Type="http://schemas.openxmlformats.org/officeDocument/2006/relationships/hyperlink" Target="https://drive.google.com/file/d/1oiW7NRxvWxhBXhxPe3OsxN_Qil-bGiYv/view?usp=sharing" TargetMode="External"/><Relationship Id="rId251" Type="http://schemas.openxmlformats.org/officeDocument/2006/relationships/hyperlink" Target="https://drive.google.com/file/d/1ICbdXmI4F2SEaMq2aIa_DYINaGn1TY7P/view?usp=sharing" TargetMode="External"/><Relationship Id="rId250" Type="http://schemas.openxmlformats.org/officeDocument/2006/relationships/hyperlink" Target="https://drive.google.com/file/d/17HXgfM27T8tx4OQXWQNUPeZBR_HkAufq/view?usp=sharing" TargetMode="External"/><Relationship Id="rId136" Type="http://schemas.openxmlformats.org/officeDocument/2006/relationships/hyperlink" Target="https://drive.google.com/file/d/1iXoxdFi_yTB4Lf54G6FRy-B6cNwTeCEJ/view?usp=sharing" TargetMode="External"/><Relationship Id="rId135" Type="http://schemas.openxmlformats.org/officeDocument/2006/relationships/hyperlink" Target="https://drive.google.com/file/d/1NzZzLjz6mNmpVZO6R6JL0zXUJ6T4-Dsl/view?usp=sharing" TargetMode="External"/><Relationship Id="rId134" Type="http://schemas.openxmlformats.org/officeDocument/2006/relationships/hyperlink" Target="https://drive.google.com/file/d/1yGKQyE7ttC56BoAPqMBrykS5jsm2ITN2/view?usp=sharing" TargetMode="External"/><Relationship Id="rId133" Type="http://schemas.openxmlformats.org/officeDocument/2006/relationships/hyperlink" Target="https://drive.google.com/file/d/1e1MllNv4cSGg7Rq8c1TlP2LsMINacOxY/view?usp=sharing" TargetMode="External"/><Relationship Id="rId254" Type="http://schemas.openxmlformats.org/officeDocument/2006/relationships/drawing" Target="../drawings/drawing1.xml"/><Relationship Id="rId62" Type="http://schemas.openxmlformats.org/officeDocument/2006/relationships/hyperlink" Target="https://drive.google.com/file/d/1fDFDOO5-JZjI6RoqS0_klNFb1y9u6chc/view?usp=sharing" TargetMode="External"/><Relationship Id="rId61" Type="http://schemas.openxmlformats.org/officeDocument/2006/relationships/hyperlink" Target="https://drive.google.com/file/d/1WN2sezF9ha1wPVqAeVupYBvP9YAUUlJa/view?usp=sharing" TargetMode="External"/><Relationship Id="rId64" Type="http://schemas.openxmlformats.org/officeDocument/2006/relationships/hyperlink" Target="https://drive.google.com/file/d/1NNWbydZXqKyxntMSV4RxL-lFKSHucqAA/view" TargetMode="External"/><Relationship Id="rId63" Type="http://schemas.openxmlformats.org/officeDocument/2006/relationships/hyperlink" Target="https://drive.google.com/file/d/1vaHurh1hDIAoQlqILjznJT7hPUWR1VUA/view" TargetMode="External"/><Relationship Id="rId66" Type="http://schemas.openxmlformats.org/officeDocument/2006/relationships/hyperlink" Target="https://drive.google.com/file/d/1cjs9pwA3L2kKxK5Ez-S2DZN3rbcWtgCE/view?usp=sharing" TargetMode="External"/><Relationship Id="rId172" Type="http://schemas.openxmlformats.org/officeDocument/2006/relationships/hyperlink" Target="https://drive.google.com/file/d/1lWdnpWuWBrUMRRWH59RFppPgqttcgfoT/view?usp=sharing" TargetMode="External"/><Relationship Id="rId65" Type="http://schemas.openxmlformats.org/officeDocument/2006/relationships/hyperlink" Target="https://drive.google.com/file/d/1SUK65uKalcw2_XVlfUFNxz6VyAOwTnzm/view?usp=sharing" TargetMode="External"/><Relationship Id="rId171" Type="http://schemas.openxmlformats.org/officeDocument/2006/relationships/hyperlink" Target="https://drive.google.com/file/d/1u-qdLM3woC99gDxweyDq7C_FOXZoEzAb/view?usp=sharing" TargetMode="External"/><Relationship Id="rId68" Type="http://schemas.openxmlformats.org/officeDocument/2006/relationships/hyperlink" Target="https://drive.google.com/file/d/1oOjaYTEJKworvQe3s62kRC9ygHWdxMOQ/view?usp=sharing" TargetMode="External"/><Relationship Id="rId170" Type="http://schemas.openxmlformats.org/officeDocument/2006/relationships/hyperlink" Target="https://drive.google.com/file/d/1slSCHEWg8ej38Ons3T508FXAVmoAV-GU/view?usp=sharing" TargetMode="External"/><Relationship Id="rId67" Type="http://schemas.openxmlformats.org/officeDocument/2006/relationships/hyperlink" Target="https://drive.google.com/file/d/1NddFrxbiQqo25oyEsxadpFsLwtBUAIWy/view?usp=sharing" TargetMode="External"/><Relationship Id="rId60" Type="http://schemas.openxmlformats.org/officeDocument/2006/relationships/hyperlink" Target="https://drive.google.com/file/d/1pxmLp0C157h7fmdtynBElkwErGXlp7jP/view?usp=sharing" TargetMode="External"/><Relationship Id="rId165" Type="http://schemas.openxmlformats.org/officeDocument/2006/relationships/hyperlink" Target="https://drive.google.com/file/d/1tDeTFBHqp672lc6CqdxPz6vYxw26p9aj/view" TargetMode="External"/><Relationship Id="rId69" Type="http://schemas.openxmlformats.org/officeDocument/2006/relationships/hyperlink" Target="https://drive.google.com/file/d/1L3o47V9LjcEuNedHDxl5v7T7yZyeao1s/view?usp=sharing" TargetMode="External"/><Relationship Id="rId164" Type="http://schemas.openxmlformats.org/officeDocument/2006/relationships/hyperlink" Target="https://drive.google.com/file/d/1dk__00PfBbpD4HHoQ-YIGUFZ2L7KuxXk/view" TargetMode="External"/><Relationship Id="rId163" Type="http://schemas.openxmlformats.org/officeDocument/2006/relationships/hyperlink" Target="https://drive.google.com/file/d/16879-Qa6PJxTgV-zY1coGKTZahp1uG9h/view?usp=sharing" TargetMode="External"/><Relationship Id="rId162" Type="http://schemas.openxmlformats.org/officeDocument/2006/relationships/hyperlink" Target="https://drive.google.com/file/d/1zPjxv4J_NCKwTop_W08v_wdOI0mYojH-/view?usp=sharing" TargetMode="External"/><Relationship Id="rId169" Type="http://schemas.openxmlformats.org/officeDocument/2006/relationships/hyperlink" Target="https://drive.google.com/file/d/1Vy7u4A8R6XhrVgJE4R90q3Gixf5FMce4/view?usp=sharing" TargetMode="External"/><Relationship Id="rId168" Type="http://schemas.openxmlformats.org/officeDocument/2006/relationships/hyperlink" Target="https://drive.google.com/file/d/1iMbzMyw0KFjXrHJnTgOZ4SM-nKi6CRCe/view?usp=sharing" TargetMode="External"/><Relationship Id="rId167" Type="http://schemas.openxmlformats.org/officeDocument/2006/relationships/hyperlink" Target="https://drive.google.com/file/d/1KXJdOsrY9SNXzfNXXT-qqp2XyKcDX38w/view?usp=sharing" TargetMode="External"/><Relationship Id="rId166" Type="http://schemas.openxmlformats.org/officeDocument/2006/relationships/hyperlink" Target="https://drive.google.com/file/d/1qcbI4EPOU0eJspMiMgTpgWk1u0QwzOTn/view?usp=sharing" TargetMode="External"/><Relationship Id="rId51" Type="http://schemas.openxmlformats.org/officeDocument/2006/relationships/hyperlink" Target="https://drive.google.com/file/d/1rNwjHwQ1F2OA0et9M4yjUMx_dPbDeXhW/view?usp=sharing" TargetMode="External"/><Relationship Id="rId50" Type="http://schemas.openxmlformats.org/officeDocument/2006/relationships/hyperlink" Target="https://drive.google.com/file/d/1O34ePcffK00nhXVm0W_Yt5L7atng9tBS/view?usp=sharing" TargetMode="External"/><Relationship Id="rId53" Type="http://schemas.openxmlformats.org/officeDocument/2006/relationships/hyperlink" Target="https://drive.google.com/file/d/1s2Yp_nJ1MUe-H8G09nxREZfD_6Im23tI/view?usp=sharing" TargetMode="External"/><Relationship Id="rId52" Type="http://schemas.openxmlformats.org/officeDocument/2006/relationships/hyperlink" Target="https://drive.google.com/file/d/1qWBJi-sZUQwTPecuhPoNqP2FmiZrirgR/view?usp=sharing" TargetMode="External"/><Relationship Id="rId55" Type="http://schemas.openxmlformats.org/officeDocument/2006/relationships/hyperlink" Target="https://drive.google.com/file/d/1XnvA8ALvAsuPN0xAbF8lVRQ_33NnwA2e/view?usp=sharing" TargetMode="External"/><Relationship Id="rId161" Type="http://schemas.openxmlformats.org/officeDocument/2006/relationships/hyperlink" Target="https://drive.google.com/file/d/1GYTuEzSrFkyD_leCSPyj_txhVTr2Ezzk/view?usp=sharing" TargetMode="External"/><Relationship Id="rId54" Type="http://schemas.openxmlformats.org/officeDocument/2006/relationships/hyperlink" Target="https://drive.google.com/file/d/1dCJdfX_vDWmeLTJcISLEKp3V4fctD1BM/view?usp=sharing" TargetMode="External"/><Relationship Id="rId160" Type="http://schemas.openxmlformats.org/officeDocument/2006/relationships/hyperlink" Target="https://drive.google.com/file/d/1o5oelA0TVWXcAa-yxTkJAsosufCeacGv/view?usp=sharing" TargetMode="External"/><Relationship Id="rId57" Type="http://schemas.openxmlformats.org/officeDocument/2006/relationships/hyperlink" Target="https://drive.google.com/file/d/1zSgaT781op4f6Um37mJatflyQdYd7mmn/view?usp=sharing" TargetMode="External"/><Relationship Id="rId56" Type="http://schemas.openxmlformats.org/officeDocument/2006/relationships/hyperlink" Target="https://drive.google.com/file/d/1FEjZWU6fdz1-hosjNqIuMQwq6YMoQnmT/view?usp=sharing" TargetMode="External"/><Relationship Id="rId159" Type="http://schemas.openxmlformats.org/officeDocument/2006/relationships/hyperlink" Target="https://drive.google.com/file/d/1VtkfUCUjJVwAhkaqqLZufS1LtMKFBY0H/view?usp=sharing" TargetMode="External"/><Relationship Id="rId59" Type="http://schemas.openxmlformats.org/officeDocument/2006/relationships/hyperlink" Target="https://drive.google.com/file/d/1DfcD0bJXa_agVuPJMxGK9vFtZPaZGHOj/view?fbclid=IwAR2Ayxt-W-zW0QoGAWZxuxnbhm2IBMhDTwFrMa0Yen7ErgJmCA9yT1Gonlg" TargetMode="External"/><Relationship Id="rId154" Type="http://schemas.openxmlformats.org/officeDocument/2006/relationships/hyperlink" Target="https://drive.google.com/file/d/1UxREwsyhyedJ8whZAzi5ZnlRxCRQAQFP/view?usp=sharing" TargetMode="External"/><Relationship Id="rId58" Type="http://schemas.openxmlformats.org/officeDocument/2006/relationships/hyperlink" Target="https://l.facebook.com/l.php?u=https%3A%2F%2Fdrive.google.com%2Ffile%2Fd%2F1Nsg5WEcus5yFSEvZPzUqTz8yoyQRbxDb%2Fview%3Fusp%3Dsharing%26fbclid%3DIwAR38JjHDIi7eKElm6J8oMBCEzzDja-rS_NjW75fOM1Cxc4H5R86ZpjK6DKk&amp;h=AT2NvhutpXOuq-TswwtK9vB3o-7hXQ9iuiQz80m0vxRu_f0ZnpLh8CAX60Mmx5o0aCMQN4mjyuG_zjLAO-KkVRWKxAM2wiK83kgS3SV62kKleJTYXqQbaFWcm57tRlYK-3A" TargetMode="External"/><Relationship Id="rId153" Type="http://schemas.openxmlformats.org/officeDocument/2006/relationships/hyperlink" Target="https://drive.google.com/file/d/1z0QpWkMBI-U8S0UWe5bx1hS4XccyklGR/view?usp=sharing" TargetMode="External"/><Relationship Id="rId152" Type="http://schemas.openxmlformats.org/officeDocument/2006/relationships/hyperlink" Target="https://drive.google.com/file/d/1-yrf9GStw8L88TGmDPQUaqNVWSKN_Uxm/view?usp=sharing" TargetMode="External"/><Relationship Id="rId151" Type="http://schemas.openxmlformats.org/officeDocument/2006/relationships/hyperlink" Target="https://drive.google.com/file/d/1AXQiSRDGzSGU815N8Irh434FX0IwuRbq/view?usp=sharing" TargetMode="External"/><Relationship Id="rId158" Type="http://schemas.openxmlformats.org/officeDocument/2006/relationships/hyperlink" Target="https://drive.google.com/file/d/1--8XhD8bi0KekdZDwmedZe2XhR2yVcdQ/view?usp=sharing" TargetMode="External"/><Relationship Id="rId157" Type="http://schemas.openxmlformats.org/officeDocument/2006/relationships/hyperlink" Target="https://drive.google.com/file/d/14LuAeO4BVmyU-l3rRIXYgINvSo2HPdhp/view?usp=sharing" TargetMode="External"/><Relationship Id="rId156" Type="http://schemas.openxmlformats.org/officeDocument/2006/relationships/hyperlink" Target="https://drive.google.com/file/d/1OBvyr2MJI4rLSid6OwZfB-W7NYZuZpgL/view?usp=sharing" TargetMode="External"/><Relationship Id="rId155" Type="http://schemas.openxmlformats.org/officeDocument/2006/relationships/hyperlink" Target="https://drive.google.com/file/d/1LPF7yXoopiwVaeh98IeTFGIyf-4jbclj/view?usp=sharing" TargetMode="External"/><Relationship Id="rId107" Type="http://schemas.openxmlformats.org/officeDocument/2006/relationships/hyperlink" Target="https://drive.google.com/file/d/1OSsZ6WCNAlULb7TxxI44GyCu8dGlN0kX/view" TargetMode="External"/><Relationship Id="rId228" Type="http://schemas.openxmlformats.org/officeDocument/2006/relationships/hyperlink" Target="https://drive.google.com/file/d/1xqiU24cPMx9O24HiKXYy5iWabJk8X35X/view?usp=sharing" TargetMode="External"/><Relationship Id="rId106" Type="http://schemas.openxmlformats.org/officeDocument/2006/relationships/hyperlink" Target="https://drive.google.com/file/d/1p2gaOTkMcVoEu7pKDM46ffSzoH07hj4w/view?usp=sharing" TargetMode="External"/><Relationship Id="rId227" Type="http://schemas.openxmlformats.org/officeDocument/2006/relationships/hyperlink" Target="https://drive.google.com/file/d/1wj-Xo8vHttkNAgIYag4FZ8jYmzhw_3T-/view?usp=sharing" TargetMode="External"/><Relationship Id="rId105" Type="http://schemas.openxmlformats.org/officeDocument/2006/relationships/hyperlink" Target="https://drive.google.com/file/d/19jK44047cvXqInBUTb6umFwqibw8os2I/view?usp=sharing" TargetMode="External"/><Relationship Id="rId226" Type="http://schemas.openxmlformats.org/officeDocument/2006/relationships/hyperlink" Target="https://drive.google.com/file/d/1Tdj9bcHyPVOaPc18zaf0cP0mpJxYwjXH/view" TargetMode="External"/><Relationship Id="rId104" Type="http://schemas.openxmlformats.org/officeDocument/2006/relationships/hyperlink" Target="https://drive.google.com/file/d/1CJlkx5nU08_cEz0okJtCnB0k-PZ8UHk2/view?usp=sharing" TargetMode="External"/><Relationship Id="rId225" Type="http://schemas.openxmlformats.org/officeDocument/2006/relationships/hyperlink" Target="https://drive.google.com/file/d/1AZmU3yIKnUBfPcuam2ezGfBtyZzEVQbh/view?usp=sharing" TargetMode="External"/><Relationship Id="rId109" Type="http://schemas.openxmlformats.org/officeDocument/2006/relationships/hyperlink" Target="https://drive.google.com/file/d/1eoMet3PTTuI09ALGpkGagYVhsjrfhm3K/view?usp=sharing" TargetMode="External"/><Relationship Id="rId108" Type="http://schemas.openxmlformats.org/officeDocument/2006/relationships/hyperlink" Target="https://drive.google.com/file/d/1POrbf8dNeCcIMVocH8fIaMO1Rt9Bvjr9/view" TargetMode="External"/><Relationship Id="rId229" Type="http://schemas.openxmlformats.org/officeDocument/2006/relationships/hyperlink" Target="https://drive.google.com/file/d/180ACVDig_yEbcdevNsF-Zyf7CKbgLXIZ/view?usp=sharing" TargetMode="External"/><Relationship Id="rId220" Type="http://schemas.openxmlformats.org/officeDocument/2006/relationships/hyperlink" Target="https://drive.google.com/file/d/1Sg0R9Xw2F59_JqTp8Znn-f9NZyEUDLhN/view?usp=sharing" TargetMode="External"/><Relationship Id="rId103" Type="http://schemas.openxmlformats.org/officeDocument/2006/relationships/hyperlink" Target="https://drive.google.com/file/d/17wtbBTY51oxS0yPCAxaPTGKbUL-Nv0jH/view?usp=sharing" TargetMode="External"/><Relationship Id="rId224" Type="http://schemas.openxmlformats.org/officeDocument/2006/relationships/hyperlink" Target="https://drive.google.com/file/d/1Irj835bU-RviN8u65aRC0Vv7FZTZy0j8/view?usp=sharing" TargetMode="External"/><Relationship Id="rId102" Type="http://schemas.openxmlformats.org/officeDocument/2006/relationships/hyperlink" Target="https://drive.google.com/file/d/1at2t5wUI0sUDegICS-C78VTTf0WOKu2c/view?usp=sharing" TargetMode="External"/><Relationship Id="rId223" Type="http://schemas.openxmlformats.org/officeDocument/2006/relationships/hyperlink" Target="https://drive.google.com/file/d/17jw3mUwMD8iYEmnnyZSn2F06gLyJ2eh9/view?usp=sharing" TargetMode="External"/><Relationship Id="rId101" Type="http://schemas.openxmlformats.org/officeDocument/2006/relationships/hyperlink" Target="https://drive.google.com/file/d/1Hrqnq3Wvf8-QRNCjR6wAVfYHfOESoWDn/view?usp=sharing" TargetMode="External"/><Relationship Id="rId222" Type="http://schemas.openxmlformats.org/officeDocument/2006/relationships/hyperlink" Target="https://drive.google.com/file/d/1MLgVnsZ7c34DM-gd4aSU4kchpgi8wx1N/view?usp=sharing" TargetMode="External"/><Relationship Id="rId100" Type="http://schemas.openxmlformats.org/officeDocument/2006/relationships/hyperlink" Target="https://drive.google.com/file/d/1vLP9XaBQX7mSYd2apBwvEAQdq665zpk-/view?usp=sharing" TargetMode="External"/><Relationship Id="rId221" Type="http://schemas.openxmlformats.org/officeDocument/2006/relationships/hyperlink" Target="https://drive.google.com/file/d/1QY-EC_XOf-5-D5IEQGGuChyPH7fCruDZ/view?usp=sharing" TargetMode="External"/><Relationship Id="rId217" Type="http://schemas.openxmlformats.org/officeDocument/2006/relationships/hyperlink" Target="https://drive.google.com/file/d/1Z1jMuKT-yDPjcF6B6f8YWLX3GmCiKraZ/view?usp=sharing" TargetMode="External"/><Relationship Id="rId216" Type="http://schemas.openxmlformats.org/officeDocument/2006/relationships/hyperlink" Target="https://drive.google.com/file/d/1hvzaxaGKkMK5JmOn2_-c6koH_VFpnogi/view?usp=sharing" TargetMode="External"/><Relationship Id="rId215" Type="http://schemas.openxmlformats.org/officeDocument/2006/relationships/hyperlink" Target="https://drive.google.com/file/d/1iIX78nPaKCFwaftMdTfWyZWjJQoFnETO/view?usp=sharing" TargetMode="External"/><Relationship Id="rId214" Type="http://schemas.openxmlformats.org/officeDocument/2006/relationships/hyperlink" Target="https://drive.google.com/file/d/1lhFpbbzapQGLaVWkVMiVdhJYVraQa90U/view?usp=sharing" TargetMode="External"/><Relationship Id="rId219" Type="http://schemas.openxmlformats.org/officeDocument/2006/relationships/hyperlink" Target="https://drive.google.com/file/d/1vBNyw7neEITT2cHs4qRPco_mUIdM6_RR/view?usp=sharing" TargetMode="External"/><Relationship Id="rId218" Type="http://schemas.openxmlformats.org/officeDocument/2006/relationships/hyperlink" Target="https://drive.google.com/file/d/1zWnDPJEBaQMAPVK6BBLkcTvAU_ML_XQ9/view?usp=sharing" TargetMode="External"/><Relationship Id="rId213" Type="http://schemas.openxmlformats.org/officeDocument/2006/relationships/hyperlink" Target="https://drive.google.com/file/d/1T6V5G-7WbiJQunRivG0hGWiWkziArKUl/view?usp=sharing" TargetMode="External"/><Relationship Id="rId212" Type="http://schemas.openxmlformats.org/officeDocument/2006/relationships/hyperlink" Target="https://drive.google.com/file/d/12jlGUZgejJJZ5FlVuEF3OHS8rzQG_-Je/view?usp=sharing" TargetMode="External"/><Relationship Id="rId211" Type="http://schemas.openxmlformats.org/officeDocument/2006/relationships/hyperlink" Target="https://drive.google.com/file/d/1XbGP7ja_R6JdVzFk3MOjFgf5veFFgw2F/view?usp=sharing" TargetMode="External"/><Relationship Id="rId210" Type="http://schemas.openxmlformats.org/officeDocument/2006/relationships/hyperlink" Target="https://drive.google.com/file/d/1lsLsjroSRpqP2M5aB1qvb4pXTn3hZql5/view?usp=sharing" TargetMode="External"/><Relationship Id="rId129" Type="http://schemas.openxmlformats.org/officeDocument/2006/relationships/hyperlink" Target="https://drive.google.com/file/d/1pRuEqj6OsGaGNZIckxPIatMHfJ0qCvSj/view?usp=sharing" TargetMode="External"/><Relationship Id="rId128" Type="http://schemas.openxmlformats.org/officeDocument/2006/relationships/hyperlink" Target="https://drive.google.com/file/d/1KgampSgy92nG-tvKbq6FzEDxHy-20qmL/view?usp=sharing" TargetMode="External"/><Relationship Id="rId249" Type="http://schemas.openxmlformats.org/officeDocument/2006/relationships/hyperlink" Target="https://drive.google.com/file/d/1KBDLQlq8e8clQF6xUcmKR-YPRgEBhCO7/view?usp=sharing" TargetMode="External"/><Relationship Id="rId127" Type="http://schemas.openxmlformats.org/officeDocument/2006/relationships/hyperlink" Target="https://drive.google.com/file/d/16sQKZ2XImPfImMDQ9IgUs3rZiQly7LrC/view?usp=sharing" TargetMode="External"/><Relationship Id="rId248" Type="http://schemas.openxmlformats.org/officeDocument/2006/relationships/hyperlink" Target="https://drive.google.com/file/d/1PUlPbr6OsctiWRsqk-ok86nhxpuZgDT6/view?usp=sharing" TargetMode="External"/><Relationship Id="rId126" Type="http://schemas.openxmlformats.org/officeDocument/2006/relationships/hyperlink" Target="https://drive.google.com/file/d/1IO6f8SKnHVojzUHVZYVGRvX8EKEkQJCm/view?usp=sharing" TargetMode="External"/><Relationship Id="rId247" Type="http://schemas.openxmlformats.org/officeDocument/2006/relationships/hyperlink" Target="https://drive.google.com/file/d/1wD7zUyrAxJGYfo4POVZT8QpEdwkwsCtr/view?usp=sharing" TargetMode="External"/><Relationship Id="rId121" Type="http://schemas.openxmlformats.org/officeDocument/2006/relationships/hyperlink" Target="https://drive.google.com/file/d/1JzM3O_MdlJlx6sOFQf46WGq0sQpRp5py/view?usp=sharing" TargetMode="External"/><Relationship Id="rId242" Type="http://schemas.openxmlformats.org/officeDocument/2006/relationships/hyperlink" Target="https://drive.google.com/file/d/1P0FH3_NmxEbvbA4BnQ7_7nQQp50JylvF/view?usp=sharing" TargetMode="External"/><Relationship Id="rId120" Type="http://schemas.openxmlformats.org/officeDocument/2006/relationships/hyperlink" Target="https://drive.google.com/file/d/1nSPLojNP_RXZfm2KNWY6wcL2zVG8PKol/view?usp=sharing" TargetMode="External"/><Relationship Id="rId241" Type="http://schemas.openxmlformats.org/officeDocument/2006/relationships/hyperlink" Target="https://drive.google.com/file/d/1zXOIMKVL7yrEpWNH0X944X4cNMq3Epir/view?usp=sharing" TargetMode="External"/><Relationship Id="rId240" Type="http://schemas.openxmlformats.org/officeDocument/2006/relationships/hyperlink" Target="https://drive.google.com/file/d/1W_jAV4ncFjnET6UP3tMIMRWm5yS5qi-Y/view?usp=sharing" TargetMode="External"/><Relationship Id="rId125" Type="http://schemas.openxmlformats.org/officeDocument/2006/relationships/hyperlink" Target="https://drive.google.com/file/d/1pzE2HTxV_mevvj_YcP6QC5qhEjRiOc9Z/view?usp=sharing" TargetMode="External"/><Relationship Id="rId246" Type="http://schemas.openxmlformats.org/officeDocument/2006/relationships/hyperlink" Target="https://drive.google.com/file/d/1pTHt-PeP5jIKJKNyP9Qj0x1MTnMphCzf/view?usp=sharing" TargetMode="External"/><Relationship Id="rId124" Type="http://schemas.openxmlformats.org/officeDocument/2006/relationships/hyperlink" Target="https://drive.google.com/file/d/1BRlu9aWsAFQHnTPO6z1y_NLdHBgbfSd2/view?usp=sharing" TargetMode="External"/><Relationship Id="rId245" Type="http://schemas.openxmlformats.org/officeDocument/2006/relationships/hyperlink" Target="https://drive.google.com/file/d/1txT_nbOjirivlCUsHPkAPfAgvBjua7uy/view?usp=sharing" TargetMode="External"/><Relationship Id="rId123" Type="http://schemas.openxmlformats.org/officeDocument/2006/relationships/hyperlink" Target="https://drive.google.com/file/d/1lyxkrEpAdKoTC3no8Vigx7Bj-700NYF8/view?usp=sharing" TargetMode="External"/><Relationship Id="rId244" Type="http://schemas.openxmlformats.org/officeDocument/2006/relationships/hyperlink" Target="https://drive.google.com/file/d/1grHVyEEAb8acueDcBjIyb2e2AmuP7xQD/view?usp=sharing" TargetMode="External"/><Relationship Id="rId122" Type="http://schemas.openxmlformats.org/officeDocument/2006/relationships/hyperlink" Target="https://drive.google.com/file/d/1QItO4sGJxWKxcROAkDYCQ_AlgK0dtiZj/view?usp=sharing" TargetMode="External"/><Relationship Id="rId243" Type="http://schemas.openxmlformats.org/officeDocument/2006/relationships/hyperlink" Target="https://drive.google.com/file/d/1VxiAnwkoXlF6si8v-hu0oBCbdtU34DhI/view?usp=sharing" TargetMode="External"/><Relationship Id="rId95" Type="http://schemas.openxmlformats.org/officeDocument/2006/relationships/hyperlink" Target="https://drive.google.com/file/d/1X-MicZ3e8XpjYc4oESrRmmBrAG17phgs/view?usp=sharing" TargetMode="External"/><Relationship Id="rId94" Type="http://schemas.openxmlformats.org/officeDocument/2006/relationships/hyperlink" Target="https://drive.google.com/file/d/1XZMhkESbWXzv2V5B7iy-Jn9ilp9IJ3M2/view?usp=sharing" TargetMode="External"/><Relationship Id="rId97" Type="http://schemas.openxmlformats.org/officeDocument/2006/relationships/hyperlink" Target="https://drive.google.com/file/d/1jMTutxHDBr3uJkmRoQxpLVRfSw9aAvUD/view?usp=sharing" TargetMode="External"/><Relationship Id="rId96" Type="http://schemas.openxmlformats.org/officeDocument/2006/relationships/hyperlink" Target="https://drive.google.com/file/d/1Fm8sbzEf67TDxc_Xisu1u35iV54d60MR/view?usp=sharing" TargetMode="External"/><Relationship Id="rId99" Type="http://schemas.openxmlformats.org/officeDocument/2006/relationships/hyperlink" Target="https://drive.google.com/file/d/12v5r6yBq9WldN_AyqW7JzHS64Q5feBIg/view?usp=sharing" TargetMode="External"/><Relationship Id="rId98" Type="http://schemas.openxmlformats.org/officeDocument/2006/relationships/hyperlink" Target="https://drive.google.com/file/d/1kjcXanxei3cFkUx8jZg7uxyvmsXM1Jkw/view" TargetMode="External"/><Relationship Id="rId91" Type="http://schemas.openxmlformats.org/officeDocument/2006/relationships/hyperlink" Target="https://drive.google.com/file/d/1NnFINGmaQ3I3DzsBImfJ5iX7NThr21Zr/view?usp=sharing" TargetMode="External"/><Relationship Id="rId90" Type="http://schemas.openxmlformats.org/officeDocument/2006/relationships/hyperlink" Target="https://drive.google.com/file/d/1EbcDJCZeQVYYcykXqrIQWVTsrcDbr39M/view?usp=sharing" TargetMode="External"/><Relationship Id="rId93" Type="http://schemas.openxmlformats.org/officeDocument/2006/relationships/hyperlink" Target="https://drive.google.com/file/d/1P0BDElhDV1VUElGlhIY42bKq0VCEO99V/view?usp=sharing" TargetMode="External"/><Relationship Id="rId92" Type="http://schemas.openxmlformats.org/officeDocument/2006/relationships/hyperlink" Target="https://drive.google.com/file/d/1V0pb7MHIsGlkBlX2KBvyIf_xj-Y6wT6P/view?usp=sharing" TargetMode="External"/><Relationship Id="rId118" Type="http://schemas.openxmlformats.org/officeDocument/2006/relationships/hyperlink" Target="https://drive.google.com/file/d/1D7VYVoqRRCrmTB4pOs73yDginE59K1Ah/view?usp=sharing" TargetMode="External"/><Relationship Id="rId239" Type="http://schemas.openxmlformats.org/officeDocument/2006/relationships/hyperlink" Target="https://drive.google.com/file/d/1x4QoisJhjGWH7wJ1R0pg3uTZQxWp5xuV/view?usp=sharing" TargetMode="External"/><Relationship Id="rId117" Type="http://schemas.openxmlformats.org/officeDocument/2006/relationships/hyperlink" Target="https://drive.google.com/file/d/1ZKDr_m6Tnf5H58kusP3QAmbCfbKdSs5t/view?usp=sharing" TargetMode="External"/><Relationship Id="rId238" Type="http://schemas.openxmlformats.org/officeDocument/2006/relationships/hyperlink" Target="https://drive.google.com/file/d/17PHi0JxIsLZ2aPspJe7jlREyD5WgZHuW/view?usp=sharing" TargetMode="External"/><Relationship Id="rId116" Type="http://schemas.openxmlformats.org/officeDocument/2006/relationships/hyperlink" Target="https://drive.google.com/file/d/1JAWpXhxogsIcpzyYv8PLul0BreroyWWq/view?usp=sharing" TargetMode="External"/><Relationship Id="rId237" Type="http://schemas.openxmlformats.org/officeDocument/2006/relationships/hyperlink" Target="https://drive.google.com/file/d/1rA359uTdUIx1dcpTw-0L2Xf7jxWPkNrG/view?usp=sharing" TargetMode="External"/><Relationship Id="rId115" Type="http://schemas.openxmlformats.org/officeDocument/2006/relationships/hyperlink" Target="https://drive.google.com/file/d/18Gke21kiNcuPY-Xkl6FvYRTX96zxiGcI/view?usp=sharing" TargetMode="External"/><Relationship Id="rId236" Type="http://schemas.openxmlformats.org/officeDocument/2006/relationships/hyperlink" Target="https://drive.google.com/file/d/10vVsOB3-lsVmzUhnbIvRNX3hzuKzs7QD/view?usp=sharing" TargetMode="External"/><Relationship Id="rId119" Type="http://schemas.openxmlformats.org/officeDocument/2006/relationships/hyperlink" Target="https://drive.google.com/file/d/1IGGY9L44IgxPYXlDA2GT2or08u_Ejjh8/view?usp=sharing" TargetMode="External"/><Relationship Id="rId110" Type="http://schemas.openxmlformats.org/officeDocument/2006/relationships/hyperlink" Target="https://drive.google.com/file/d/1bPREYOqWT6s5d71664pSt0mr-EXIKWKA/view?usp=sharing" TargetMode="External"/><Relationship Id="rId231" Type="http://schemas.openxmlformats.org/officeDocument/2006/relationships/hyperlink" Target="https://drive.google.com/file/d/1lZj4CQj3nAuHCTxmkeBH1jPLVmx991hN/view?usp=sharing" TargetMode="External"/><Relationship Id="rId230" Type="http://schemas.openxmlformats.org/officeDocument/2006/relationships/hyperlink" Target="https://drive.google.com/file/d/1XCQ4Oqw0OparONQ_ZOuxn0rg9Mu3uEez/view?usp=sharing" TargetMode="External"/><Relationship Id="rId114" Type="http://schemas.openxmlformats.org/officeDocument/2006/relationships/hyperlink" Target="https://drive.google.com/file/d/1lPURMkmYFbgsAzBNFFaQheIt9RNpMcST/view?usp=sharing" TargetMode="External"/><Relationship Id="rId235" Type="http://schemas.openxmlformats.org/officeDocument/2006/relationships/hyperlink" Target="https://drive.google.com/file/d/1SxB9dfZIiTitR_pft8ugcUKBKDoJMuMF/view?usp=sharing" TargetMode="External"/><Relationship Id="rId113" Type="http://schemas.openxmlformats.org/officeDocument/2006/relationships/hyperlink" Target="https://drive.google.com/file/d/1WSq2v2A76OZUoi9fOjXPIf3FNg2VcmHS/view?usp=sharing" TargetMode="External"/><Relationship Id="rId234" Type="http://schemas.openxmlformats.org/officeDocument/2006/relationships/hyperlink" Target="https://drive.google.com/file/d/1_jy82WbfnZ2jmKjGevNeRzZAHXw48n4l/view?usp=sharing" TargetMode="External"/><Relationship Id="rId112" Type="http://schemas.openxmlformats.org/officeDocument/2006/relationships/hyperlink" Target="https://drive.google.com/file/d/1VuNqUHpvJAsBsuAADx5BN5uX0-xR6vKi/view?fbclid=IwAR3kcggF-coUKUEh_1yxLyh-YbDB3GTQKCmOeaxj7S7lE8LfxiMh2f4an6Q" TargetMode="External"/><Relationship Id="rId233" Type="http://schemas.openxmlformats.org/officeDocument/2006/relationships/hyperlink" Target="https://drive.google.com/file/d/1Dw9v7rDsXYmbkIVHEve7EWgEdvE1KgwM/view?usp=sharing" TargetMode="External"/><Relationship Id="rId111" Type="http://schemas.openxmlformats.org/officeDocument/2006/relationships/hyperlink" Target="https://drive.google.com/file/d/10c1-osZwltvODJwYNoW2URQ8LJczTDOk/view?fbclid=IwAR2YDL3JQhFkF3d3b1EBb70vkLr12y462VMRfjpQp6pUF1s_XerwFVPMV0Q" TargetMode="External"/><Relationship Id="rId232" Type="http://schemas.openxmlformats.org/officeDocument/2006/relationships/hyperlink" Target="https://drive.google.com/file/d/1gm1ZYx4uYd1ClsbuXNCPJVUyQQ58EMCo/view?usp=sharing" TargetMode="External"/><Relationship Id="rId206" Type="http://schemas.openxmlformats.org/officeDocument/2006/relationships/hyperlink" Target="https://drive.google.com/file/d/1OiHc03UWZMcWcFRpgbanx5VJw0KGCXIO/view?usp=sharing" TargetMode="External"/><Relationship Id="rId205" Type="http://schemas.openxmlformats.org/officeDocument/2006/relationships/hyperlink" Target="https://drive.google.com/file/d/1LsxEx8dAxKtYGP-o5hiK7N4_2UDyrQX2/view?usp=sharing" TargetMode="External"/><Relationship Id="rId204" Type="http://schemas.openxmlformats.org/officeDocument/2006/relationships/hyperlink" Target="https://drive.google.com/file/d/1EHvGaS9y3mc2meNzhjF85ne5xPlcoABa/view?usp=sharing" TargetMode="External"/><Relationship Id="rId203" Type="http://schemas.openxmlformats.org/officeDocument/2006/relationships/hyperlink" Target="https://drive.google.com/file/d/1DqbBA3KQuh32MtmDz44beX3s4CiX_4Yo/view?usp=sharing" TargetMode="External"/><Relationship Id="rId209" Type="http://schemas.openxmlformats.org/officeDocument/2006/relationships/hyperlink" Target="https://drive.google.com/file/d/18vAXQru8J1UpAcijFoz4DpxAAWNvbt9H/view?usp=sharing" TargetMode="External"/><Relationship Id="rId208" Type="http://schemas.openxmlformats.org/officeDocument/2006/relationships/hyperlink" Target="https://drive.google.com/file/d/1HJDSzF4EwVUiNMxd6ujGBM66okMz5hdN/view?usp=sharing" TargetMode="External"/><Relationship Id="rId207" Type="http://schemas.openxmlformats.org/officeDocument/2006/relationships/hyperlink" Target="https://drive.google.com/file/d/1kyy3cEvaqKV8TW1pDiOlbfJg_OH3ogjY/view?usp=sharing" TargetMode="External"/><Relationship Id="rId202" Type="http://schemas.openxmlformats.org/officeDocument/2006/relationships/hyperlink" Target="https://drive.google.com/file/d/1xzL4mbjLwYMkHlD5hzNPL9mr2QpeB6QE/view?usp=sharing" TargetMode="External"/><Relationship Id="rId201" Type="http://schemas.openxmlformats.org/officeDocument/2006/relationships/hyperlink" Target="https://drive.google.com/file/d/1fXZsANYKuNkgEWyjZw4DwrqZFP-mg3XM/view?usp=sharing" TargetMode="External"/><Relationship Id="rId200" Type="http://schemas.openxmlformats.org/officeDocument/2006/relationships/hyperlink" Target="https://drive.google.com/file/d/1g2N0HWylYdC3F_il6GB2FcqQW5GxPm3N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75"/>
  <cols>
    <col customWidth="1" min="2" max="3" width="14.0"/>
    <col customWidth="1" min="4" max="5" width="13.5"/>
    <col customWidth="1" min="6" max="6" width="14.5"/>
    <col customWidth="1" min="7" max="7" width="15.75"/>
    <col customWidth="1" min="13" max="13" width="14.5"/>
    <col customWidth="1" min="14" max="14" width="16.5"/>
  </cols>
  <sheetData>
    <row r="1">
      <c r="B1" s="1"/>
      <c r="C1" s="1"/>
      <c r="D1" s="1"/>
      <c r="E1" s="1"/>
      <c r="F1" s="2" t="s">
        <v>0</v>
      </c>
      <c r="H1" s="3"/>
      <c r="I1" s="2" t="s">
        <v>1</v>
      </c>
      <c r="L1" s="4" t="s">
        <v>2</v>
      </c>
    </row>
    <row r="2">
      <c r="B2" s="5" t="s">
        <v>3</v>
      </c>
      <c r="F2" s="6"/>
      <c r="H2" s="3"/>
      <c r="I2" s="7" t="str">
        <f>HYPERLINK("https://www.facebook.com/groups/vozdoremon2018/","Group Facebook Team")</f>
        <v>Group Facebook Team</v>
      </c>
      <c r="L2" s="6"/>
    </row>
    <row r="3">
      <c r="F3" s="7" t="str">
        <f>HYPERLINK("https://drive.google.com/drive/u/0/folders/1LJzB7HzJ6UK13b16VqhFyUCsHZ9YS1lE?fbclid=IwAR1RtvcQd8TURfpMEoTRlWF4Mqe7kFIEk23Un-ECXzYZY5xkJlDESUcoyb8","Folder Ebook")</f>
        <v>Folder Ebook</v>
      </c>
      <c r="H3" s="3"/>
      <c r="I3" s="7" t="str">
        <f>HYPERLINK("https://forums.voz.vn/showthread.php?t=7265169","Theard vOz")</f>
        <v>Theard vOz</v>
      </c>
      <c r="L3" s="6"/>
    </row>
    <row r="4">
      <c r="H4" s="3"/>
      <c r="K4" s="6"/>
      <c r="L4" s="6"/>
    </row>
    <row r="5">
      <c r="A5" s="8" t="s">
        <v>4</v>
      </c>
      <c r="B5" s="9" t="s">
        <v>5</v>
      </c>
      <c r="C5" s="10"/>
      <c r="D5" s="11" t="s">
        <v>6</v>
      </c>
      <c r="E5" s="12"/>
      <c r="F5" s="13" t="s">
        <v>7</v>
      </c>
      <c r="G5" s="14" t="s">
        <v>8</v>
      </c>
      <c r="H5" s="8" t="s">
        <v>9</v>
      </c>
      <c r="I5" s="15" t="s">
        <v>10</v>
      </c>
      <c r="J5" s="16"/>
      <c r="K5" s="17" t="s">
        <v>11</v>
      </c>
      <c r="L5" s="16"/>
      <c r="M5" s="18" t="s">
        <v>7</v>
      </c>
      <c r="N5" s="19" t="s">
        <v>8</v>
      </c>
    </row>
    <row r="6">
      <c r="A6" s="20" t="s">
        <v>12</v>
      </c>
      <c r="B6" s="21" t="str">
        <f>HYPERLINK("https://www.fshare.vn/file/CPAZUY39ODKG","Fshare")</f>
        <v>Fshare</v>
      </c>
      <c r="C6" s="22" t="str">
        <f>HYPERLINK("https://drive.google.com/open?id=1JeiDVHsAtzZsF7yHMEy_TPHfUD2YZlkj","Google Drive")</f>
        <v>Google Drive</v>
      </c>
      <c r="D6" s="21" t="str">
        <f>HYPERLINK("https://www.fshare.vn/file/2KG8GEB37GFI","Fshare")</f>
        <v>Fshare</v>
      </c>
      <c r="E6" s="22" t="str">
        <f>HYPERLINK("https://drive.google.com/open?id=1lpecF_UbXI6VtMR3VUFWd9rC7lEB0wi0","Google Drive")</f>
        <v>Google Drive</v>
      </c>
      <c r="F6" s="23" t="str">
        <f>HYPERLINK("https://drive.google.com/open?id=1noMnoVC7-sL2UGEDd1D0d4vtDVIFvnHv","Google Drive")</f>
        <v>Google Drive</v>
      </c>
      <c r="G6" s="24" t="s">
        <v>2</v>
      </c>
      <c r="H6" s="25" t="s">
        <v>12</v>
      </c>
      <c r="I6" s="26"/>
      <c r="J6" s="27" t="s">
        <v>2</v>
      </c>
      <c r="K6" s="28"/>
      <c r="L6" s="29" t="s">
        <v>2</v>
      </c>
      <c r="M6" s="30" t="s">
        <v>2</v>
      </c>
      <c r="N6" s="31" t="s">
        <v>2</v>
      </c>
      <c r="O6" s="32"/>
      <c r="P6" s="32"/>
      <c r="Q6" s="32"/>
    </row>
    <row r="7">
      <c r="A7" s="33" t="s">
        <v>13</v>
      </c>
      <c r="B7" s="34" t="str">
        <f>HYPERLINK("https://www.fshare.vn/file/JVM6NJFBYMZU","Fshare")</f>
        <v>Fshare</v>
      </c>
      <c r="C7" s="35" t="str">
        <f>HYPERLINK("https://drive.google.com/open?id=176ItR4GXpgfziS8daDX9cmAv4gG12mPE","Google Drive")</f>
        <v>Google Drive</v>
      </c>
      <c r="D7" s="34" t="str">
        <f>HYPERLINK("https://www.fshare.vn/file/XLVCUWS1DI63","Fshare")</f>
        <v>Fshare</v>
      </c>
      <c r="E7" s="35" t="str">
        <f>HYPERLINK("https://drive.google.com/open?id=1EE9kId7-nFWp9JFLtU6JCPPiEwGhlT1y","Google Drive")</f>
        <v>Google Drive</v>
      </c>
      <c r="F7" s="36" t="str">
        <f>HYPERLINK("https://drive.google.com/open?id=1H2CbnnF98QV1HYTzsESt_zLZe_Zj1N49","Google Drive")</f>
        <v>Google Drive</v>
      </c>
      <c r="G7" s="37" t="s">
        <v>2</v>
      </c>
      <c r="H7" s="25" t="s">
        <v>13</v>
      </c>
      <c r="I7" s="38"/>
      <c r="J7" s="39" t="s">
        <v>2</v>
      </c>
      <c r="K7" s="38"/>
      <c r="L7" s="39" t="s">
        <v>2</v>
      </c>
      <c r="M7" s="37" t="s">
        <v>2</v>
      </c>
      <c r="N7" s="37" t="s">
        <v>2</v>
      </c>
      <c r="O7" s="32"/>
      <c r="P7" s="32"/>
      <c r="Q7" s="32"/>
    </row>
    <row r="8">
      <c r="A8" s="33" t="s">
        <v>14</v>
      </c>
      <c r="B8" s="34" t="str">
        <f>HYPERLINK("https://www.fshare.vn/file/Q2SJ18T4UOJF","Fshare")</f>
        <v>Fshare</v>
      </c>
      <c r="C8" s="35" t="str">
        <f>HYPERLINK("https://drive.google.com/open?id=1RryrjXFCVIVYIkWpDDhTm_Hn1Sm_bLtx","Google Drive")</f>
        <v>Google Drive</v>
      </c>
      <c r="D8" s="34" t="str">
        <f>HYPERLINK("https://www.fshare.vn/file/NYN22VYXJM6O","Fshare")</f>
        <v>Fshare</v>
      </c>
      <c r="E8" s="35" t="str">
        <f>HYPERLINK("https://drive.google.com/open?id=13_2Gx4k0LqPHAIRkWeM55LY5rfEIujGd","Google Drive")</f>
        <v>Google Drive</v>
      </c>
      <c r="F8" s="36" t="str">
        <f>HYPERLINK("https://drive.google.com/open?id=1SG6meXnqgFKXvOYJwQDszDbF0VdHmrLC","Google Drive")</f>
        <v>Google Drive</v>
      </c>
      <c r="G8" s="37" t="s">
        <v>2</v>
      </c>
      <c r="H8" s="25" t="s">
        <v>14</v>
      </c>
      <c r="I8" s="34" t="str">
        <f>HYPERLINK("https://www.fshare.vn/file/GMF2OYKM5IXX","Fshare")</f>
        <v>Fshare</v>
      </c>
      <c r="J8" s="35" t="str">
        <f>HYPERLINK("https://drive.google.com/open?id=1m3kh-aUUyeagOBx5RMv06KuQtEVMA48S","Google Drive")</f>
        <v>Google Drive</v>
      </c>
      <c r="K8" s="34" t="str">
        <f>HYPERLINK("https://www.fshare.vn/file/4MKOGX11UWRR","Fshare")</f>
        <v>Fshare</v>
      </c>
      <c r="L8" s="35" t="str">
        <f>HYPERLINK("https://drive.google.com/open?id=1Er8GWoIylAQtwG_ro7hroDrc2-xN72v_","Google Drive")</f>
        <v>Google Drive</v>
      </c>
      <c r="M8" s="36" t="str">
        <f>HYPERLINK("https://drive.google.com/open?id=1bvrNM-e9AWARRNyyI3EHAAV1g-1ibHb7","Google Drive")</f>
        <v>Google Drive</v>
      </c>
      <c r="N8" s="37" t="s">
        <v>2</v>
      </c>
      <c r="O8" s="32"/>
      <c r="P8" s="32"/>
      <c r="Q8" s="32"/>
    </row>
    <row r="9">
      <c r="A9" s="33" t="s">
        <v>15</v>
      </c>
      <c r="B9" s="34" t="str">
        <f>HYPERLINK("https://www.fshare.vn/file/FRD6IPTPRFJ5","Fshare")</f>
        <v>Fshare</v>
      </c>
      <c r="C9" s="35" t="str">
        <f>HYPERLINK("https://drive.google.com/open?id=17ZRHR_YcVyq_wDcNhEU9cicr-u3ebc0K","Google Drive")</f>
        <v>Google Drive</v>
      </c>
      <c r="D9" s="34" t="str">
        <f>HYPERLINK("https://www.fshare.vn/file/FBXKQQ7HIWQN","Fshare")</f>
        <v>Fshare</v>
      </c>
      <c r="E9" s="35" t="str">
        <f>HYPERLINK("https://drive.google.com/open?id=1r0taN_RJqaW8QcR72_r-Pg5Fg69lyJww","Google Drive")</f>
        <v>Google Drive</v>
      </c>
      <c r="F9" s="36" t="str">
        <f>HYPERLINK("https://drive.google.com/open?id=1_Np7JhiR5BGu9jOFZxE3NNYgbF16e31H","Google Drive")</f>
        <v>Google Drive</v>
      </c>
      <c r="G9" s="37" t="s">
        <v>2</v>
      </c>
      <c r="H9" s="25" t="s">
        <v>15</v>
      </c>
      <c r="I9" s="34" t="str">
        <f>HYPERLINK("https://www.fshare.vn/file/BPEKCRJ5S9M5
","Fshare")</f>
        <v>Fshare</v>
      </c>
      <c r="J9" s="35" t="str">
        <f>HYPERLINK("https://drive.google.com/open?id=1SpJMzdVkBVNPBmGgCpBxo22_UJ68ncEk","Google Drive")</f>
        <v>Google Drive</v>
      </c>
      <c r="K9" s="34" t="str">
        <f>HYPERLINK("https://www.fshare.vn/file/8VGD9T4TJZ1X","Fshare")</f>
        <v>Fshare</v>
      </c>
      <c r="L9" s="35" t="str">
        <f>HYPERLINK("https://drive.google.com/open?id=1zm5_56zW1iaCPYPutRYsMrZ5OXCO45C6","Google Drive")</f>
        <v>Google Drive</v>
      </c>
      <c r="M9" s="36" t="str">
        <f>HYPERLINK("https://drive.google.com/open?id=1FNn2dsJLw7Z1Ecn4j1YLcyggailrrDHr","Google Drive")</f>
        <v>Google Drive</v>
      </c>
      <c r="N9" s="37" t="s">
        <v>2</v>
      </c>
      <c r="O9" s="32"/>
      <c r="P9" s="32"/>
      <c r="Q9" s="32"/>
    </row>
    <row r="10">
      <c r="A10" s="33" t="s">
        <v>16</v>
      </c>
      <c r="B10" s="34" t="str">
        <f>HYPERLINK("https://www.fshare.vn/file/32RFHVPOXEX9","Fshare")</f>
        <v>Fshare</v>
      </c>
      <c r="C10" s="35" t="str">
        <f>HYPERLINK("https://drive.google.com/open?id=1uBYUYe9NcDsnI5wFRoULqjZacfL7WMWM","Google Drive")</f>
        <v>Google Drive</v>
      </c>
      <c r="D10" s="34" t="str">
        <f>HYPERLINK("https://www.fshare.vn/file/Z5D7L7TD2W5M","Fshare")</f>
        <v>Fshare</v>
      </c>
      <c r="E10" s="35" t="str">
        <f>HYPERLINK("https://drive.google.com/open?id=18mVfvqdVH0704ujZnXyBJi2oiLaYdRWM","Google Drive")</f>
        <v>Google Drive</v>
      </c>
      <c r="F10" s="36" t="str">
        <f>HYPERLINK("https://drive.google.com/open?id=19y6UaVf6Ef5WZIirqK5sFq1QFJrvZE8p","Google Drive")</f>
        <v>Google Drive</v>
      </c>
      <c r="G10" s="37" t="s">
        <v>2</v>
      </c>
      <c r="H10" s="25" t="s">
        <v>16</v>
      </c>
      <c r="I10" s="40"/>
      <c r="J10" s="35" t="str">
        <f>HYPERLINK("https://drive.google.com/open?id=1smZY14EWL4g4vxhBvRfOxcqsyNcpjwrj","Google Drive")</f>
        <v>Google Drive</v>
      </c>
      <c r="K10" s="41" t="str">
        <f>HYPERLINK("https://www.fshare.vn/file/79G69IKZYLTZ","Fshare")</f>
        <v>Fshare</v>
      </c>
      <c r="L10" s="35" t="str">
        <f>HYPERLINK("https://drive.google.com/open?id=1Z6qSoZnRCrolUateGB7SDxQUUrY8ZRFZ","Google Drive")</f>
        <v>Google Drive</v>
      </c>
      <c r="M10" s="36" t="str">
        <f>HYPERLINK("https://drive.google.com/open?id=17f35uAf0p1KalSiFhHlSWtZUPhlb5cSA","Google Drive")</f>
        <v>Google Drive</v>
      </c>
      <c r="N10" s="37" t="s">
        <v>2</v>
      </c>
      <c r="O10" s="32"/>
      <c r="P10" s="32"/>
      <c r="Q10" s="32"/>
    </row>
    <row r="11">
      <c r="A11" s="33" t="s">
        <v>17</v>
      </c>
      <c r="B11" s="34" t="str">
        <f>HYPERLINK("https://www.fshare.vn/file/RD7NDMPEKF57","Fshare")</f>
        <v>Fshare</v>
      </c>
      <c r="C11" s="35" t="str">
        <f>HYPERLINK("https://drive.google.com/open?id=15hQauQyilo_A7XEnNN6Lstmbcw11fQE-","Google Drive")</f>
        <v>Google Drive</v>
      </c>
      <c r="D11" s="34" t="str">
        <f>HYPERLINK("https://www.fshare.vn/file/PDGWXM27HMDP","Fshare")</f>
        <v>Fshare</v>
      </c>
      <c r="E11" s="35" t="str">
        <f>HYPERLINK("https://drive.google.com/open?id=1YSzDs-dnallkGO-00MmsOcCNwlFVhqKU","Google Drive")</f>
        <v>Google Drive</v>
      </c>
      <c r="F11" s="36" t="str">
        <f>HYPERLINK("https://drive.google.com/open?id=1Fxc4B_3N2GYZvWoEiw5dVuBTjeevGIpA","Google Drive")</f>
        <v>Google Drive</v>
      </c>
      <c r="G11" s="37" t="s">
        <v>2</v>
      </c>
      <c r="H11" s="25" t="s">
        <v>17</v>
      </c>
      <c r="I11" s="41" t="str">
        <f>HYPERLINK("https://www.fshare.vn/file/93HSCYKPMN6K","Fshare")</f>
        <v>Fshare</v>
      </c>
      <c r="J11" s="35" t="str">
        <f>HYPERLINK("https://drive.google.com/open?id=1zq6Gju7rQv5022qwXLxInRT__fLhsDPe","Google Drive")</f>
        <v>Google Drive</v>
      </c>
      <c r="K11" s="41" t="str">
        <f>HYPERLINK("https://www.fshare.vn/file/AEX6S9KRWWM6","Fshare")</f>
        <v>Fshare</v>
      </c>
      <c r="L11" s="35" t="str">
        <f>HYPERLINK("https://drive.google.com/open?id=152-c14zvLyQJZKTVyyMNKezImdaa0eVh","Google Drive")</f>
        <v>Google Drive</v>
      </c>
      <c r="M11" s="36" t="str">
        <f>HYPERLINK("https://drive.google.com/open?id=1sfX2cBenzzzwXRRqqQhPJvSdj2TWs5aP","Google Drive")</f>
        <v>Google Drive</v>
      </c>
      <c r="N11" s="37" t="s">
        <v>2</v>
      </c>
      <c r="O11" s="32"/>
      <c r="P11" s="32"/>
      <c r="Q11" s="32"/>
    </row>
    <row r="12">
      <c r="A12" s="33" t="s">
        <v>18</v>
      </c>
      <c r="B12" s="34" t="str">
        <f>HYPERLINK("https://www.fshare.vn/file/54UQSJ19YRMJ","Fshare")</f>
        <v>Fshare</v>
      </c>
      <c r="C12" s="35" t="str">
        <f>HYPERLINK("https://drive.google.com/open?id=1fB2B9I2Wu32-RImiUAAx8vGRP8cOjww8","Google Drive")</f>
        <v>Google Drive</v>
      </c>
      <c r="D12" s="34" t="str">
        <f>HYPERLINK("https://www.fshare.vn/file/8GD8RTK4LF1N","Fshare")</f>
        <v>Fshare</v>
      </c>
      <c r="E12" s="35" t="str">
        <f>HYPERLINK("https://drive.google.com/open?id=1BxPV1l6OBKxro8m5YxbB2Y9_ehsqy28L","Google Drive")</f>
        <v>Google Drive</v>
      </c>
      <c r="F12" s="36" t="str">
        <f>HYPERLINK("https://drive.google.com/open?id=1PoNjEvCjWpHswE8PvY3TqDYf4Lz3Qq9B","Google Drive")</f>
        <v>Google Drive</v>
      </c>
      <c r="G12" s="37" t="s">
        <v>2</v>
      </c>
      <c r="H12" s="25" t="s">
        <v>18</v>
      </c>
      <c r="I12" s="42"/>
      <c r="J12" s="39" t="s">
        <v>2</v>
      </c>
      <c r="K12" s="34" t="str">
        <f>HYPERLINK("https://www.fshare.vn/file/WJOKJPP44Y91","Fshare")</f>
        <v>Fshare</v>
      </c>
      <c r="L12" s="39" t="s">
        <v>2</v>
      </c>
      <c r="M12" s="37" t="s">
        <v>2</v>
      </c>
      <c r="N12" s="37" t="s">
        <v>2</v>
      </c>
      <c r="O12" s="32"/>
      <c r="P12" s="32"/>
      <c r="Q12" s="32"/>
    </row>
    <row r="13">
      <c r="A13" s="33" t="s">
        <v>19</v>
      </c>
      <c r="B13" s="34" t="str">
        <f>HYPERLINK("https://www.fshare.vn/file/GIUHJ2EHZ928","Fshare")</f>
        <v>Fshare</v>
      </c>
      <c r="C13" s="35" t="str">
        <f>HYPERLINK("https://drive.google.com/open?id=1l7j0DHr3VG9FJ6tUuY4c50ZfWUoefw5b","Google Drive")</f>
        <v>Google Drive</v>
      </c>
      <c r="D13" s="34" t="str">
        <f>HYPERLINK("https://www.fshare.vn/file/72FNPEI5TIR2","Fshare")</f>
        <v>Fshare</v>
      </c>
      <c r="E13" s="35" t="str">
        <f>HYPERLINK("https://drive.google.com/open?id=1h-OfXqXE2LFeY740Qi6JHR5vAaQvcm6m","Google Drive")</f>
        <v>Google Drive</v>
      </c>
      <c r="F13" s="36" t="str">
        <f>HYPERLINK("https://drive.google.com/open?id=1VbL7VZmhSatITijqpZqGr-WBmO9UhGZj","Google Drive")</f>
        <v>Google Drive</v>
      </c>
      <c r="G13" s="37" t="s">
        <v>2</v>
      </c>
      <c r="H13" s="25" t="s">
        <v>19</v>
      </c>
      <c r="I13" s="43"/>
      <c r="J13" s="39" t="s">
        <v>2</v>
      </c>
      <c r="K13" s="43"/>
      <c r="L13" s="39" t="s">
        <v>2</v>
      </c>
      <c r="M13" s="37" t="s">
        <v>2</v>
      </c>
      <c r="N13" s="37" t="s">
        <v>2</v>
      </c>
      <c r="O13" s="32"/>
      <c r="P13" s="32"/>
      <c r="Q13" s="32"/>
    </row>
    <row r="14">
      <c r="A14" s="33" t="s">
        <v>20</v>
      </c>
      <c r="B14" s="34" t="str">
        <f>HYPERLINK("https://www.fshare.vn/file/KS3Q59KRY6OM","Fshare")</f>
        <v>Fshare</v>
      </c>
      <c r="C14" s="35" t="str">
        <f>HYPERLINK("https://drive.google.com/open?id=1C1OyEiGbU5iyeSHsSTp3Qg22QTJM7Sve","Google Drive")</f>
        <v>Google Drive</v>
      </c>
      <c r="D14" s="34" t="str">
        <f>HYPERLINK("https://www.fshare.vn/file/MQHWT5ZB93EI","Fshare")</f>
        <v>Fshare</v>
      </c>
      <c r="E14" s="35" t="str">
        <f>HYPERLINK("https://drive.google.com/open?id=1c7dj_y2WhJuWXJLF_9VLZCFiYwtRaCQK","Google Drive")</f>
        <v>Google Drive</v>
      </c>
      <c r="F14" s="36" t="str">
        <f>HYPERLINK("https://drive.google.com/open?id=1o6vu83cJUhFrrljKPpuJPnGF3INcFpSw","Google Drive")</f>
        <v>Google Drive</v>
      </c>
      <c r="G14" s="37" t="s">
        <v>2</v>
      </c>
      <c r="H14" s="25" t="s">
        <v>20</v>
      </c>
      <c r="I14" s="43"/>
      <c r="J14" s="39" t="s">
        <v>2</v>
      </c>
      <c r="K14" s="43"/>
      <c r="L14" s="39" t="s">
        <v>2</v>
      </c>
      <c r="M14" s="37" t="s">
        <v>2</v>
      </c>
      <c r="N14" s="37" t="s">
        <v>2</v>
      </c>
      <c r="O14" s="32"/>
      <c r="P14" s="32"/>
      <c r="Q14" s="32"/>
    </row>
    <row r="15">
      <c r="A15" s="33" t="s">
        <v>21</v>
      </c>
      <c r="B15" s="34" t="str">
        <f>HYPERLINK("https://www.fshare.vn/file/75UJTCV5R8HH","Fshare")</f>
        <v>Fshare</v>
      </c>
      <c r="C15" s="35" t="str">
        <f>HYPERLINK("https://drive.google.com/open?id=17GDEEpoHszlR-yGlDmZViWGaYEEfANnj","Google Drive")</f>
        <v>Google Drive</v>
      </c>
      <c r="D15" s="34" t="str">
        <f>HYPERLINK("https://www.fshare.vn/file/NFX5MFYCIAJN","Fshare")</f>
        <v>Fshare</v>
      </c>
      <c r="E15" s="35" t="str">
        <f>HYPERLINK("https://drive.google.com/open?id=1_44OGeyQV6pJTDYZIJs1IIYjrvXg_KAU","Google Drive")</f>
        <v>Google Drive</v>
      </c>
      <c r="F15" s="36" t="str">
        <f>HYPERLINK("https://drive.google.com/open?id=13orgE-NBA-iEFRaQZULbrfgWdsrbajJb","Google Drive")</f>
        <v>Google Drive</v>
      </c>
      <c r="G15" s="37" t="s">
        <v>2</v>
      </c>
      <c r="H15" s="25" t="s">
        <v>21</v>
      </c>
      <c r="I15" s="43"/>
      <c r="J15" s="39" t="s">
        <v>2</v>
      </c>
      <c r="K15" s="43"/>
      <c r="L15" s="39" t="s">
        <v>2</v>
      </c>
      <c r="M15" s="37" t="s">
        <v>2</v>
      </c>
      <c r="N15" s="37" t="s">
        <v>2</v>
      </c>
      <c r="O15" s="32"/>
      <c r="P15" s="32"/>
      <c r="Q15" s="32"/>
    </row>
    <row r="16">
      <c r="A16" s="33" t="s">
        <v>22</v>
      </c>
      <c r="B16" s="41" t="str">
        <f>HYPERLINK("https://www.fshare.vn/file/E6E9T3OTWPMQ","Fshare")</f>
        <v>Fshare</v>
      </c>
      <c r="C16" s="35" t="str">
        <f>HYPERLINK("https://drive.google.com/open?id=14HfjVrT1cgPNa4V58lMdIp-vFvK5PAxN","Google Drive")</f>
        <v>Google Drive</v>
      </c>
      <c r="D16" s="41" t="str">
        <f>HYPERLINK("https://www.fshare.vn/file/AHBU1DFTIUIN","Fshare")</f>
        <v>Fshare</v>
      </c>
      <c r="E16" s="35" t="str">
        <f>HYPERLINK("https://drive.google.com/open?id=1mZ9R6Ccq-X1n-9PTaYE5hIQgI5vSGIzh","Google Drive")</f>
        <v>Google Drive</v>
      </c>
      <c r="F16" s="36" t="str">
        <f>HYPERLINK("https://drive.google.com/open?id=1YOr80N1PFJndN_4xupBQuat4WiTSLpwX","Google Drive")</f>
        <v>Google Drive</v>
      </c>
      <c r="G16" s="37" t="s">
        <v>2</v>
      </c>
      <c r="H16" s="25" t="s">
        <v>22</v>
      </c>
      <c r="I16" s="43"/>
      <c r="J16" s="39" t="s">
        <v>2</v>
      </c>
      <c r="K16" s="43"/>
      <c r="L16" s="39" t="s">
        <v>2</v>
      </c>
      <c r="M16" s="37" t="s">
        <v>2</v>
      </c>
      <c r="N16" s="37" t="s">
        <v>2</v>
      </c>
      <c r="O16" s="32"/>
      <c r="P16" s="32"/>
      <c r="Q16" s="32"/>
    </row>
    <row r="17">
      <c r="A17" s="33" t="s">
        <v>23</v>
      </c>
      <c r="B17" s="34" t="str">
        <f>HYPERLINK("https://www.fshare.vn/file/GOSNLSUNG2NT","Fshare")</f>
        <v>Fshare</v>
      </c>
      <c r="C17" s="35" t="str">
        <f>HYPERLINK("https://drive.google.com/open?id=1W866Iy02lVontXsvFXkNrv-PSBK5H8-K","Google Drive")</f>
        <v>Google Drive</v>
      </c>
      <c r="D17" s="34" t="str">
        <f>HYPERLINK("https://www.fshare.vn/file/WDW3HVMBEQ8M","Fshare")</f>
        <v>Fshare</v>
      </c>
      <c r="E17" s="35" t="str">
        <f>HYPERLINK("https://drive.google.com/open?id=1cTM3RohLoGlgrQnhM80urHrE7NRXNqAr","Google Drive")</f>
        <v>Google Drive</v>
      </c>
      <c r="F17" s="36" t="str">
        <f>HYPERLINK("https://drive.google.com/open?id=1-PcwIZRToPrhwQXwO8ogdW_gmp-XVlQK","Google Drive")</f>
        <v>Google Drive</v>
      </c>
      <c r="G17" s="37" t="s">
        <v>2</v>
      </c>
      <c r="H17" s="25" t="s">
        <v>23</v>
      </c>
      <c r="I17" s="43"/>
      <c r="J17" s="39" t="s">
        <v>2</v>
      </c>
      <c r="K17" s="43"/>
      <c r="L17" s="39" t="s">
        <v>2</v>
      </c>
      <c r="M17" s="37" t="s">
        <v>2</v>
      </c>
      <c r="N17" s="37" t="s">
        <v>2</v>
      </c>
      <c r="O17" s="32"/>
      <c r="P17" s="32"/>
      <c r="Q17" s="32"/>
    </row>
    <row r="18">
      <c r="A18" s="33" t="s">
        <v>24</v>
      </c>
      <c r="B18" s="34" t="str">
        <f>HYPERLINK("https://www.fshare.vn/file/JGD7M8YXJNCG","Fshare")</f>
        <v>Fshare</v>
      </c>
      <c r="C18" s="35" t="str">
        <f>HYPERLINK("https://drive.google.com/open?id=1P-K763nK2c69THy4_fe5w9Mb_iqrtblz","Google Drive")</f>
        <v>Google Drive</v>
      </c>
      <c r="D18" s="34" t="str">
        <f>HYPERLINK("https://www.fshare.vn/file/MZQGSD8OG2JB","Fshare")</f>
        <v>Fshare</v>
      </c>
      <c r="E18" s="35" t="str">
        <f>HYPERLINK("https://drive.google.com/open?id=1Hm-fgIQy0ZPUDqvg1Zr8bLD4CxDqxajN","Google Drive")</f>
        <v>Google Drive</v>
      </c>
      <c r="F18" s="36" t="str">
        <f>HYPERLINK("https://drive.google.com/open?id=1oj5fkuy48HqOZlGUfb-HBjl2Hbh6syjV","Google Drive")</f>
        <v>Google Drive</v>
      </c>
      <c r="G18" s="37" t="s">
        <v>2</v>
      </c>
      <c r="H18" s="25" t="s">
        <v>24</v>
      </c>
      <c r="I18" s="43"/>
      <c r="J18" s="39" t="s">
        <v>2</v>
      </c>
      <c r="K18" s="43"/>
      <c r="L18" s="39" t="s">
        <v>2</v>
      </c>
      <c r="M18" s="37" t="s">
        <v>2</v>
      </c>
      <c r="N18" s="37" t="s">
        <v>2</v>
      </c>
      <c r="O18" s="32"/>
      <c r="P18" s="32"/>
      <c r="Q18" s="32"/>
    </row>
    <row r="19">
      <c r="A19" s="33" t="s">
        <v>25</v>
      </c>
      <c r="B19" s="41" t="str">
        <f>HYPERLINK("https://www.fshare.vn/file/S79F4ZFTMETM","Fshare")</f>
        <v>Fshare</v>
      </c>
      <c r="C19" s="35" t="str">
        <f>HYPERLINK("https://drive.google.com/open?id=1LnML5f4XUbibMObX8KiZ49UYlIGthQ9P","Google Drive")</f>
        <v>Google Drive</v>
      </c>
      <c r="D19" s="41" t="str">
        <f>HYPERLINK("https://www.fshare.vn/file/G9PGXYUZ8WJN","Fshare")</f>
        <v>Fshare</v>
      </c>
      <c r="E19" s="35" t="str">
        <f>HYPERLINK("https://drive.google.com/open?id=1i4slTgTKdq9h3tiMsQNlHzWNaD56XeJS","Google Drive")</f>
        <v>Google Drive</v>
      </c>
      <c r="F19" s="36" t="str">
        <f>HYPERLINK("https://drive.google.com/open?id=1VFKUyBRgAZRfmmT7bbJMn0fQxV56gsFx","Google Drive")</f>
        <v>Google Drive</v>
      </c>
      <c r="G19" s="37" t="s">
        <v>2</v>
      </c>
      <c r="H19" s="25" t="s">
        <v>25</v>
      </c>
      <c r="I19" s="43"/>
      <c r="J19" s="39" t="s">
        <v>2</v>
      </c>
      <c r="K19" s="43"/>
      <c r="L19" s="39" t="s">
        <v>2</v>
      </c>
      <c r="M19" s="37" t="s">
        <v>2</v>
      </c>
      <c r="N19" s="37" t="s">
        <v>2</v>
      </c>
      <c r="O19" s="32"/>
      <c r="P19" s="32"/>
      <c r="Q19" s="32"/>
    </row>
    <row r="20">
      <c r="A20" s="33" t="s">
        <v>26</v>
      </c>
      <c r="B20" s="34" t="str">
        <f>HYPERLINK("https://www.fshare.vn/file/DRFJ6Z8S3OYH","Fshare")</f>
        <v>Fshare</v>
      </c>
      <c r="C20" s="35" t="str">
        <f>HYPERLINK("https://drive.google.com/open?id=1mwLW8j_1XUadDYirGgXRpZ0U41rGUdfR","Google Drive")</f>
        <v>Google Drive</v>
      </c>
      <c r="D20" s="34" t="str">
        <f>HYPERLINK("https://www.fshare.vn/file/D9T4SFGOSPUT","Fshare")</f>
        <v>Fshare</v>
      </c>
      <c r="E20" s="35" t="str">
        <f>HYPERLINK("https://drive.google.com/open?id=1K9NClmUXGsZTgIm0LA_Em0Ijl_iJOGVZ","Google Drive")</f>
        <v>Google Drive</v>
      </c>
      <c r="F20" s="36" t="str">
        <f>HYPERLINK("https://drive.google.com/open?id=1EXjMfT1S9doWTjVPwyAo1kVh-Xp2kA_8","Google Drive")</f>
        <v>Google Drive</v>
      </c>
      <c r="G20" s="37" t="s">
        <v>2</v>
      </c>
      <c r="H20" s="25" t="s">
        <v>26</v>
      </c>
      <c r="I20" s="43"/>
      <c r="J20" s="39" t="s">
        <v>2</v>
      </c>
      <c r="K20" s="43"/>
      <c r="L20" s="39" t="s">
        <v>2</v>
      </c>
      <c r="M20" s="37" t="s">
        <v>2</v>
      </c>
      <c r="N20" s="37" t="s">
        <v>2</v>
      </c>
      <c r="O20" s="32"/>
      <c r="P20" s="32"/>
      <c r="Q20" s="32"/>
    </row>
    <row r="21">
      <c r="A21" s="33" t="s">
        <v>27</v>
      </c>
      <c r="B21" s="34" t="str">
        <f>HYPERLINK("https://www.fshare.vn/file/YU1DHZB94J3G","Fshare")</f>
        <v>Fshare</v>
      </c>
      <c r="C21" s="35" t="str">
        <f>HYPERLINK("https://drive.google.com/open?id=1qSk8WeyzDXNU8js8nuf_bEMMSVqDKVQJ","Google Drive")</f>
        <v>Google Drive</v>
      </c>
      <c r="D21" s="34" t="str">
        <f>HYPERLINK("https://www.fshare.vn/file/7S3R9RTHR1MS","Fshare")</f>
        <v>Fshare</v>
      </c>
      <c r="E21" s="35" t="str">
        <f>HYPERLINK("https://drive.google.com/open?id=1g7OsX8EJcYkyMfPUfrj_yWQZq6yBSq3l","Google Drive")</f>
        <v>Google Drive</v>
      </c>
      <c r="F21" s="36" t="str">
        <f>HYPERLINK("https://drive.google.com/open?id=1B7id-jFC7rwVRyJstIgcnII8KT3su_SA","Google Drive")</f>
        <v>Google Drive</v>
      </c>
      <c r="G21" s="37" t="s">
        <v>2</v>
      </c>
      <c r="H21" s="44" t="s">
        <v>27</v>
      </c>
      <c r="I21" s="41" t="str">
        <f>HYPERLINK("https://www.fshare.vn/file/33YBCG3R9RRC","Fshare")</f>
        <v>Fshare</v>
      </c>
      <c r="J21" s="35" t="s">
        <v>2</v>
      </c>
      <c r="K21" s="41" t="str">
        <f>HYPERLINK("https://www.fshare.vn/file/8XPHZBA6QZES","Fshare")</f>
        <v>Fshare</v>
      </c>
      <c r="L21" s="35" t="s">
        <v>2</v>
      </c>
      <c r="M21" s="36" t="str">
        <f>HYPERLINK("https://drive.google.com/open?id=1U0RltZPqP-QkyFfmkcN7ntQSa4fe55o6","Google Drive")</f>
        <v>Google Drive</v>
      </c>
      <c r="N21" s="36" t="s">
        <v>2</v>
      </c>
      <c r="O21" s="32"/>
      <c r="P21" s="32"/>
      <c r="Q21" s="32"/>
    </row>
    <row r="22">
      <c r="A22" s="33" t="s">
        <v>28</v>
      </c>
      <c r="B22" s="34" t="str">
        <f>HYPERLINK("https://www.fshare.vn/file/GD8SY916HMH6?token=1562412877","Fshare")</f>
        <v>Fshare</v>
      </c>
      <c r="C22" s="35" t="str">
        <f>HYPERLINK("https://drive.google.com/open?id=1TkpBRI4XmT-MbxefycQqoowpuGed6P_c","Google Drive")</f>
        <v>Google Drive</v>
      </c>
      <c r="D22" s="34" t="str">
        <f>HYPERLINK("https://www.fshare.vn/file/EFLEZJHFGQ1P","Fshare")</f>
        <v>Fshare</v>
      </c>
      <c r="E22" s="35" t="str">
        <f>HYPERLINK("https://drive.google.com/open?id=1FxczDWj7dAU_vFgGTFaGYfK2Jp58QxTd","Google Drive")</f>
        <v>Google Drive</v>
      </c>
      <c r="F22" s="36" t="str">
        <f>HYPERLINK("https://drive.google.com/open?id=1YP_pJQ1ws4Q4rM6GMPUm89Kw6O56scV_","Google Drive")</f>
        <v>Google Drive</v>
      </c>
      <c r="G22" s="37" t="s">
        <v>2</v>
      </c>
      <c r="H22" s="25" t="s">
        <v>28</v>
      </c>
      <c r="I22" s="43"/>
      <c r="J22" s="39" t="s">
        <v>2</v>
      </c>
      <c r="K22" s="43"/>
      <c r="L22" s="39" t="s">
        <v>2</v>
      </c>
      <c r="M22" s="37" t="s">
        <v>2</v>
      </c>
      <c r="N22" s="37" t="s">
        <v>2</v>
      </c>
      <c r="O22" s="32"/>
      <c r="P22" s="32"/>
      <c r="Q22" s="32"/>
    </row>
    <row r="23">
      <c r="A23" s="33" t="s">
        <v>29</v>
      </c>
      <c r="B23" s="34" t="str">
        <f>HYPERLINK("https://www.fshare.vn/file/7MBG1KE2RHQ3?token=1567517519","Fshare")</f>
        <v>Fshare</v>
      </c>
      <c r="C23" s="35" t="str">
        <f>HYPERLINK("https://drive.google.com/open?id=1WtQqDlb4M9wI7yGESqfvZIjIQE87vkFB","Google Drive")</f>
        <v>Google Drive</v>
      </c>
      <c r="D23" s="34" t="str">
        <f>HYPERLINK("https://www.fshare.vn/file/BLQNTVM95ONX?token=1567517529","Fshare")</f>
        <v>Fshare</v>
      </c>
      <c r="E23" s="35" t="str">
        <f>HYPERLINK("https://drive.google.com/open?id=1xprBKEmUTuBO-LuXjHBR7cUBVP0UmGZB","Google Drive")</f>
        <v>Google Drive</v>
      </c>
      <c r="F23" s="36" t="str">
        <f>HYPERLINK("https://drive.google.com/open?id=1sTyArcASbkKNuHKm-UJxtbJmaOiK_YEX","Google Drive")</f>
        <v>Google Drive</v>
      </c>
      <c r="G23" s="37" t="s">
        <v>2</v>
      </c>
      <c r="H23" s="25" t="s">
        <v>30</v>
      </c>
      <c r="I23" s="43"/>
      <c r="J23" s="39" t="s">
        <v>2</v>
      </c>
      <c r="K23" s="43"/>
      <c r="L23" s="39" t="s">
        <v>2</v>
      </c>
      <c r="M23" s="37" t="s">
        <v>2</v>
      </c>
      <c r="N23" s="37" t="s">
        <v>2</v>
      </c>
      <c r="O23" s="32"/>
      <c r="P23" s="32"/>
      <c r="Q23" s="32"/>
    </row>
    <row r="24">
      <c r="A24" s="33" t="s">
        <v>31</v>
      </c>
      <c r="B24" s="34" t="str">
        <f>HYPERLINK("https://www.fshare.vn/file/63MMXKRUOMSR","Fshare")</f>
        <v>Fshare</v>
      </c>
      <c r="C24" s="35" t="str">
        <f>HYPERLINK("https://drive.google.com/open?id=1N_FrUBs9fnWM8rLh7NB1jh2u5MnOu9Xd","Google Drive")</f>
        <v>Google Drive</v>
      </c>
      <c r="D24" s="34" t="str">
        <f>HYPERLINK("https://www.fshare.vn/file/PCDKEZJFASWY","Fshare")</f>
        <v>Fshare</v>
      </c>
      <c r="E24" s="35" t="str">
        <f>HYPERLINK("https://drive.google.com/open?id=1XjJOxgnN1eQaMCZ2QyyDu3xl9oN21KDh","Google Drive")</f>
        <v>Google Drive</v>
      </c>
      <c r="F24" s="36" t="str">
        <f>HYPERLINK("https://drive.google.com/open?id=1NKXwUXmGXiwgaXxBLmCmCUqYBbDk1m4l","Google Drive")</f>
        <v>Google Drive</v>
      </c>
      <c r="G24" s="37" t="s">
        <v>2</v>
      </c>
      <c r="H24" s="45" t="s">
        <v>31</v>
      </c>
      <c r="I24" s="38"/>
      <c r="J24" s="39" t="s">
        <v>2</v>
      </c>
      <c r="K24" s="38"/>
      <c r="L24" s="39" t="s">
        <v>2</v>
      </c>
      <c r="M24" s="37" t="s">
        <v>2</v>
      </c>
      <c r="N24" s="37" t="s">
        <v>2</v>
      </c>
      <c r="O24" s="32"/>
      <c r="P24" s="32"/>
      <c r="Q24" s="32"/>
    </row>
    <row r="25">
      <c r="A25" s="33" t="s">
        <v>32</v>
      </c>
      <c r="B25" s="34" t="str">
        <f>HYPERLINK("https://www.fshare.vn/file/41H3NSPYDQ9R","Fshare")</f>
        <v>Fshare</v>
      </c>
      <c r="C25" s="35" t="str">
        <f>HYPERLINK("https://drive.google.com/open?id=1Nme2D9wTWRn9ny0GpaDqDXq0QmW4g4fF","Google Drive")</f>
        <v>Google Drive</v>
      </c>
      <c r="D25" s="34" t="str">
        <f>HYPERLINK("https://www.fshare.vn/file/LWHEAWHEAWF4","Fshare")</f>
        <v>Fshare</v>
      </c>
      <c r="E25" s="35" t="str">
        <f>HYPERLINK("https://drive.google.com/open?id=1UMN8KLGHFwoLhXM59foFmuDlg3R0xW3A","Google Drive")</f>
        <v>Google Drive</v>
      </c>
      <c r="F25" s="36" t="str">
        <f>HYPERLINK("https://drive.google.com/open?id=1CiDzlWYKEQJGYdlJeaqH-4OGkP0Vk9BO","Google Drive")</f>
        <v>Google Drive</v>
      </c>
      <c r="G25" s="37" t="s">
        <v>2</v>
      </c>
      <c r="H25" s="25" t="s">
        <v>32</v>
      </c>
      <c r="I25" s="38"/>
      <c r="J25" s="39" t="s">
        <v>2</v>
      </c>
      <c r="K25" s="43"/>
      <c r="L25" s="39" t="s">
        <v>2</v>
      </c>
      <c r="M25" s="37" t="s">
        <v>2</v>
      </c>
      <c r="N25" s="37" t="s">
        <v>2</v>
      </c>
      <c r="O25" s="32"/>
      <c r="P25" s="32"/>
      <c r="Q25" s="32"/>
    </row>
    <row r="26">
      <c r="A26" s="33" t="s">
        <v>33</v>
      </c>
      <c r="B26" s="34" t="str">
        <f>HYPERLINK("https://www.fshare.vn/file/YIE6D32SIWQP","Fshare")</f>
        <v>Fshare</v>
      </c>
      <c r="C26" s="35" t="str">
        <f>HYPERLINK("https://drive.google.com/open?id=1I_sFZpG_QrkpkmVosOA07l6uAiFn1xLj","Google Drive")</f>
        <v>Google Drive</v>
      </c>
      <c r="D26" s="34" t="str">
        <f>HYPERLINK("https://www.fshare.vn/file/MKOI8AG8GC1W","Fshare")</f>
        <v>Fshare</v>
      </c>
      <c r="E26" s="35" t="str">
        <f>HYPERLINK("https://drive.google.com/open?id=101wBXFbmxbsqIBlQCRG5WzKvlfJlDDoz","Google Drive")</f>
        <v>Google Drive</v>
      </c>
      <c r="F26" s="36" t="str">
        <f>HYPERLINK("https://drive.google.com/open?id=1xKkwkoui_e4Ux-2TTi0YUOee6WzXcceF","Google Drive")</f>
        <v>Google Drive</v>
      </c>
      <c r="G26" s="37" t="s">
        <v>2</v>
      </c>
      <c r="H26" s="25" t="s">
        <v>33</v>
      </c>
      <c r="I26" s="38"/>
      <c r="J26" s="39" t="s">
        <v>2</v>
      </c>
      <c r="K26" s="38"/>
      <c r="L26" s="39" t="s">
        <v>2</v>
      </c>
      <c r="M26" s="37" t="s">
        <v>2</v>
      </c>
      <c r="N26" s="37" t="s">
        <v>2</v>
      </c>
      <c r="O26" s="32"/>
      <c r="P26" s="32"/>
      <c r="Q26" s="32"/>
    </row>
    <row r="27">
      <c r="A27" s="33" t="s">
        <v>34</v>
      </c>
      <c r="B27" s="41" t="str">
        <f>HYPERLINK("https://www.fshare.vn/file/N4B1V3FOUXT5","Fshare")</f>
        <v>Fshare</v>
      </c>
      <c r="C27" s="35" t="str">
        <f>HYPERLINK("https://drive.google.com/open?id=1qBuD1M9fRFx2JPesyE5jtSNneWRXHMSn","Google Drive")</f>
        <v>Google Drive</v>
      </c>
      <c r="D27" s="41" t="str">
        <f>HYPERLINK("https://www.fshare.vn/file/YLRRAVCO5D6H","Fshare")</f>
        <v>Fshare</v>
      </c>
      <c r="E27" s="35" t="str">
        <f>HYPERLINK("https://drive.google.com/open?id=14nXY9yEeuQne3IuADnCXg09XCP4lcurB","Google Drive")</f>
        <v>Google Drive</v>
      </c>
      <c r="F27" s="36" t="str">
        <f>HYPERLINK("https://drive.google.com/open?id=1IjzQowWtQ0m9XA1O65JqT0vZoKspJWWD","Google Drive")</f>
        <v>Google Drive</v>
      </c>
      <c r="G27" s="37" t="s">
        <v>2</v>
      </c>
      <c r="H27" s="25" t="s">
        <v>34</v>
      </c>
      <c r="I27" s="38"/>
      <c r="J27" s="39" t="s">
        <v>2</v>
      </c>
      <c r="K27" s="38"/>
      <c r="L27" s="39" t="s">
        <v>2</v>
      </c>
      <c r="M27" s="37" t="s">
        <v>2</v>
      </c>
      <c r="N27" s="37" t="s">
        <v>2</v>
      </c>
      <c r="O27" s="32"/>
      <c r="P27" s="32"/>
      <c r="Q27" s="32"/>
    </row>
    <row r="28">
      <c r="A28" s="33" t="s">
        <v>35</v>
      </c>
      <c r="B28" s="41" t="str">
        <f>HYPERLINK("https://www.fshare.vn/file/LG7BSQZH8DUY","Fshare")</f>
        <v>Fshare</v>
      </c>
      <c r="C28" s="35" t="str">
        <f>HYPERLINK("https://drive.google.com/open?id=1ocK2BArzmi3kC1Z2SVLwCH263ItU3Oqy","Google Drive")</f>
        <v>Google Drive</v>
      </c>
      <c r="D28" s="41" t="str">
        <f>HYPERLINK("https://www.fshare.vn/file/EKF54X159M5H","Fshare")</f>
        <v>Fshare</v>
      </c>
      <c r="E28" s="35" t="str">
        <f>HYPERLINK("https://drive.google.com/open?id=1DL-ii_EtUKKYDRDI72su7S489niJue0x","Google Drive")</f>
        <v>Google Drive</v>
      </c>
      <c r="F28" s="36" t="str">
        <f>HYPERLINK("https://drive.google.com/open?id=1LOs-h86elU7wsNgRDH0ga7iIn76AoLT7","Google Drive")</f>
        <v>Google Drive</v>
      </c>
      <c r="G28" s="37" t="s">
        <v>2</v>
      </c>
      <c r="H28" s="25" t="s">
        <v>35</v>
      </c>
      <c r="I28" s="38"/>
      <c r="J28" s="39" t="s">
        <v>2</v>
      </c>
      <c r="K28" s="46"/>
      <c r="L28" s="39" t="s">
        <v>2</v>
      </c>
      <c r="M28" s="37" t="s">
        <v>2</v>
      </c>
      <c r="N28" s="37" t="s">
        <v>2</v>
      </c>
      <c r="O28" s="32"/>
      <c r="P28" s="32"/>
      <c r="Q28" s="32"/>
    </row>
    <row r="29">
      <c r="A29" s="33" t="s">
        <v>36</v>
      </c>
      <c r="B29" s="34" t="str">
        <f>HYPERLINK("https://www.fshare.vn/file/POZO5EDA26E7","Fshare")</f>
        <v>Fshare</v>
      </c>
      <c r="C29" s="35" t="str">
        <f>HYPERLINK("https://drive.google.com/open?id=1juewWxJsL-oWKjy9xhD3OCnXMabf2j4K","Google Drive")</f>
        <v>Google Drive</v>
      </c>
      <c r="D29" s="34" t="str">
        <f>HYPERLINK("https://www.fshare.vn/file/5EAYOB8XQLJO","Fshare")</f>
        <v>Fshare</v>
      </c>
      <c r="E29" s="35" t="str">
        <f>HYPERLINK("https://drive.google.com/open?id=1aiLIjrUUIm4m376mDD2LJiEZKcCjRcdy","Google Drive")</f>
        <v>Google Drive</v>
      </c>
      <c r="F29" s="36" t="str">
        <f>HYPERLINK("https://drive.google.com/open?id=1EFuHe98jECtzhhjB8WAQZ4RrPx1Iizjc","Google Drive")</f>
        <v>Google Drive</v>
      </c>
      <c r="G29" s="37" t="s">
        <v>2</v>
      </c>
      <c r="H29" s="25" t="s">
        <v>36</v>
      </c>
      <c r="I29" s="38"/>
      <c r="J29" s="39" t="s">
        <v>2</v>
      </c>
      <c r="K29" s="38"/>
      <c r="L29" s="39" t="s">
        <v>2</v>
      </c>
      <c r="M29" s="37" t="s">
        <v>2</v>
      </c>
      <c r="N29" s="37" t="s">
        <v>2</v>
      </c>
      <c r="O29" s="32"/>
      <c r="P29" s="32"/>
      <c r="Q29" s="32"/>
    </row>
    <row r="30">
      <c r="A30" s="33" t="s">
        <v>37</v>
      </c>
      <c r="B30" s="41" t="str">
        <f>HYPERLINK("https://www.fshare.vn/file/MDOZPB5K2B5F","Fshare")</f>
        <v>Fshare</v>
      </c>
      <c r="C30" s="35" t="str">
        <f>HYPERLINK("https://drive.google.com/open?id=1WRTXJPwR-973A0W7ua_2D2fynKND38NP","Google Drive")</f>
        <v>Google Drive</v>
      </c>
      <c r="D30" s="41" t="str">
        <f>HYPERLINK("https://www.fshare.vn/file/W5NMSXZWCP9S","Fshare")</f>
        <v>Fshare</v>
      </c>
      <c r="E30" s="35" t="str">
        <f>HYPERLINK("https://drive.google.com/open?id=1llYzVKRt2Vl9dWK2jXzxTRqpzkBEZ4D_","Google Drive")</f>
        <v>Google Drive</v>
      </c>
      <c r="F30" s="36" t="str">
        <f>HYPERLINK("https://drive.google.com/open?id=1QWMuJ1wY0IGPyPTEdK63gYpT6V93AJAY","Google Drive")</f>
        <v>Google Drive</v>
      </c>
      <c r="G30" s="37" t="s">
        <v>2</v>
      </c>
      <c r="H30" s="8" t="s">
        <v>38</v>
      </c>
      <c r="I30" s="9" t="s">
        <v>39</v>
      </c>
      <c r="J30" s="10"/>
      <c r="K30" s="11" t="s">
        <v>40</v>
      </c>
      <c r="L30" s="10"/>
      <c r="M30" s="47" t="s">
        <v>7</v>
      </c>
      <c r="N30" s="14" t="s">
        <v>8</v>
      </c>
      <c r="O30" s="32"/>
      <c r="P30" s="32"/>
      <c r="Q30" s="32"/>
    </row>
    <row r="31">
      <c r="A31" s="33" t="s">
        <v>41</v>
      </c>
      <c r="B31" s="34" t="str">
        <f>HYPERLINK("https://www.fshare.vn/file/UOJHIR3UPQC7","Fshare")</f>
        <v>Fshare</v>
      </c>
      <c r="C31" s="35" t="str">
        <f>HYPERLINK("https://drive.google.com/open?id=15cwjUmnkfgbrCxHDI73KUNLQK0b06Q_5","Google Drive")</f>
        <v>Google Drive</v>
      </c>
      <c r="D31" s="34" t="str">
        <f>HYPERLINK("https://www.fshare.vn/file/89BIBTUJTBRM","Fshare")</f>
        <v>Fshare</v>
      </c>
      <c r="E31" s="35" t="str">
        <f>HYPERLINK("https://drive.google.com/open?id=1vTSMeKrXReFJ26IOauNaG1jId3cgwk4d","Google Drive")</f>
        <v>Google Drive</v>
      </c>
      <c r="F31" s="36" t="str">
        <f>HYPERLINK("https://drive.google.com/open?id=1zMMboSGmryzV41Ioiux3fepvUToXL-hL","Google Drive")</f>
        <v>Google Drive</v>
      </c>
      <c r="G31" s="37" t="s">
        <v>2</v>
      </c>
      <c r="H31" s="48" t="s">
        <v>12</v>
      </c>
      <c r="I31" s="42"/>
      <c r="J31" s="39" t="s">
        <v>2</v>
      </c>
      <c r="K31" s="42"/>
      <c r="L31" s="39" t="s">
        <v>2</v>
      </c>
      <c r="M31" s="37" t="s">
        <v>2</v>
      </c>
      <c r="N31" s="37" t="s">
        <v>2</v>
      </c>
      <c r="O31" s="32"/>
      <c r="P31" s="32"/>
      <c r="Q31" s="32"/>
    </row>
    <row r="32">
      <c r="A32" s="33" t="s">
        <v>42</v>
      </c>
      <c r="B32" s="34" t="str">
        <f>HYPERLINK("https://www.fshare.vn/file/HK6TBWBICV7Z","Fshare")</f>
        <v>Fshare</v>
      </c>
      <c r="C32" s="35" t="str">
        <f>HYPERLINK("https://drive.google.com/open?id=1fk53UmRRe6Q90n_Va54YC6O8DaZWqDjo","Google Drive")</f>
        <v>Google Drive</v>
      </c>
      <c r="D32" s="34" t="str">
        <f>HYPERLINK("https://www.fshare.vn/file/YCLL11QFNO6L","Fshare")</f>
        <v>Fshare</v>
      </c>
      <c r="E32" s="35" t="str">
        <f>HYPERLINK("https://drive.google.com/open?id=17ccg5-5rUZIpMuQzXyqjYuc3yr3B5XYi","Google Drive")</f>
        <v>Google Drive</v>
      </c>
      <c r="F32" s="36" t="str">
        <f>HYPERLINK("https://drive.google.com/open?id=107htN9mvYNcXW63uLBNM0RV3cq1kMb55","Google Drive")</f>
        <v>Google Drive</v>
      </c>
      <c r="G32" s="37" t="s">
        <v>2</v>
      </c>
      <c r="H32" s="48" t="s">
        <v>13</v>
      </c>
      <c r="I32" s="42"/>
      <c r="J32" s="39" t="s">
        <v>2</v>
      </c>
      <c r="K32" s="42"/>
      <c r="L32" s="39" t="s">
        <v>2</v>
      </c>
      <c r="M32" s="37" t="s">
        <v>2</v>
      </c>
      <c r="N32" s="37" t="s">
        <v>2</v>
      </c>
      <c r="O32" s="32"/>
      <c r="P32" s="32"/>
      <c r="Q32" s="32"/>
    </row>
    <row r="33">
      <c r="A33" s="33" t="s">
        <v>43</v>
      </c>
      <c r="B33" s="34" t="str">
        <f>HYPERLINK("https://www.fshare.vn/file/42OZO49PH1DJ","Fshare")</f>
        <v>Fshare</v>
      </c>
      <c r="C33" s="35" t="str">
        <f>HYPERLINK("https://drive.google.com/open?id=1n1t-StckMhy_qWbRoRYUSBdyrC2ozC-5","Google Drive")</f>
        <v>Google Drive</v>
      </c>
      <c r="D33" s="34" t="str">
        <f>HYPERLINK("https://www.fshare.vn/file/42OZO49PH1DJ","Fshare")</f>
        <v>Fshare</v>
      </c>
      <c r="E33" s="35" t="str">
        <f>HYPERLINK("https://drive.google.com/open?id=1oAXzvifu5w2iD9FjBc0SnOhJLHnq-pam","Google Drive")</f>
        <v>Google Drive</v>
      </c>
      <c r="F33" s="36" t="str">
        <f>HYPERLINK("https://drive.google.com/open?id=1jOWliQRPrSv3zp_zsuLB7gswPuQB7RCY","Google Drive")</f>
        <v>Google Drive</v>
      </c>
      <c r="G33" s="37" t="s">
        <v>2</v>
      </c>
      <c r="H33" s="48" t="s">
        <v>14</v>
      </c>
      <c r="I33" s="42"/>
      <c r="J33" s="39" t="s">
        <v>2</v>
      </c>
      <c r="K33" s="42"/>
      <c r="L33" s="39" t="s">
        <v>2</v>
      </c>
      <c r="M33" s="49" t="s">
        <v>2</v>
      </c>
      <c r="N33" s="49" t="s">
        <v>2</v>
      </c>
      <c r="O33" s="32"/>
      <c r="P33" s="32"/>
      <c r="Q33" s="32"/>
    </row>
    <row r="34">
      <c r="A34" s="33" t="s">
        <v>44</v>
      </c>
      <c r="B34" s="43"/>
      <c r="C34" s="35" t="str">
        <f>HYPERLINK("https://drive.google.com/open?id=1SgMzI02FAObyvTUwJsl1pM_VNLkzL9YS","Google Drive")</f>
        <v>Google Drive</v>
      </c>
      <c r="D34" s="50"/>
      <c r="E34" s="39" t="s">
        <v>2</v>
      </c>
      <c r="F34" s="49" t="s">
        <v>2</v>
      </c>
      <c r="G34" s="49" t="s">
        <v>2</v>
      </c>
      <c r="H34" s="48" t="s">
        <v>15</v>
      </c>
      <c r="I34" s="42"/>
      <c r="J34" s="39" t="s">
        <v>2</v>
      </c>
      <c r="K34" s="42"/>
      <c r="L34" s="35" t="str">
        <f>HYPERLINK("https://drive.google.com/open?id=1MVv6Bc_isOnYhrWDcShc6gj0KNTfb0zS","Google Drive")</f>
        <v>Google Drive</v>
      </c>
      <c r="M34" s="49" t="s">
        <v>2</v>
      </c>
      <c r="N34" s="49" t="s">
        <v>2</v>
      </c>
      <c r="O34" s="32"/>
      <c r="P34" s="32"/>
      <c r="Q34" s="32"/>
    </row>
    <row r="35">
      <c r="A35" s="33" t="s">
        <v>45</v>
      </c>
      <c r="B35" s="43"/>
      <c r="C35" s="35" t="str">
        <f>HYPERLINK("https://drive.google.com/open?id=1yC3y-ihow8fZLXtZRrlg5ZY56ZbRxVBp","Google Drive")</f>
        <v>Google Drive</v>
      </c>
      <c r="D35" s="43"/>
      <c r="E35" s="35" t="str">
        <f>HYPERLINK("https://drive.google.com/open?id=1ynKfuXfc3ekOBx5VBxEML9P_MwAA--w8","Google Drive")</f>
        <v>Google Drive</v>
      </c>
      <c r="F35" s="49" t="s">
        <v>2</v>
      </c>
      <c r="G35" s="49" t="s">
        <v>2</v>
      </c>
      <c r="H35" s="48" t="s">
        <v>16</v>
      </c>
      <c r="I35" s="34" t="str">
        <f>HYPERLINK("https://www.fshare.vn/file/S4TL96UFC6L4","Fshare")</f>
        <v>Fshare</v>
      </c>
      <c r="J35" s="39" t="s">
        <v>2</v>
      </c>
      <c r="K35" s="34" t="str">
        <f>HYPERLINK("https://www.fshare.vn/file/RNN4BZQFMMXJ","Fshare")</f>
        <v>Fshare</v>
      </c>
      <c r="L35" s="39" t="s">
        <v>2</v>
      </c>
      <c r="M35" s="37" t="s">
        <v>2</v>
      </c>
      <c r="N35" s="37" t="s">
        <v>2</v>
      </c>
      <c r="O35" s="32"/>
      <c r="P35" s="32"/>
      <c r="Q35" s="32"/>
    </row>
    <row r="36">
      <c r="A36" s="33" t="s">
        <v>46</v>
      </c>
      <c r="B36" s="43"/>
      <c r="C36" s="30" t="s">
        <v>2</v>
      </c>
      <c r="D36" s="43"/>
      <c r="E36" s="51" t="s">
        <v>2</v>
      </c>
      <c r="F36" s="49" t="s">
        <v>2</v>
      </c>
      <c r="G36" s="49" t="s">
        <v>2</v>
      </c>
      <c r="H36" s="48" t="s">
        <v>17</v>
      </c>
      <c r="I36" s="52"/>
      <c r="J36" s="53" t="s">
        <v>2</v>
      </c>
      <c r="K36" s="34" t="str">
        <f>HYPERLINK("https://www.fshare.vn/file/DH3NTSBWAEX8","Fshare")</f>
        <v>Fshare</v>
      </c>
      <c r="L36" s="54" t="s">
        <v>2</v>
      </c>
      <c r="M36" s="55" t="s">
        <v>2</v>
      </c>
      <c r="N36" s="55" t="s">
        <v>2</v>
      </c>
      <c r="O36" s="32"/>
      <c r="P36" s="32"/>
      <c r="Q36" s="32"/>
    </row>
    <row r="37">
      <c r="A37" s="33" t="s">
        <v>47</v>
      </c>
      <c r="B37" s="43"/>
      <c r="C37" s="30" t="s">
        <v>2</v>
      </c>
      <c r="D37" s="43"/>
      <c r="E37" s="51" t="s">
        <v>2</v>
      </c>
      <c r="F37" s="49" t="s">
        <v>2</v>
      </c>
      <c r="G37" s="49" t="s">
        <v>2</v>
      </c>
      <c r="H37" s="8" t="s">
        <v>48</v>
      </c>
      <c r="I37" s="56" t="s">
        <v>49</v>
      </c>
      <c r="J37" s="57"/>
      <c r="K37" s="58" t="s">
        <v>50</v>
      </c>
      <c r="L37" s="59"/>
      <c r="M37" s="60" t="s">
        <v>7</v>
      </c>
      <c r="N37" s="61" t="s">
        <v>8</v>
      </c>
      <c r="O37" s="32"/>
      <c r="P37" s="32"/>
      <c r="Q37" s="32"/>
    </row>
    <row r="38">
      <c r="A38" s="33" t="s">
        <v>51</v>
      </c>
      <c r="B38" s="43"/>
      <c r="C38" s="30" t="s">
        <v>2</v>
      </c>
      <c r="D38" s="43"/>
      <c r="E38" s="51" t="s">
        <v>2</v>
      </c>
      <c r="F38" s="49" t="s">
        <v>2</v>
      </c>
      <c r="G38" s="49" t="s">
        <v>2</v>
      </c>
      <c r="I38" s="62"/>
      <c r="J38" s="63"/>
      <c r="K38" s="64"/>
      <c r="L38" s="63"/>
      <c r="M38" s="65"/>
      <c r="N38" s="66"/>
      <c r="O38" s="32"/>
      <c r="P38" s="32"/>
      <c r="Q38" s="32"/>
    </row>
    <row r="39">
      <c r="A39" s="33" t="s">
        <v>52</v>
      </c>
      <c r="B39" s="43"/>
      <c r="C39" s="30" t="s">
        <v>2</v>
      </c>
      <c r="D39" s="43"/>
      <c r="E39" s="51" t="s">
        <v>2</v>
      </c>
      <c r="F39" s="49" t="s">
        <v>2</v>
      </c>
      <c r="G39" s="49" t="s">
        <v>2</v>
      </c>
      <c r="H39" s="67" t="s">
        <v>12</v>
      </c>
      <c r="I39" s="68"/>
      <c r="J39" s="69" t="s">
        <v>2</v>
      </c>
      <c r="K39" s="68"/>
      <c r="L39" s="69" t="str">
        <f>HYPERLINK("https://drive.google.com/file/d/15Wq8iD7bDGQr0KqbvZyzOZjmlRQ4eQcV/view?usp=sharing", "Google Drive")</f>
        <v>Google Drive</v>
      </c>
      <c r="M39" s="70" t="s">
        <v>2</v>
      </c>
      <c r="N39" s="70" t="s">
        <v>2</v>
      </c>
      <c r="O39" s="32"/>
      <c r="P39" s="32"/>
      <c r="Q39" s="32"/>
    </row>
    <row r="40">
      <c r="A40" s="33" t="s">
        <v>53</v>
      </c>
      <c r="B40" s="43"/>
      <c r="C40" s="30" t="s">
        <v>2</v>
      </c>
      <c r="D40" s="43"/>
      <c r="E40" s="51" t="s">
        <v>2</v>
      </c>
      <c r="F40" s="49" t="s">
        <v>2</v>
      </c>
      <c r="G40" s="49" t="s">
        <v>2</v>
      </c>
      <c r="H40" s="71" t="s">
        <v>13</v>
      </c>
      <c r="I40" s="72"/>
      <c r="J40" s="73" t="s">
        <v>2</v>
      </c>
      <c r="K40" s="72"/>
      <c r="L40" s="73" t="s">
        <v>2</v>
      </c>
      <c r="M40" s="74" t="s">
        <v>2</v>
      </c>
      <c r="N40" s="74" t="s">
        <v>2</v>
      </c>
      <c r="O40" s="32"/>
      <c r="P40" s="32"/>
      <c r="Q40" s="32"/>
    </row>
    <row r="41">
      <c r="A41" s="33" t="s">
        <v>54</v>
      </c>
      <c r="B41" s="43"/>
      <c r="C41" s="30" t="s">
        <v>2</v>
      </c>
      <c r="D41" s="43"/>
      <c r="E41" s="51" t="s">
        <v>2</v>
      </c>
      <c r="F41" s="49" t="s">
        <v>2</v>
      </c>
      <c r="G41" s="49" t="s">
        <v>2</v>
      </c>
      <c r="H41" s="71" t="s">
        <v>14</v>
      </c>
      <c r="I41" s="75"/>
      <c r="J41" s="76" t="s">
        <v>2</v>
      </c>
      <c r="K41" s="75"/>
      <c r="L41" s="76" t="s">
        <v>2</v>
      </c>
      <c r="M41" s="77" t="s">
        <v>2</v>
      </c>
      <c r="N41" s="77" t="s">
        <v>2</v>
      </c>
      <c r="O41" s="32"/>
      <c r="P41" s="32"/>
      <c r="Q41" s="32"/>
    </row>
    <row r="42">
      <c r="A42" s="33" t="s">
        <v>55</v>
      </c>
      <c r="B42" s="43"/>
      <c r="C42" s="30" t="s">
        <v>2</v>
      </c>
      <c r="D42" s="43"/>
      <c r="E42" s="29" t="s">
        <v>2</v>
      </c>
      <c r="F42" s="78" t="s">
        <v>2</v>
      </c>
      <c r="G42" s="78" t="s">
        <v>2</v>
      </c>
      <c r="H42" s="71" t="s">
        <v>15</v>
      </c>
      <c r="I42" s="72"/>
      <c r="J42" s="73" t="s">
        <v>2</v>
      </c>
      <c r="K42" s="72"/>
      <c r="L42" s="73" t="s">
        <v>2</v>
      </c>
      <c r="M42" s="74" t="s">
        <v>2</v>
      </c>
      <c r="N42" s="74" t="s">
        <v>2</v>
      </c>
      <c r="O42" s="32"/>
      <c r="P42" s="32"/>
      <c r="Q42" s="32"/>
    </row>
    <row r="43">
      <c r="A43" s="33" t="s">
        <v>56</v>
      </c>
      <c r="B43" s="43"/>
      <c r="C43" s="30" t="s">
        <v>2</v>
      </c>
      <c r="D43" s="43"/>
      <c r="E43" s="29" t="s">
        <v>2</v>
      </c>
      <c r="F43" s="78" t="s">
        <v>2</v>
      </c>
      <c r="G43" s="78" t="s">
        <v>2</v>
      </c>
      <c r="H43" s="71" t="s">
        <v>16</v>
      </c>
      <c r="I43" s="75"/>
      <c r="J43" s="76" t="s">
        <v>2</v>
      </c>
      <c r="K43" s="75"/>
      <c r="L43" s="76" t="s">
        <v>2</v>
      </c>
      <c r="M43" s="77" t="s">
        <v>2</v>
      </c>
      <c r="N43" s="77" t="s">
        <v>2</v>
      </c>
      <c r="O43" s="32"/>
      <c r="P43" s="32"/>
      <c r="Q43" s="32"/>
    </row>
    <row r="44">
      <c r="A44" s="33" t="s">
        <v>57</v>
      </c>
      <c r="B44" s="43"/>
      <c r="C44" s="30" t="s">
        <v>2</v>
      </c>
      <c r="D44" s="43"/>
      <c r="E44" s="29" t="s">
        <v>2</v>
      </c>
      <c r="F44" s="78" t="s">
        <v>2</v>
      </c>
      <c r="G44" s="78" t="s">
        <v>2</v>
      </c>
      <c r="H44" s="71" t="s">
        <v>17</v>
      </c>
      <c r="I44" s="72"/>
      <c r="J44" s="73" t="s">
        <v>2</v>
      </c>
      <c r="K44" s="72"/>
      <c r="L44" s="73" t="s">
        <v>2</v>
      </c>
      <c r="M44" s="74" t="s">
        <v>2</v>
      </c>
      <c r="N44" s="74" t="s">
        <v>2</v>
      </c>
      <c r="O44" s="32"/>
      <c r="P44" s="32"/>
      <c r="Q44" s="32"/>
    </row>
    <row r="45">
      <c r="A45" s="33" t="s">
        <v>58</v>
      </c>
      <c r="B45" s="43"/>
      <c r="C45" s="30" t="s">
        <v>2</v>
      </c>
      <c r="D45" s="43"/>
      <c r="E45" s="29" t="s">
        <v>2</v>
      </c>
      <c r="F45" s="78" t="s">
        <v>2</v>
      </c>
      <c r="G45" s="79" t="s">
        <v>2</v>
      </c>
      <c r="H45" s="80" t="s">
        <v>59</v>
      </c>
      <c r="I45" s="81"/>
      <c r="J45" s="82"/>
      <c r="K45" s="81"/>
      <c r="L45" s="82"/>
      <c r="M45" s="83"/>
      <c r="N45" s="83"/>
      <c r="O45" s="32"/>
      <c r="P45" s="32"/>
      <c r="Q45" s="32"/>
    </row>
    <row r="46">
      <c r="A46" s="33" t="s">
        <v>60</v>
      </c>
      <c r="B46" s="43"/>
      <c r="C46" s="29" t="s">
        <v>2</v>
      </c>
      <c r="D46" s="43"/>
      <c r="E46" s="29" t="s">
        <v>2</v>
      </c>
      <c r="F46" s="84" t="s">
        <v>2</v>
      </c>
      <c r="G46" s="85" t="s">
        <v>2</v>
      </c>
      <c r="H46" s="86"/>
      <c r="I46" s="87"/>
      <c r="J46" s="88"/>
      <c r="K46" s="87"/>
      <c r="L46" s="88"/>
      <c r="M46" s="86"/>
      <c r="N46" s="86"/>
      <c r="O46" s="32"/>
      <c r="P46" s="32"/>
      <c r="Q46" s="32"/>
    </row>
    <row r="47">
      <c r="A47" s="33" t="s">
        <v>61</v>
      </c>
      <c r="B47" s="43"/>
      <c r="C47" s="29" t="s">
        <v>2</v>
      </c>
      <c r="D47" s="43"/>
      <c r="E47" s="29" t="s">
        <v>2</v>
      </c>
      <c r="F47" s="84" t="s">
        <v>2</v>
      </c>
      <c r="G47" s="84" t="s">
        <v>2</v>
      </c>
      <c r="H47" s="89" t="s">
        <v>62</v>
      </c>
      <c r="I47" s="90"/>
      <c r="J47" s="39" t="s">
        <v>2</v>
      </c>
      <c r="K47" s="90"/>
      <c r="L47" s="39" t="s">
        <v>2</v>
      </c>
      <c r="M47" s="39" t="s">
        <v>2</v>
      </c>
      <c r="N47" s="39" t="s">
        <v>2</v>
      </c>
      <c r="O47" s="32"/>
      <c r="P47" s="32"/>
      <c r="Q47" s="32"/>
    </row>
    <row r="48">
      <c r="A48" s="33" t="s">
        <v>63</v>
      </c>
      <c r="B48" s="43"/>
      <c r="C48" s="29" t="s">
        <v>2</v>
      </c>
      <c r="D48" s="43"/>
      <c r="E48" s="29" t="s">
        <v>2</v>
      </c>
      <c r="F48" s="84" t="s">
        <v>2</v>
      </c>
      <c r="G48" s="84" t="s">
        <v>2</v>
      </c>
      <c r="H48" s="89" t="s">
        <v>64</v>
      </c>
      <c r="I48" s="90"/>
      <c r="J48" s="39" t="s">
        <v>2</v>
      </c>
      <c r="K48" s="90"/>
      <c r="L48" s="39" t="s">
        <v>2</v>
      </c>
      <c r="M48" s="39" t="s">
        <v>2</v>
      </c>
      <c r="N48" s="39" t="s">
        <v>2</v>
      </c>
      <c r="O48" s="32"/>
      <c r="P48" s="32"/>
      <c r="Q48" s="32"/>
    </row>
    <row r="49">
      <c r="A49" s="33" t="s">
        <v>65</v>
      </c>
      <c r="B49" s="43"/>
      <c r="C49" s="29" t="s">
        <v>2</v>
      </c>
      <c r="D49" s="43"/>
      <c r="E49" s="29" t="s">
        <v>2</v>
      </c>
      <c r="F49" s="91" t="s">
        <v>2</v>
      </c>
      <c r="G49" s="84" t="s">
        <v>2</v>
      </c>
      <c r="H49" s="89" t="s">
        <v>66</v>
      </c>
      <c r="I49" s="90"/>
      <c r="J49" s="39" t="s">
        <v>2</v>
      </c>
      <c r="K49" s="90"/>
      <c r="L49" s="39" t="s">
        <v>2</v>
      </c>
      <c r="M49" s="39" t="s">
        <v>2</v>
      </c>
      <c r="N49" s="39" t="s">
        <v>2</v>
      </c>
      <c r="O49" s="32"/>
      <c r="P49" s="32"/>
      <c r="Q49" s="32"/>
    </row>
    <row r="50">
      <c r="A50" s="33" t="s">
        <v>67</v>
      </c>
      <c r="B50" s="43"/>
      <c r="C50" s="29" t="s">
        <v>2</v>
      </c>
      <c r="D50" s="43"/>
      <c r="E50" s="29" t="s">
        <v>2</v>
      </c>
      <c r="F50" s="84" t="s">
        <v>2</v>
      </c>
      <c r="G50" s="84" t="s">
        <v>2</v>
      </c>
      <c r="H50" s="92"/>
      <c r="I50" s="93"/>
      <c r="J50" s="94"/>
      <c r="K50" s="93"/>
      <c r="L50" s="94"/>
      <c r="M50" s="95"/>
      <c r="N50" s="95"/>
      <c r="O50" s="32"/>
      <c r="P50" s="32"/>
      <c r="Q50" s="32"/>
    </row>
    <row r="51">
      <c r="A51" s="8" t="s">
        <v>68</v>
      </c>
      <c r="B51" s="96" t="s">
        <v>69</v>
      </c>
      <c r="C51" s="97"/>
      <c r="D51" s="98" t="s">
        <v>70</v>
      </c>
      <c r="E51" s="99"/>
      <c r="F51" s="100" t="s">
        <v>7</v>
      </c>
      <c r="G51" s="101" t="s">
        <v>8</v>
      </c>
      <c r="H51" s="3"/>
      <c r="O51" s="32"/>
      <c r="P51" s="32"/>
      <c r="Q51" s="32"/>
    </row>
    <row r="52">
      <c r="B52" s="102"/>
      <c r="C52" s="88"/>
      <c r="D52" s="87"/>
      <c r="E52" s="103"/>
      <c r="F52" s="104"/>
      <c r="G52" s="105"/>
      <c r="H52" s="3"/>
      <c r="O52" s="32"/>
      <c r="P52" s="32"/>
      <c r="Q52" s="32"/>
    </row>
    <row r="53">
      <c r="A53" s="106" t="s">
        <v>12</v>
      </c>
      <c r="B53" s="107"/>
      <c r="C53" s="108" t="s">
        <v>2</v>
      </c>
      <c r="D53" s="107"/>
      <c r="E53" s="108" t="s">
        <v>2</v>
      </c>
      <c r="F53" s="109" t="s">
        <v>2</v>
      </c>
      <c r="G53" s="109" t="s">
        <v>2</v>
      </c>
      <c r="H53" s="3"/>
      <c r="O53" s="32"/>
      <c r="P53" s="32"/>
      <c r="Q53" s="32"/>
    </row>
    <row r="54">
      <c r="A54" s="110" t="s">
        <v>13</v>
      </c>
      <c r="B54" s="111"/>
      <c r="C54" s="112" t="s">
        <v>2</v>
      </c>
      <c r="D54" s="111"/>
      <c r="E54" s="112" t="s">
        <v>2</v>
      </c>
      <c r="F54" s="113" t="s">
        <v>2</v>
      </c>
      <c r="G54" s="113" t="s">
        <v>2</v>
      </c>
      <c r="H54" s="3"/>
      <c r="O54" s="32"/>
      <c r="P54" s="32"/>
      <c r="Q54" s="32"/>
    </row>
    <row r="55">
      <c r="A55" s="110" t="s">
        <v>14</v>
      </c>
      <c r="B55" s="111"/>
      <c r="C55" s="112" t="s">
        <v>2</v>
      </c>
      <c r="D55" s="111"/>
      <c r="E55" s="112" t="s">
        <v>2</v>
      </c>
      <c r="F55" s="113" t="s">
        <v>2</v>
      </c>
      <c r="G55" s="113" t="s">
        <v>2</v>
      </c>
      <c r="H55" s="3"/>
      <c r="O55" s="32"/>
      <c r="P55" s="32"/>
      <c r="Q55" s="32"/>
    </row>
    <row r="56">
      <c r="A56" s="110" t="s">
        <v>15</v>
      </c>
      <c r="B56" s="111"/>
      <c r="C56" s="112" t="s">
        <v>2</v>
      </c>
      <c r="D56" s="111"/>
      <c r="E56" s="112" t="s">
        <v>2</v>
      </c>
      <c r="F56" s="113" t="s">
        <v>2</v>
      </c>
      <c r="G56" s="113" t="s">
        <v>2</v>
      </c>
      <c r="H56" s="3"/>
      <c r="O56" s="32"/>
      <c r="P56" s="32"/>
      <c r="Q56" s="32"/>
    </row>
    <row r="57">
      <c r="A57" s="110" t="s">
        <v>16</v>
      </c>
      <c r="B57" s="111"/>
      <c r="C57" s="112" t="s">
        <v>2</v>
      </c>
      <c r="D57" s="111"/>
      <c r="E57" s="112" t="s">
        <v>2</v>
      </c>
      <c r="F57" s="114" t="s">
        <v>2</v>
      </c>
      <c r="G57" s="114" t="s">
        <v>2</v>
      </c>
      <c r="H57" s="3"/>
      <c r="O57" s="32"/>
      <c r="P57" s="32"/>
      <c r="Q57" s="32"/>
    </row>
    <row r="58">
      <c r="A58" s="115"/>
      <c r="B58" s="111"/>
      <c r="C58" s="116"/>
      <c r="D58" s="111"/>
      <c r="E58" s="116"/>
      <c r="F58" s="117"/>
      <c r="G58" s="117"/>
      <c r="H58" s="3"/>
      <c r="O58" s="32"/>
      <c r="P58" s="32"/>
      <c r="Q58" s="32"/>
    </row>
    <row r="59">
      <c r="A59" s="115"/>
      <c r="B59" s="111"/>
      <c r="C59" s="116"/>
      <c r="D59" s="111"/>
      <c r="E59" s="116"/>
      <c r="F59" s="117"/>
      <c r="G59" s="117"/>
      <c r="H59" s="3"/>
    </row>
    <row r="60">
      <c r="A60" s="115"/>
      <c r="B60" s="111"/>
      <c r="C60" s="116"/>
      <c r="D60" s="111"/>
      <c r="E60" s="116"/>
      <c r="F60" s="117"/>
      <c r="G60" s="117"/>
      <c r="H60" s="3"/>
    </row>
    <row r="61">
      <c r="A61" s="115"/>
      <c r="B61" s="111"/>
      <c r="C61" s="116"/>
      <c r="D61" s="111"/>
      <c r="E61" s="116"/>
      <c r="F61" s="117"/>
      <c r="G61" s="117"/>
      <c r="H61" s="3"/>
    </row>
    <row r="62">
      <c r="A62" s="115"/>
      <c r="B62" s="111"/>
      <c r="C62" s="116"/>
      <c r="D62" s="111"/>
      <c r="E62" s="116"/>
      <c r="F62" s="117"/>
      <c r="G62" s="117"/>
      <c r="H62" s="3"/>
    </row>
    <row r="63">
      <c r="A63" s="115"/>
      <c r="B63" s="111"/>
      <c r="C63" s="116"/>
      <c r="D63" s="111"/>
      <c r="E63" s="116"/>
      <c r="F63" s="117"/>
      <c r="G63" s="117"/>
      <c r="H63" s="3"/>
    </row>
    <row r="64">
      <c r="A64" s="115"/>
      <c r="B64" s="111"/>
      <c r="C64" s="116"/>
      <c r="D64" s="111"/>
      <c r="E64" s="116"/>
      <c r="F64" s="117"/>
      <c r="G64" s="117"/>
      <c r="H64" s="3"/>
    </row>
    <row r="65">
      <c r="A65" s="115"/>
      <c r="B65" s="111"/>
      <c r="C65" s="116"/>
      <c r="D65" s="111"/>
      <c r="E65" s="116"/>
      <c r="F65" s="117"/>
      <c r="G65" s="117"/>
      <c r="H65" s="3"/>
    </row>
    <row r="66">
      <c r="A66" s="115"/>
      <c r="B66" s="111"/>
      <c r="C66" s="116"/>
      <c r="D66" s="111"/>
      <c r="E66" s="116"/>
      <c r="F66" s="117"/>
      <c r="G66" s="117"/>
      <c r="H66" s="3"/>
    </row>
    <row r="67">
      <c r="A67" s="115"/>
      <c r="B67" s="111"/>
      <c r="C67" s="116"/>
      <c r="D67" s="111"/>
      <c r="E67" s="116"/>
      <c r="F67" s="117"/>
      <c r="G67" s="117"/>
      <c r="H67" s="3"/>
    </row>
    <row r="68">
      <c r="A68" s="115"/>
      <c r="B68" s="118"/>
      <c r="C68" s="119"/>
      <c r="D68" s="118"/>
      <c r="E68" s="119"/>
      <c r="F68" s="120"/>
      <c r="G68" s="120"/>
      <c r="H68" s="3"/>
    </row>
    <row r="69">
      <c r="A69" s="115"/>
      <c r="B69" s="118"/>
      <c r="C69" s="119"/>
      <c r="D69" s="118"/>
      <c r="E69" s="119"/>
      <c r="F69" s="120"/>
      <c r="G69" s="120"/>
      <c r="H69" s="3"/>
    </row>
    <row r="70">
      <c r="A70" s="115"/>
      <c r="B70" s="118"/>
      <c r="C70" s="119"/>
      <c r="D70" s="118"/>
      <c r="E70" s="119"/>
      <c r="F70" s="120"/>
      <c r="G70" s="120"/>
      <c r="H70" s="3"/>
    </row>
    <row r="71">
      <c r="A71" s="115"/>
      <c r="B71" s="118"/>
      <c r="C71" s="119"/>
      <c r="D71" s="118"/>
      <c r="E71" s="119"/>
      <c r="F71" s="120"/>
      <c r="G71" s="120"/>
      <c r="H71" s="3"/>
    </row>
    <row r="72">
      <c r="A72" s="115"/>
      <c r="B72" s="118"/>
      <c r="C72" s="119"/>
      <c r="D72" s="118"/>
      <c r="E72" s="119"/>
      <c r="F72" s="120"/>
      <c r="G72" s="120"/>
      <c r="H72" s="3"/>
    </row>
    <row r="73">
      <c r="A73" s="115"/>
      <c r="B73" s="118"/>
      <c r="C73" s="119"/>
      <c r="D73" s="118"/>
      <c r="E73" s="119"/>
      <c r="F73" s="120"/>
      <c r="G73" s="120"/>
      <c r="H73" s="3"/>
    </row>
    <row r="74">
      <c r="A74" s="115"/>
      <c r="B74" s="118"/>
      <c r="C74" s="119"/>
      <c r="D74" s="118"/>
      <c r="E74" s="119"/>
      <c r="F74" s="120"/>
      <c r="G74" s="120"/>
      <c r="H74" s="3"/>
    </row>
    <row r="75">
      <c r="A75" s="115"/>
      <c r="B75" s="118"/>
      <c r="C75" s="119"/>
      <c r="D75" s="118"/>
      <c r="E75" s="119"/>
      <c r="F75" s="120"/>
      <c r="G75" s="120"/>
      <c r="H75" s="3"/>
    </row>
    <row r="76">
      <c r="A76" s="115"/>
      <c r="B76" s="118"/>
      <c r="C76" s="119"/>
      <c r="D76" s="118"/>
      <c r="E76" s="119"/>
      <c r="F76" s="120"/>
      <c r="G76" s="120"/>
      <c r="H76" s="3"/>
    </row>
    <row r="77">
      <c r="A77" s="115"/>
      <c r="B77" s="118"/>
      <c r="C77" s="119"/>
      <c r="D77" s="118"/>
      <c r="E77" s="119"/>
      <c r="F77" s="120"/>
      <c r="G77" s="120"/>
      <c r="H77" s="3"/>
    </row>
    <row r="78">
      <c r="A78" s="115"/>
      <c r="B78" s="118"/>
      <c r="C78" s="119"/>
      <c r="D78" s="118"/>
      <c r="E78" s="119"/>
      <c r="F78" s="120"/>
      <c r="G78" s="120"/>
      <c r="H78" s="3"/>
    </row>
    <row r="79">
      <c r="A79" s="115"/>
      <c r="B79" s="118"/>
      <c r="C79" s="119"/>
      <c r="D79" s="118"/>
      <c r="E79" s="119"/>
      <c r="F79" s="120"/>
      <c r="G79" s="120"/>
      <c r="H79" s="3"/>
    </row>
    <row r="80">
      <c r="A80" s="115"/>
      <c r="B80" s="118"/>
      <c r="C80" s="119"/>
      <c r="D80" s="118"/>
      <c r="E80" s="119"/>
      <c r="F80" s="120"/>
      <c r="G80" s="120"/>
      <c r="H80" s="3"/>
    </row>
    <row r="81">
      <c r="A81" s="115"/>
      <c r="B81" s="118"/>
      <c r="C81" s="119"/>
      <c r="D81" s="118"/>
      <c r="E81" s="119"/>
      <c r="F81" s="120"/>
      <c r="G81" s="120"/>
      <c r="H81" s="3"/>
    </row>
    <row r="82">
      <c r="A82" s="115"/>
      <c r="B82" s="118"/>
      <c r="C82" s="119"/>
      <c r="D82" s="118"/>
      <c r="E82" s="119"/>
      <c r="F82" s="120"/>
      <c r="G82" s="120"/>
      <c r="H82" s="3"/>
    </row>
    <row r="83">
      <c r="A83" s="115"/>
      <c r="B83" s="118"/>
      <c r="C83" s="119"/>
      <c r="D83" s="118"/>
      <c r="E83" s="119"/>
      <c r="F83" s="120"/>
      <c r="G83" s="120"/>
      <c r="H83" s="3"/>
    </row>
    <row r="84">
      <c r="A84" s="115"/>
      <c r="B84" s="118"/>
      <c r="C84" s="119"/>
      <c r="D84" s="118"/>
      <c r="E84" s="119"/>
      <c r="F84" s="120"/>
      <c r="G84" s="120"/>
      <c r="H84" s="3"/>
    </row>
    <row r="85">
      <c r="A85" s="115"/>
      <c r="B85" s="118"/>
      <c r="C85" s="119"/>
      <c r="D85" s="118"/>
      <c r="E85" s="119"/>
      <c r="F85" s="120"/>
      <c r="G85" s="120"/>
      <c r="H85" s="3"/>
    </row>
    <row r="86">
      <c r="A86" s="115"/>
      <c r="B86" s="118"/>
      <c r="C86" s="119"/>
      <c r="D86" s="118"/>
      <c r="E86" s="119"/>
      <c r="F86" s="120"/>
      <c r="G86" s="120"/>
      <c r="H86" s="3"/>
    </row>
    <row r="87">
      <c r="A87" s="115"/>
      <c r="B87" s="118"/>
      <c r="C87" s="119"/>
      <c r="D87" s="118"/>
      <c r="E87" s="119"/>
      <c r="F87" s="120"/>
      <c r="G87" s="120"/>
      <c r="H87" s="3"/>
    </row>
    <row r="88">
      <c r="A88" s="115"/>
      <c r="B88" s="118"/>
      <c r="C88" s="119"/>
      <c r="D88" s="118"/>
      <c r="E88" s="119"/>
      <c r="F88" s="120"/>
      <c r="G88" s="120"/>
      <c r="H88" s="3"/>
    </row>
    <row r="89">
      <c r="A89" s="115"/>
      <c r="B89" s="118"/>
      <c r="C89" s="119"/>
      <c r="D89" s="118"/>
      <c r="E89" s="119"/>
      <c r="F89" s="120"/>
      <c r="G89" s="120"/>
      <c r="H89" s="3"/>
    </row>
    <row r="90">
      <c r="A90" s="115"/>
      <c r="B90" s="118"/>
      <c r="C90" s="119"/>
      <c r="D90" s="118"/>
      <c r="E90" s="119"/>
      <c r="F90" s="120"/>
      <c r="G90" s="120"/>
      <c r="H90" s="3"/>
    </row>
    <row r="91">
      <c r="A91" s="115"/>
      <c r="B91" s="118"/>
      <c r="C91" s="119"/>
      <c r="D91" s="118"/>
      <c r="E91" s="119"/>
      <c r="F91" s="120"/>
      <c r="G91" s="120"/>
      <c r="H91" s="3"/>
    </row>
    <row r="92">
      <c r="A92" s="115"/>
      <c r="B92" s="118"/>
      <c r="C92" s="119"/>
      <c r="D92" s="118"/>
      <c r="E92" s="119"/>
      <c r="F92" s="120"/>
      <c r="G92" s="120"/>
      <c r="H92" s="3"/>
    </row>
    <row r="93">
      <c r="A93" s="115"/>
      <c r="B93" s="118"/>
      <c r="C93" s="119"/>
      <c r="D93" s="118"/>
      <c r="E93" s="119"/>
      <c r="F93" s="120"/>
      <c r="G93" s="120"/>
      <c r="H93" s="3"/>
    </row>
    <row r="94">
      <c r="A94" s="115"/>
      <c r="B94" s="118"/>
      <c r="C94" s="119"/>
      <c r="D94" s="118"/>
      <c r="E94" s="119"/>
      <c r="F94" s="120"/>
      <c r="G94" s="120"/>
      <c r="H94" s="3"/>
    </row>
    <row r="95">
      <c r="A95" s="115"/>
      <c r="B95" s="118"/>
      <c r="C95" s="119"/>
      <c r="D95" s="118"/>
      <c r="E95" s="119"/>
      <c r="F95" s="120"/>
      <c r="G95" s="120"/>
      <c r="H95" s="3"/>
    </row>
    <row r="96">
      <c r="A96" s="115"/>
      <c r="B96" s="118"/>
      <c r="C96" s="119"/>
      <c r="D96" s="118"/>
      <c r="E96" s="119"/>
      <c r="F96" s="120"/>
      <c r="G96" s="120"/>
      <c r="H96" s="3"/>
    </row>
    <row r="97">
      <c r="A97" s="115"/>
      <c r="B97" s="118"/>
      <c r="C97" s="119"/>
      <c r="D97" s="118"/>
      <c r="E97" s="119"/>
      <c r="F97" s="120"/>
      <c r="G97" s="120"/>
      <c r="H97" s="3"/>
    </row>
    <row r="98">
      <c r="A98" s="115"/>
      <c r="B98" s="118"/>
      <c r="C98" s="119"/>
      <c r="D98" s="118"/>
      <c r="E98" s="119"/>
      <c r="F98" s="120"/>
      <c r="G98" s="120"/>
      <c r="H98" s="3"/>
    </row>
    <row r="99">
      <c r="A99" s="115"/>
      <c r="B99" s="118"/>
      <c r="C99" s="119"/>
      <c r="D99" s="118"/>
      <c r="E99" s="119"/>
      <c r="F99" s="120"/>
      <c r="G99" s="120"/>
      <c r="H99" s="3"/>
    </row>
    <row r="100">
      <c r="A100" s="115"/>
      <c r="B100" s="118"/>
      <c r="C100" s="119"/>
      <c r="D100" s="118"/>
      <c r="E100" s="119"/>
      <c r="F100" s="120"/>
      <c r="G100" s="120"/>
      <c r="H100" s="3"/>
    </row>
    <row r="101">
      <c r="A101" s="115"/>
      <c r="B101" s="118"/>
      <c r="C101" s="119"/>
      <c r="D101" s="118"/>
      <c r="E101" s="119"/>
      <c r="F101" s="120"/>
      <c r="G101" s="120"/>
      <c r="H101" s="3"/>
    </row>
    <row r="102">
      <c r="A102" s="115"/>
      <c r="B102" s="118"/>
      <c r="C102" s="119"/>
      <c r="D102" s="118"/>
      <c r="E102" s="119"/>
      <c r="F102" s="120"/>
      <c r="G102" s="120"/>
      <c r="H102" s="3"/>
    </row>
    <row r="103">
      <c r="A103" s="115"/>
      <c r="B103" s="118"/>
      <c r="C103" s="119"/>
      <c r="D103" s="118"/>
      <c r="E103" s="119"/>
      <c r="F103" s="120"/>
      <c r="G103" s="120"/>
      <c r="H103" s="3"/>
    </row>
    <row r="104">
      <c r="A104" s="115"/>
      <c r="B104" s="118"/>
      <c r="C104" s="119"/>
      <c r="D104" s="118"/>
      <c r="E104" s="119"/>
      <c r="F104" s="120"/>
      <c r="G104" s="120"/>
      <c r="H104" s="3"/>
    </row>
    <row r="105">
      <c r="A105" s="115"/>
      <c r="B105" s="118"/>
      <c r="C105" s="119"/>
      <c r="D105" s="118"/>
      <c r="E105" s="119"/>
      <c r="F105" s="120"/>
      <c r="G105" s="120"/>
      <c r="H105" s="3"/>
    </row>
    <row r="106">
      <c r="A106" s="115"/>
      <c r="B106" s="118"/>
      <c r="C106" s="119"/>
      <c r="D106" s="118"/>
      <c r="E106" s="119"/>
      <c r="F106" s="120"/>
      <c r="G106" s="120"/>
      <c r="H106" s="3"/>
    </row>
    <row r="107">
      <c r="A107" s="115"/>
      <c r="B107" s="118"/>
      <c r="C107" s="119"/>
      <c r="D107" s="118"/>
      <c r="E107" s="119"/>
      <c r="F107" s="120"/>
      <c r="G107" s="120"/>
      <c r="H107" s="3"/>
    </row>
    <row r="108">
      <c r="A108" s="115"/>
      <c r="B108" s="118"/>
      <c r="C108" s="119"/>
      <c r="D108" s="118"/>
      <c r="E108" s="119"/>
      <c r="F108" s="120"/>
      <c r="G108" s="120"/>
      <c r="H108" s="3"/>
    </row>
    <row r="109">
      <c r="A109" s="115"/>
      <c r="B109" s="118"/>
      <c r="C109" s="119"/>
      <c r="D109" s="118"/>
      <c r="E109" s="119"/>
      <c r="F109" s="120"/>
      <c r="G109" s="120"/>
      <c r="H109" s="3"/>
    </row>
    <row r="110">
      <c r="A110" s="115"/>
      <c r="B110" s="118"/>
      <c r="C110" s="119"/>
      <c r="D110" s="118"/>
      <c r="E110" s="119"/>
      <c r="F110" s="120"/>
      <c r="G110" s="120"/>
      <c r="H110" s="3"/>
    </row>
    <row r="111">
      <c r="A111" s="115"/>
      <c r="B111" s="118"/>
      <c r="C111" s="119"/>
      <c r="D111" s="118"/>
      <c r="E111" s="119"/>
      <c r="F111" s="120"/>
      <c r="G111" s="120"/>
      <c r="H111" s="3"/>
    </row>
    <row r="112">
      <c r="A112" s="115"/>
      <c r="B112" s="118"/>
      <c r="C112" s="119"/>
      <c r="D112" s="118"/>
      <c r="E112" s="119"/>
      <c r="F112" s="120"/>
      <c r="G112" s="120"/>
      <c r="H112" s="3"/>
    </row>
    <row r="113">
      <c r="A113" s="115"/>
      <c r="B113" s="118"/>
      <c r="C113" s="119"/>
      <c r="D113" s="118"/>
      <c r="E113" s="119"/>
      <c r="F113" s="120"/>
      <c r="G113" s="120"/>
      <c r="H113" s="3"/>
    </row>
    <row r="114">
      <c r="A114" s="115"/>
      <c r="B114" s="118"/>
      <c r="C114" s="119"/>
      <c r="D114" s="118"/>
      <c r="E114" s="119"/>
      <c r="F114" s="120"/>
      <c r="G114" s="120"/>
      <c r="H114" s="3"/>
    </row>
    <row r="115">
      <c r="A115" s="121"/>
      <c r="B115" s="122"/>
      <c r="C115" s="123"/>
      <c r="D115" s="122"/>
      <c r="E115" s="123"/>
      <c r="F115" s="124"/>
      <c r="G115" s="124"/>
      <c r="H115" s="3"/>
    </row>
    <row r="116">
      <c r="H116" s="3"/>
    </row>
    <row r="117">
      <c r="H117" s="3"/>
    </row>
    <row r="118">
      <c r="H118" s="3"/>
    </row>
    <row r="119">
      <c r="H119" s="3"/>
    </row>
    <row r="120">
      <c r="H120" s="3"/>
    </row>
    <row r="121">
      <c r="H121" s="3"/>
    </row>
    <row r="122">
      <c r="H122" s="3"/>
    </row>
    <row r="123">
      <c r="H123" s="3"/>
    </row>
    <row r="124">
      <c r="H124" s="3"/>
    </row>
    <row r="125">
      <c r="H125" s="3"/>
    </row>
    <row r="126">
      <c r="H126" s="3"/>
    </row>
    <row r="127">
      <c r="H127" s="3"/>
    </row>
    <row r="128">
      <c r="H128" s="3"/>
    </row>
    <row r="129">
      <c r="H129" s="3"/>
    </row>
    <row r="130">
      <c r="H130" s="3"/>
    </row>
    <row r="131">
      <c r="H131" s="3"/>
    </row>
    <row r="132">
      <c r="H132" s="3"/>
    </row>
    <row r="133">
      <c r="H133" s="3"/>
    </row>
    <row r="134">
      <c r="H134" s="3"/>
    </row>
    <row r="135">
      <c r="H135" s="3"/>
    </row>
    <row r="136">
      <c r="H136" s="3"/>
    </row>
    <row r="137">
      <c r="H137" s="3"/>
    </row>
    <row r="138">
      <c r="H138" s="3"/>
    </row>
    <row r="139">
      <c r="H139" s="3"/>
    </row>
    <row r="140">
      <c r="H140" s="3"/>
    </row>
    <row r="141">
      <c r="H141" s="3"/>
    </row>
    <row r="142">
      <c r="H142" s="3"/>
    </row>
    <row r="143">
      <c r="H143" s="3"/>
    </row>
    <row r="144">
      <c r="H144" s="3"/>
    </row>
    <row r="145">
      <c r="H145" s="3"/>
    </row>
    <row r="146">
      <c r="H146" s="3"/>
    </row>
    <row r="147">
      <c r="H147" s="3"/>
    </row>
    <row r="148">
      <c r="H148" s="3"/>
    </row>
    <row r="149">
      <c r="H149" s="3"/>
    </row>
    <row r="150">
      <c r="H150" s="3"/>
    </row>
    <row r="151">
      <c r="H151" s="3"/>
    </row>
    <row r="152">
      <c r="H152" s="3"/>
    </row>
    <row r="153">
      <c r="H153" s="3"/>
    </row>
    <row r="154">
      <c r="H154" s="3"/>
    </row>
    <row r="155">
      <c r="H155" s="3"/>
    </row>
    <row r="156">
      <c r="H156" s="3"/>
    </row>
    <row r="157">
      <c r="H157" s="3"/>
    </row>
    <row r="158">
      <c r="H158" s="3"/>
    </row>
    <row r="159">
      <c r="H159" s="3"/>
    </row>
    <row r="160">
      <c r="H160" s="3"/>
    </row>
    <row r="161">
      <c r="H161" s="3"/>
    </row>
    <row r="162">
      <c r="H162" s="3"/>
    </row>
    <row r="163">
      <c r="H163" s="3"/>
    </row>
    <row r="164">
      <c r="H164" s="3"/>
    </row>
    <row r="165">
      <c r="H165" s="3"/>
    </row>
    <row r="166">
      <c r="H166" s="3"/>
    </row>
    <row r="167">
      <c r="H167" s="3"/>
    </row>
    <row r="168">
      <c r="H168" s="3"/>
    </row>
    <row r="169">
      <c r="H169" s="3"/>
    </row>
    <row r="170">
      <c r="H170" s="3"/>
    </row>
    <row r="171">
      <c r="H171" s="3"/>
    </row>
    <row r="172">
      <c r="H172" s="3"/>
    </row>
    <row r="173">
      <c r="H173" s="3"/>
    </row>
    <row r="174">
      <c r="H174" s="3"/>
    </row>
    <row r="175">
      <c r="H175" s="3"/>
    </row>
    <row r="176">
      <c r="H176" s="3"/>
    </row>
    <row r="177">
      <c r="H177" s="3"/>
    </row>
    <row r="178">
      <c r="H178" s="3"/>
    </row>
    <row r="179">
      <c r="H179" s="3"/>
    </row>
    <row r="180">
      <c r="H180" s="3"/>
    </row>
    <row r="181">
      <c r="H181" s="3"/>
    </row>
    <row r="182">
      <c r="H182" s="3"/>
    </row>
    <row r="183">
      <c r="H183" s="3"/>
    </row>
    <row r="184">
      <c r="H184" s="3"/>
    </row>
    <row r="185">
      <c r="H185" s="3"/>
    </row>
    <row r="186">
      <c r="H186" s="3"/>
    </row>
    <row r="187">
      <c r="H187" s="3"/>
    </row>
    <row r="188">
      <c r="H188" s="3"/>
    </row>
    <row r="189">
      <c r="H189" s="3"/>
    </row>
    <row r="190">
      <c r="H190" s="3"/>
    </row>
    <row r="191">
      <c r="H191" s="3"/>
    </row>
    <row r="192">
      <c r="H192" s="3"/>
    </row>
    <row r="193">
      <c r="H193" s="3"/>
    </row>
    <row r="194">
      <c r="H194" s="3"/>
    </row>
    <row r="195">
      <c r="H195" s="3"/>
    </row>
    <row r="196">
      <c r="H196" s="3"/>
    </row>
    <row r="197">
      <c r="H197" s="3"/>
    </row>
    <row r="198">
      <c r="H198" s="3"/>
    </row>
    <row r="199">
      <c r="H199" s="3"/>
    </row>
    <row r="200">
      <c r="H200" s="3"/>
    </row>
    <row r="201">
      <c r="H201" s="3"/>
    </row>
    <row r="202">
      <c r="H202" s="3"/>
    </row>
    <row r="203">
      <c r="H203" s="3"/>
    </row>
    <row r="204">
      <c r="H204" s="3"/>
    </row>
    <row r="205">
      <c r="H205" s="3"/>
    </row>
    <row r="206">
      <c r="H206" s="3"/>
    </row>
    <row r="207">
      <c r="H207" s="3"/>
    </row>
    <row r="208">
      <c r="H208" s="3"/>
    </row>
    <row r="209">
      <c r="H209" s="3"/>
    </row>
    <row r="210">
      <c r="H210" s="3"/>
    </row>
    <row r="211">
      <c r="H211" s="3"/>
    </row>
    <row r="212">
      <c r="H212" s="3"/>
    </row>
    <row r="213">
      <c r="H213" s="3"/>
    </row>
    <row r="214">
      <c r="H214" s="3"/>
    </row>
    <row r="215">
      <c r="H215" s="3"/>
    </row>
    <row r="216">
      <c r="H216" s="3"/>
    </row>
    <row r="217">
      <c r="H217" s="3"/>
    </row>
    <row r="218">
      <c r="H218" s="3"/>
    </row>
    <row r="219">
      <c r="H219" s="3"/>
    </row>
    <row r="220">
      <c r="H220" s="3"/>
    </row>
    <row r="221">
      <c r="H221" s="3"/>
    </row>
    <row r="222">
      <c r="H222" s="3"/>
    </row>
    <row r="223">
      <c r="H223" s="3"/>
    </row>
    <row r="224">
      <c r="H224" s="3"/>
    </row>
    <row r="225">
      <c r="H225" s="3"/>
    </row>
    <row r="226">
      <c r="H226" s="3"/>
    </row>
    <row r="227">
      <c r="H227" s="3"/>
    </row>
    <row r="228">
      <c r="H228" s="3"/>
    </row>
    <row r="229">
      <c r="H229" s="3"/>
    </row>
    <row r="230">
      <c r="H230" s="3"/>
    </row>
    <row r="231">
      <c r="H231" s="3"/>
    </row>
    <row r="232">
      <c r="H232" s="3"/>
    </row>
    <row r="233">
      <c r="H233" s="3"/>
    </row>
    <row r="234">
      <c r="H234" s="3"/>
    </row>
    <row r="235">
      <c r="H235" s="3"/>
    </row>
    <row r="236">
      <c r="H236" s="3"/>
    </row>
    <row r="237">
      <c r="H237" s="3"/>
    </row>
    <row r="238">
      <c r="H238" s="3"/>
    </row>
    <row r="239">
      <c r="H239" s="3"/>
    </row>
    <row r="240">
      <c r="H240" s="3"/>
    </row>
    <row r="241">
      <c r="H241" s="3"/>
    </row>
    <row r="242">
      <c r="H242" s="3"/>
    </row>
    <row r="243">
      <c r="H243" s="3"/>
    </row>
    <row r="244">
      <c r="H244" s="3"/>
    </row>
    <row r="245">
      <c r="H245" s="3"/>
    </row>
    <row r="246">
      <c r="H246" s="3"/>
    </row>
    <row r="247">
      <c r="H247" s="3"/>
    </row>
    <row r="248">
      <c r="H248" s="3"/>
    </row>
    <row r="249">
      <c r="H249" s="3"/>
    </row>
    <row r="250">
      <c r="H250" s="3"/>
    </row>
    <row r="251">
      <c r="H251" s="3"/>
    </row>
    <row r="252">
      <c r="H252" s="3"/>
    </row>
    <row r="253">
      <c r="H253" s="3"/>
    </row>
    <row r="254">
      <c r="H254" s="3"/>
    </row>
    <row r="255">
      <c r="H255" s="3"/>
    </row>
    <row r="256">
      <c r="H256" s="3"/>
    </row>
    <row r="257">
      <c r="H257" s="3"/>
    </row>
    <row r="258">
      <c r="H258" s="3"/>
    </row>
    <row r="259">
      <c r="H259" s="3"/>
    </row>
    <row r="260">
      <c r="H260" s="3"/>
    </row>
    <row r="261">
      <c r="H261" s="3"/>
    </row>
    <row r="262">
      <c r="H262" s="3"/>
    </row>
    <row r="263">
      <c r="H263" s="3"/>
    </row>
    <row r="264">
      <c r="H264" s="3"/>
    </row>
    <row r="265">
      <c r="H265" s="3"/>
    </row>
    <row r="266">
      <c r="H266" s="3"/>
    </row>
    <row r="267">
      <c r="H267" s="3"/>
    </row>
    <row r="268">
      <c r="H268" s="3"/>
    </row>
    <row r="269">
      <c r="H269" s="3"/>
    </row>
    <row r="270">
      <c r="H270" s="3"/>
    </row>
    <row r="271">
      <c r="H271" s="3"/>
    </row>
    <row r="272">
      <c r="H272" s="3"/>
    </row>
    <row r="273">
      <c r="H273" s="3"/>
    </row>
    <row r="274">
      <c r="H274" s="3"/>
    </row>
    <row r="275">
      <c r="H275" s="3"/>
    </row>
    <row r="276">
      <c r="H276" s="3"/>
    </row>
    <row r="277">
      <c r="H277" s="3"/>
    </row>
    <row r="278">
      <c r="H278" s="3"/>
    </row>
    <row r="279">
      <c r="H279" s="3"/>
    </row>
    <row r="280">
      <c r="H280" s="3"/>
    </row>
    <row r="281">
      <c r="H281" s="3"/>
    </row>
    <row r="282">
      <c r="H282" s="3"/>
    </row>
    <row r="283">
      <c r="H283" s="3"/>
    </row>
    <row r="284">
      <c r="H284" s="3"/>
    </row>
    <row r="285">
      <c r="H285" s="3"/>
    </row>
    <row r="286">
      <c r="H286" s="3"/>
    </row>
    <row r="287">
      <c r="H287" s="3"/>
    </row>
    <row r="288">
      <c r="H288" s="3"/>
    </row>
    <row r="289">
      <c r="H289" s="3"/>
    </row>
    <row r="290">
      <c r="H290" s="3"/>
    </row>
    <row r="291">
      <c r="H291" s="3"/>
    </row>
    <row r="292">
      <c r="H292" s="3"/>
    </row>
    <row r="293">
      <c r="H293" s="3"/>
    </row>
    <row r="294">
      <c r="H294" s="3"/>
    </row>
    <row r="295">
      <c r="H295" s="3"/>
    </row>
    <row r="296">
      <c r="H296" s="3"/>
    </row>
    <row r="297">
      <c r="H297" s="3"/>
    </row>
    <row r="298">
      <c r="H298" s="3"/>
    </row>
    <row r="299">
      <c r="H299" s="3"/>
    </row>
    <row r="300">
      <c r="H300" s="3"/>
    </row>
    <row r="301">
      <c r="H301" s="3"/>
    </row>
    <row r="302">
      <c r="H302" s="3"/>
    </row>
    <row r="303">
      <c r="H303" s="3"/>
    </row>
    <row r="304">
      <c r="H304" s="3"/>
    </row>
    <row r="305">
      <c r="H305" s="3"/>
    </row>
    <row r="306">
      <c r="H306" s="3"/>
    </row>
    <row r="307">
      <c r="H307" s="3"/>
    </row>
    <row r="308">
      <c r="H308" s="3"/>
    </row>
    <row r="309">
      <c r="H309" s="3"/>
    </row>
    <row r="310">
      <c r="H310" s="3"/>
    </row>
    <row r="311">
      <c r="H311" s="3"/>
    </row>
    <row r="312">
      <c r="H312" s="3"/>
    </row>
    <row r="313">
      <c r="H313" s="3"/>
    </row>
    <row r="314">
      <c r="H314" s="3"/>
    </row>
    <row r="315">
      <c r="H315" s="3"/>
    </row>
    <row r="316">
      <c r="H316" s="3"/>
    </row>
    <row r="317">
      <c r="H317" s="3"/>
    </row>
    <row r="318">
      <c r="H318" s="3"/>
    </row>
    <row r="319">
      <c r="H319" s="3"/>
    </row>
    <row r="320">
      <c r="H320" s="3"/>
    </row>
    <row r="321">
      <c r="H321" s="3"/>
    </row>
    <row r="322">
      <c r="H322" s="3"/>
    </row>
    <row r="323">
      <c r="H323" s="3"/>
    </row>
    <row r="324">
      <c r="H324" s="3"/>
    </row>
    <row r="325">
      <c r="H325" s="3"/>
    </row>
    <row r="326">
      <c r="H326" s="3"/>
    </row>
    <row r="327">
      <c r="H327" s="3"/>
    </row>
    <row r="328">
      <c r="H328" s="3"/>
    </row>
    <row r="329">
      <c r="H329" s="3"/>
    </row>
    <row r="330">
      <c r="H330" s="3"/>
    </row>
    <row r="331">
      <c r="H331" s="3"/>
    </row>
    <row r="332">
      <c r="H332" s="3"/>
    </row>
    <row r="333">
      <c r="H333" s="3"/>
    </row>
    <row r="334">
      <c r="H334" s="3"/>
    </row>
    <row r="335">
      <c r="H335" s="3"/>
    </row>
    <row r="336">
      <c r="H336" s="3"/>
    </row>
    <row r="337">
      <c r="H337" s="3"/>
    </row>
    <row r="338">
      <c r="H338" s="3"/>
    </row>
    <row r="339">
      <c r="H339" s="3"/>
    </row>
    <row r="340">
      <c r="H340" s="3"/>
    </row>
    <row r="341">
      <c r="H341" s="3"/>
    </row>
    <row r="342">
      <c r="H342" s="3"/>
    </row>
    <row r="343">
      <c r="H343" s="3"/>
    </row>
    <row r="344">
      <c r="H344" s="3"/>
    </row>
    <row r="345">
      <c r="H345" s="3"/>
    </row>
    <row r="346">
      <c r="H346" s="3"/>
    </row>
    <row r="347">
      <c r="H347" s="3"/>
    </row>
    <row r="348">
      <c r="H348" s="3"/>
    </row>
    <row r="349">
      <c r="H349" s="3"/>
    </row>
    <row r="350">
      <c r="H350" s="3"/>
    </row>
    <row r="351">
      <c r="H351" s="3"/>
    </row>
    <row r="352">
      <c r="H352" s="3"/>
    </row>
    <row r="353">
      <c r="H353" s="3"/>
    </row>
    <row r="354">
      <c r="H354" s="3"/>
    </row>
    <row r="355">
      <c r="H355" s="3"/>
    </row>
    <row r="356">
      <c r="H356" s="3"/>
    </row>
    <row r="357">
      <c r="H357" s="3"/>
    </row>
    <row r="358">
      <c r="H358" s="3"/>
    </row>
    <row r="359">
      <c r="H359" s="3"/>
    </row>
    <row r="360">
      <c r="H360" s="3"/>
    </row>
    <row r="361">
      <c r="H361" s="3"/>
    </row>
    <row r="362">
      <c r="H362" s="3"/>
    </row>
    <row r="363">
      <c r="H363" s="3"/>
    </row>
    <row r="364">
      <c r="H364" s="3"/>
    </row>
    <row r="365">
      <c r="H365" s="3"/>
    </row>
    <row r="366">
      <c r="H366" s="3"/>
    </row>
    <row r="367">
      <c r="H367" s="3"/>
    </row>
    <row r="368">
      <c r="H368" s="3"/>
    </row>
    <row r="369">
      <c r="H369" s="3"/>
    </row>
    <row r="370">
      <c r="H370" s="3"/>
    </row>
    <row r="371">
      <c r="H371" s="3"/>
    </row>
    <row r="372">
      <c r="H372" s="3"/>
    </row>
    <row r="373">
      <c r="H373" s="3"/>
    </row>
    <row r="374">
      <c r="H374" s="3"/>
    </row>
    <row r="375">
      <c r="H375" s="3"/>
    </row>
    <row r="376">
      <c r="H376" s="3"/>
    </row>
    <row r="377">
      <c r="H377" s="3"/>
    </row>
    <row r="378">
      <c r="H378" s="3"/>
    </row>
    <row r="379">
      <c r="H379" s="3"/>
    </row>
    <row r="380">
      <c r="H380" s="3"/>
    </row>
    <row r="381">
      <c r="H381" s="3"/>
    </row>
    <row r="382">
      <c r="H382" s="3"/>
    </row>
    <row r="383">
      <c r="H383" s="3"/>
    </row>
    <row r="384">
      <c r="H384" s="3"/>
    </row>
    <row r="385">
      <c r="H385" s="3"/>
    </row>
    <row r="386">
      <c r="H386" s="3"/>
    </row>
    <row r="387">
      <c r="H387" s="3"/>
    </row>
    <row r="388">
      <c r="H388" s="3"/>
    </row>
    <row r="389">
      <c r="H389" s="3"/>
    </row>
    <row r="390">
      <c r="H390" s="3"/>
    </row>
    <row r="391">
      <c r="H391" s="3"/>
    </row>
    <row r="392">
      <c r="H392" s="3"/>
    </row>
    <row r="393">
      <c r="H393" s="3"/>
    </row>
    <row r="394">
      <c r="H394" s="3"/>
    </row>
    <row r="395">
      <c r="H395" s="3"/>
    </row>
    <row r="396">
      <c r="H396" s="3"/>
    </row>
    <row r="397">
      <c r="H397" s="3"/>
    </row>
    <row r="398">
      <c r="H398" s="3"/>
    </row>
    <row r="399">
      <c r="H399" s="3"/>
    </row>
    <row r="400">
      <c r="H400" s="3"/>
    </row>
    <row r="401">
      <c r="H401" s="3"/>
    </row>
    <row r="402">
      <c r="H402" s="3"/>
    </row>
    <row r="403">
      <c r="H403" s="3"/>
    </row>
    <row r="404">
      <c r="H404" s="3"/>
    </row>
    <row r="405">
      <c r="H405" s="3"/>
    </row>
    <row r="406">
      <c r="H406" s="3"/>
    </row>
    <row r="407">
      <c r="H407" s="3"/>
    </row>
    <row r="408">
      <c r="H408" s="3"/>
    </row>
    <row r="409">
      <c r="H409" s="3"/>
    </row>
    <row r="410">
      <c r="H410" s="3"/>
    </row>
    <row r="411">
      <c r="H411" s="3"/>
    </row>
    <row r="412">
      <c r="H412" s="3"/>
    </row>
    <row r="413">
      <c r="H413" s="3"/>
    </row>
    <row r="414">
      <c r="H414" s="3"/>
    </row>
    <row r="415">
      <c r="H415" s="3"/>
    </row>
    <row r="416">
      <c r="H416" s="3"/>
    </row>
    <row r="417">
      <c r="H417" s="3"/>
    </row>
    <row r="418">
      <c r="H418" s="3"/>
    </row>
    <row r="419">
      <c r="H419" s="3"/>
    </row>
    <row r="420">
      <c r="H420" s="3"/>
    </row>
    <row r="421">
      <c r="H421" s="3"/>
    </row>
    <row r="422">
      <c r="H422" s="3"/>
    </row>
    <row r="423">
      <c r="H423" s="3"/>
    </row>
    <row r="424">
      <c r="H424" s="3"/>
    </row>
    <row r="425">
      <c r="H425" s="3"/>
    </row>
    <row r="426">
      <c r="H426" s="3"/>
    </row>
    <row r="427">
      <c r="H427" s="3"/>
    </row>
    <row r="428">
      <c r="H428" s="3"/>
    </row>
    <row r="429">
      <c r="H429" s="3"/>
    </row>
    <row r="430">
      <c r="H430" s="3"/>
    </row>
    <row r="431">
      <c r="H431" s="3"/>
    </row>
    <row r="432">
      <c r="H432" s="3"/>
    </row>
    <row r="433">
      <c r="H433" s="3"/>
    </row>
    <row r="434">
      <c r="H434" s="3"/>
    </row>
    <row r="435">
      <c r="H435" s="3"/>
    </row>
    <row r="436">
      <c r="H436" s="3"/>
    </row>
    <row r="437">
      <c r="H437" s="3"/>
    </row>
    <row r="438">
      <c r="H438" s="3"/>
    </row>
    <row r="439">
      <c r="H439" s="3"/>
    </row>
    <row r="440">
      <c r="H440" s="3"/>
    </row>
    <row r="441">
      <c r="H441" s="3"/>
    </row>
    <row r="442">
      <c r="H442" s="3"/>
    </row>
    <row r="443">
      <c r="H443" s="3"/>
    </row>
    <row r="444">
      <c r="H444" s="3"/>
    </row>
    <row r="445">
      <c r="H445" s="3"/>
    </row>
    <row r="446">
      <c r="H446" s="3"/>
    </row>
    <row r="447">
      <c r="H447" s="3"/>
    </row>
    <row r="448">
      <c r="H448" s="3"/>
    </row>
    <row r="449">
      <c r="H449" s="3"/>
    </row>
    <row r="450">
      <c r="H450" s="3"/>
    </row>
    <row r="451">
      <c r="H451" s="3"/>
    </row>
    <row r="452">
      <c r="H452" s="3"/>
    </row>
    <row r="453">
      <c r="H453" s="3"/>
    </row>
    <row r="454">
      <c r="H454" s="3"/>
    </row>
    <row r="455">
      <c r="H455" s="3"/>
    </row>
    <row r="456">
      <c r="H456" s="3"/>
    </row>
    <row r="457">
      <c r="H457" s="3"/>
    </row>
    <row r="458">
      <c r="H458" s="3"/>
    </row>
    <row r="459">
      <c r="H459" s="3"/>
    </row>
    <row r="460">
      <c r="H460" s="3"/>
    </row>
    <row r="461">
      <c r="H461" s="3"/>
    </row>
    <row r="462">
      <c r="H462" s="3"/>
    </row>
    <row r="463">
      <c r="H463" s="3"/>
    </row>
    <row r="464">
      <c r="H464" s="3"/>
    </row>
    <row r="465">
      <c r="H465" s="3"/>
    </row>
    <row r="466">
      <c r="H466" s="3"/>
    </row>
    <row r="467">
      <c r="H467" s="3"/>
    </row>
    <row r="468">
      <c r="H468" s="3"/>
    </row>
    <row r="469">
      <c r="H469" s="3"/>
    </row>
    <row r="470">
      <c r="H470" s="3"/>
    </row>
    <row r="471">
      <c r="H471" s="3"/>
    </row>
    <row r="472">
      <c r="H472" s="3"/>
    </row>
    <row r="473">
      <c r="H473" s="3"/>
    </row>
    <row r="474">
      <c r="H474" s="3"/>
    </row>
    <row r="475">
      <c r="H475" s="3"/>
    </row>
    <row r="476">
      <c r="H476" s="3"/>
    </row>
    <row r="477">
      <c r="H477" s="3"/>
    </row>
    <row r="478">
      <c r="H478" s="3"/>
    </row>
    <row r="479">
      <c r="H479" s="3"/>
    </row>
    <row r="480">
      <c r="H480" s="3"/>
    </row>
    <row r="481">
      <c r="H481" s="3"/>
    </row>
    <row r="482">
      <c r="H482" s="3"/>
    </row>
    <row r="483">
      <c r="H483" s="3"/>
    </row>
    <row r="484">
      <c r="H484" s="3"/>
    </row>
    <row r="485">
      <c r="H485" s="3"/>
    </row>
    <row r="486">
      <c r="H486" s="3"/>
    </row>
    <row r="487">
      <c r="H487" s="3"/>
    </row>
    <row r="488">
      <c r="H488" s="3"/>
    </row>
    <row r="489">
      <c r="H489" s="3"/>
    </row>
    <row r="490">
      <c r="H490" s="3"/>
    </row>
    <row r="491">
      <c r="H491" s="3"/>
    </row>
    <row r="492">
      <c r="H492" s="3"/>
    </row>
    <row r="493">
      <c r="H493" s="3"/>
    </row>
    <row r="494">
      <c r="H494" s="3"/>
    </row>
    <row r="495">
      <c r="H495" s="3"/>
    </row>
    <row r="496">
      <c r="H496" s="3"/>
    </row>
    <row r="497">
      <c r="H497" s="3"/>
    </row>
    <row r="498">
      <c r="H498" s="3"/>
    </row>
    <row r="499">
      <c r="H499" s="3"/>
    </row>
    <row r="500">
      <c r="H500" s="3"/>
    </row>
    <row r="501">
      <c r="H501" s="3"/>
    </row>
    <row r="502">
      <c r="H502" s="3"/>
    </row>
    <row r="503">
      <c r="H503" s="3"/>
    </row>
    <row r="504">
      <c r="H504" s="3"/>
    </row>
    <row r="505">
      <c r="H505" s="3"/>
    </row>
    <row r="506">
      <c r="H506" s="3"/>
    </row>
    <row r="507">
      <c r="H507" s="3"/>
    </row>
    <row r="508">
      <c r="H508" s="3"/>
    </row>
    <row r="509">
      <c r="H509" s="3"/>
    </row>
    <row r="510">
      <c r="H510" s="3"/>
    </row>
    <row r="511">
      <c r="H511" s="3"/>
    </row>
    <row r="512">
      <c r="H512" s="3"/>
    </row>
    <row r="513">
      <c r="H513" s="3"/>
    </row>
    <row r="514">
      <c r="H514" s="3"/>
    </row>
    <row r="515">
      <c r="H515" s="3"/>
    </row>
    <row r="516">
      <c r="H516" s="3"/>
    </row>
    <row r="517">
      <c r="H517" s="3"/>
    </row>
    <row r="518">
      <c r="H518" s="3"/>
    </row>
    <row r="519">
      <c r="H519" s="3"/>
    </row>
    <row r="520">
      <c r="H520" s="3"/>
    </row>
    <row r="521">
      <c r="H521" s="3"/>
    </row>
    <row r="522">
      <c r="H522" s="3"/>
    </row>
    <row r="523">
      <c r="H523" s="3"/>
    </row>
    <row r="524">
      <c r="H524" s="3"/>
    </row>
    <row r="525">
      <c r="H525" s="3"/>
    </row>
    <row r="526">
      <c r="H526" s="3"/>
    </row>
    <row r="527">
      <c r="H527" s="3"/>
    </row>
    <row r="528">
      <c r="H528" s="3"/>
    </row>
    <row r="529">
      <c r="H529" s="3"/>
    </row>
    <row r="530">
      <c r="H530" s="3"/>
    </row>
    <row r="531">
      <c r="H531" s="3"/>
    </row>
    <row r="532">
      <c r="H532" s="3"/>
    </row>
    <row r="533">
      <c r="H533" s="3"/>
    </row>
    <row r="534">
      <c r="H534" s="3"/>
    </row>
    <row r="535">
      <c r="H535" s="3"/>
    </row>
    <row r="536">
      <c r="H536" s="3"/>
    </row>
    <row r="537">
      <c r="H537" s="3"/>
    </row>
    <row r="538">
      <c r="H538" s="3"/>
    </row>
    <row r="539">
      <c r="H539" s="3"/>
    </row>
    <row r="540">
      <c r="H540" s="3"/>
    </row>
    <row r="541">
      <c r="H541" s="3"/>
    </row>
    <row r="542">
      <c r="H542" s="3"/>
    </row>
    <row r="543">
      <c r="H543" s="3"/>
    </row>
    <row r="544">
      <c r="H544" s="3"/>
    </row>
    <row r="545">
      <c r="H545" s="3"/>
    </row>
    <row r="546">
      <c r="H546" s="3"/>
    </row>
    <row r="547">
      <c r="H547" s="3"/>
    </row>
    <row r="548">
      <c r="H548" s="3"/>
    </row>
    <row r="549">
      <c r="H549" s="3"/>
    </row>
    <row r="550">
      <c r="H550" s="3"/>
    </row>
    <row r="551">
      <c r="H551" s="3"/>
    </row>
    <row r="552">
      <c r="H552" s="3"/>
    </row>
    <row r="553">
      <c r="H553" s="3"/>
    </row>
    <row r="554">
      <c r="H554" s="3"/>
    </row>
    <row r="555">
      <c r="H555" s="3"/>
    </row>
    <row r="556">
      <c r="H556" s="3"/>
    </row>
    <row r="557">
      <c r="H557" s="3"/>
    </row>
    <row r="558">
      <c r="H558" s="3"/>
    </row>
    <row r="559">
      <c r="H559" s="3"/>
    </row>
    <row r="560">
      <c r="H560" s="3"/>
    </row>
    <row r="561">
      <c r="H561" s="3"/>
    </row>
    <row r="562">
      <c r="H562" s="3"/>
    </row>
    <row r="563">
      <c r="H563" s="3"/>
    </row>
    <row r="564">
      <c r="H564" s="3"/>
    </row>
    <row r="565">
      <c r="H565" s="3"/>
    </row>
    <row r="566">
      <c r="H566" s="3"/>
    </row>
    <row r="567">
      <c r="H567" s="3"/>
    </row>
    <row r="568">
      <c r="H568" s="3"/>
    </row>
    <row r="569">
      <c r="H569" s="3"/>
    </row>
    <row r="570">
      <c r="H570" s="3"/>
    </row>
    <row r="571">
      <c r="H571" s="3"/>
    </row>
    <row r="572">
      <c r="H572" s="3"/>
    </row>
    <row r="573">
      <c r="H573" s="3"/>
    </row>
    <row r="574">
      <c r="H574" s="3"/>
    </row>
    <row r="575">
      <c r="H575" s="3"/>
    </row>
    <row r="576">
      <c r="H576" s="3"/>
    </row>
    <row r="577">
      <c r="H577" s="3"/>
    </row>
    <row r="578">
      <c r="H578" s="3"/>
    </row>
    <row r="579">
      <c r="H579" s="3"/>
    </row>
    <row r="580">
      <c r="H580" s="3"/>
    </row>
    <row r="581">
      <c r="H581" s="3"/>
    </row>
    <row r="582">
      <c r="H582" s="3"/>
    </row>
    <row r="583">
      <c r="H583" s="3"/>
    </row>
    <row r="584">
      <c r="H584" s="3"/>
    </row>
    <row r="585">
      <c r="H585" s="3"/>
    </row>
    <row r="586">
      <c r="H586" s="3"/>
    </row>
    <row r="587">
      <c r="H587" s="3"/>
    </row>
    <row r="588">
      <c r="H588" s="3"/>
    </row>
    <row r="589">
      <c r="H589" s="3"/>
    </row>
    <row r="590">
      <c r="H590" s="3"/>
    </row>
    <row r="591">
      <c r="H591" s="3"/>
    </row>
    <row r="592">
      <c r="H592" s="3"/>
    </row>
    <row r="593">
      <c r="H593" s="3"/>
    </row>
    <row r="594">
      <c r="H594" s="3"/>
    </row>
    <row r="595">
      <c r="H595" s="3"/>
    </row>
    <row r="596">
      <c r="H596" s="3"/>
    </row>
    <row r="597">
      <c r="H597" s="3"/>
    </row>
    <row r="598">
      <c r="H598" s="3"/>
    </row>
    <row r="599">
      <c r="H599" s="3"/>
    </row>
    <row r="600">
      <c r="H600" s="3"/>
    </row>
    <row r="601">
      <c r="H601" s="3"/>
    </row>
    <row r="602">
      <c r="H602" s="3"/>
    </row>
    <row r="603">
      <c r="H603" s="3"/>
    </row>
    <row r="604">
      <c r="H604" s="3"/>
    </row>
    <row r="605">
      <c r="H605" s="3"/>
    </row>
    <row r="606">
      <c r="H606" s="3"/>
    </row>
    <row r="607">
      <c r="H607" s="3"/>
    </row>
    <row r="608">
      <c r="H608" s="3"/>
    </row>
    <row r="609">
      <c r="H609" s="3"/>
    </row>
    <row r="610">
      <c r="H610" s="3"/>
    </row>
    <row r="611">
      <c r="H611" s="3"/>
    </row>
    <row r="612">
      <c r="H612" s="3"/>
    </row>
    <row r="613">
      <c r="H613" s="3"/>
    </row>
    <row r="614">
      <c r="H614" s="3"/>
    </row>
    <row r="615">
      <c r="H615" s="3"/>
    </row>
    <row r="616">
      <c r="H616" s="3"/>
    </row>
    <row r="617">
      <c r="H617" s="3"/>
    </row>
    <row r="618">
      <c r="H618" s="3"/>
    </row>
    <row r="619">
      <c r="H619" s="3"/>
    </row>
    <row r="620">
      <c r="H620" s="3"/>
    </row>
    <row r="621">
      <c r="H621" s="3"/>
    </row>
    <row r="622">
      <c r="H622" s="3"/>
    </row>
    <row r="623">
      <c r="H623" s="3"/>
    </row>
    <row r="624">
      <c r="H624" s="3"/>
    </row>
    <row r="625">
      <c r="H625" s="3"/>
    </row>
    <row r="626">
      <c r="H626" s="3"/>
    </row>
    <row r="627">
      <c r="H627" s="3"/>
    </row>
    <row r="628">
      <c r="H628" s="3"/>
    </row>
    <row r="629">
      <c r="H629" s="3"/>
    </row>
    <row r="630">
      <c r="H630" s="3"/>
    </row>
    <row r="631">
      <c r="H631" s="3"/>
    </row>
    <row r="632">
      <c r="H632" s="3"/>
    </row>
    <row r="633">
      <c r="H633" s="3"/>
    </row>
    <row r="634">
      <c r="H634" s="3"/>
    </row>
    <row r="635">
      <c r="H635" s="3"/>
    </row>
    <row r="636">
      <c r="H636" s="3"/>
    </row>
    <row r="637">
      <c r="H637" s="3"/>
    </row>
    <row r="638">
      <c r="H638" s="3"/>
    </row>
    <row r="639">
      <c r="H639" s="3"/>
    </row>
    <row r="640">
      <c r="H640" s="3"/>
    </row>
    <row r="641">
      <c r="H641" s="3"/>
    </row>
    <row r="642">
      <c r="H642" s="3"/>
    </row>
    <row r="643">
      <c r="H643" s="3"/>
    </row>
    <row r="644">
      <c r="H644" s="3"/>
    </row>
    <row r="645">
      <c r="H645" s="3"/>
    </row>
    <row r="646">
      <c r="H646" s="3"/>
    </row>
    <row r="647">
      <c r="H647" s="3"/>
    </row>
    <row r="648">
      <c r="H648" s="3"/>
    </row>
    <row r="649">
      <c r="H649" s="3"/>
    </row>
    <row r="650">
      <c r="H650" s="3"/>
    </row>
    <row r="651">
      <c r="H651" s="3"/>
    </row>
    <row r="652">
      <c r="H652" s="3"/>
    </row>
    <row r="653">
      <c r="H653" s="3"/>
    </row>
    <row r="654">
      <c r="H654" s="3"/>
    </row>
    <row r="655">
      <c r="H655" s="3"/>
    </row>
    <row r="656">
      <c r="H656" s="3"/>
    </row>
    <row r="657">
      <c r="H657" s="3"/>
    </row>
    <row r="658">
      <c r="H658" s="3"/>
    </row>
    <row r="659">
      <c r="H659" s="3"/>
    </row>
    <row r="660">
      <c r="H660" s="3"/>
    </row>
    <row r="661">
      <c r="H661" s="3"/>
    </row>
    <row r="662">
      <c r="H662" s="3"/>
    </row>
    <row r="663">
      <c r="H663" s="3"/>
    </row>
    <row r="664">
      <c r="H664" s="3"/>
    </row>
    <row r="665">
      <c r="H665" s="3"/>
    </row>
    <row r="666">
      <c r="H666" s="3"/>
    </row>
    <row r="667">
      <c r="H667" s="3"/>
    </row>
    <row r="668">
      <c r="H668" s="3"/>
    </row>
    <row r="669">
      <c r="H669" s="3"/>
    </row>
    <row r="670">
      <c r="H670" s="3"/>
    </row>
    <row r="671">
      <c r="H671" s="3"/>
    </row>
    <row r="672">
      <c r="H672" s="3"/>
    </row>
    <row r="673">
      <c r="H673" s="3"/>
    </row>
    <row r="674">
      <c r="H674" s="3"/>
    </row>
    <row r="675">
      <c r="H675" s="3"/>
    </row>
    <row r="676">
      <c r="H676" s="3"/>
    </row>
    <row r="677">
      <c r="H677" s="3"/>
    </row>
    <row r="678">
      <c r="H678" s="3"/>
    </row>
    <row r="679">
      <c r="H679" s="3"/>
    </row>
    <row r="680">
      <c r="H680" s="3"/>
    </row>
    <row r="681">
      <c r="H681" s="3"/>
    </row>
    <row r="682">
      <c r="H682" s="3"/>
    </row>
    <row r="683">
      <c r="H683" s="3"/>
    </row>
    <row r="684">
      <c r="H684" s="3"/>
    </row>
    <row r="685">
      <c r="H685" s="3"/>
    </row>
    <row r="686">
      <c r="H686" s="3"/>
    </row>
    <row r="687">
      <c r="H687" s="3"/>
    </row>
    <row r="688">
      <c r="H688" s="3"/>
    </row>
    <row r="689">
      <c r="H689" s="3"/>
    </row>
    <row r="690">
      <c r="H690" s="3"/>
    </row>
    <row r="691">
      <c r="H691" s="3"/>
    </row>
    <row r="692">
      <c r="H692" s="3"/>
    </row>
    <row r="693">
      <c r="H693" s="3"/>
    </row>
    <row r="694">
      <c r="H694" s="3"/>
    </row>
    <row r="695">
      <c r="H695" s="3"/>
    </row>
    <row r="696">
      <c r="H696" s="3"/>
    </row>
    <row r="697">
      <c r="H697" s="3"/>
    </row>
    <row r="698">
      <c r="H698" s="3"/>
    </row>
    <row r="699">
      <c r="H699" s="3"/>
    </row>
    <row r="700">
      <c r="H700" s="3"/>
    </row>
    <row r="701">
      <c r="H701" s="3"/>
    </row>
    <row r="702">
      <c r="H702" s="3"/>
    </row>
    <row r="703">
      <c r="H703" s="3"/>
    </row>
    <row r="704">
      <c r="H704" s="3"/>
    </row>
    <row r="705">
      <c r="H705" s="3"/>
    </row>
    <row r="706">
      <c r="H706" s="3"/>
    </row>
    <row r="707">
      <c r="H707" s="3"/>
    </row>
    <row r="708">
      <c r="H708" s="3"/>
    </row>
    <row r="709">
      <c r="H709" s="3"/>
    </row>
    <row r="710">
      <c r="H710" s="3"/>
    </row>
    <row r="711">
      <c r="H711" s="3"/>
    </row>
    <row r="712">
      <c r="H712" s="3"/>
    </row>
    <row r="713">
      <c r="H713" s="3"/>
    </row>
    <row r="714">
      <c r="H714" s="3"/>
    </row>
    <row r="715">
      <c r="H715" s="3"/>
    </row>
    <row r="716">
      <c r="H716" s="3"/>
    </row>
    <row r="717">
      <c r="H717" s="3"/>
    </row>
    <row r="718">
      <c r="H718" s="3"/>
    </row>
    <row r="719">
      <c r="H719" s="3"/>
    </row>
    <row r="720">
      <c r="H720" s="3"/>
    </row>
    <row r="721">
      <c r="H721" s="3"/>
    </row>
    <row r="722">
      <c r="H722" s="3"/>
    </row>
    <row r="723">
      <c r="H723" s="3"/>
    </row>
    <row r="724">
      <c r="H724" s="3"/>
    </row>
    <row r="725">
      <c r="H725" s="3"/>
    </row>
    <row r="726">
      <c r="H726" s="3"/>
    </row>
    <row r="727">
      <c r="H727" s="3"/>
    </row>
    <row r="728">
      <c r="H728" s="3"/>
    </row>
    <row r="729">
      <c r="H729" s="3"/>
    </row>
    <row r="730">
      <c r="H730" s="3"/>
    </row>
    <row r="731">
      <c r="H731" s="3"/>
    </row>
    <row r="732">
      <c r="H732" s="3"/>
    </row>
    <row r="733">
      <c r="H733" s="3"/>
    </row>
    <row r="734">
      <c r="H734" s="3"/>
    </row>
    <row r="735">
      <c r="H735" s="3"/>
    </row>
    <row r="736">
      <c r="H736" s="3"/>
    </row>
    <row r="737">
      <c r="H737" s="3"/>
    </row>
    <row r="738">
      <c r="H738" s="3"/>
    </row>
    <row r="739">
      <c r="H739" s="3"/>
    </row>
    <row r="740">
      <c r="H740" s="3"/>
    </row>
    <row r="741">
      <c r="H741" s="3"/>
    </row>
    <row r="742">
      <c r="H742" s="3"/>
    </row>
    <row r="743">
      <c r="H743" s="3"/>
    </row>
    <row r="744">
      <c r="H744" s="3"/>
    </row>
    <row r="745">
      <c r="H745" s="3"/>
    </row>
    <row r="746">
      <c r="H746" s="3"/>
    </row>
    <row r="747">
      <c r="H747" s="3"/>
    </row>
    <row r="748">
      <c r="H748" s="3"/>
    </row>
    <row r="749">
      <c r="H749" s="3"/>
    </row>
    <row r="750">
      <c r="H750" s="3"/>
    </row>
    <row r="751">
      <c r="H751" s="3"/>
    </row>
    <row r="752">
      <c r="H752" s="3"/>
    </row>
    <row r="753">
      <c r="H753" s="3"/>
    </row>
    <row r="754">
      <c r="H754" s="3"/>
    </row>
    <row r="755">
      <c r="H755" s="3"/>
    </row>
    <row r="756">
      <c r="H756" s="3"/>
    </row>
    <row r="757">
      <c r="H757" s="3"/>
    </row>
    <row r="758">
      <c r="H758" s="3"/>
    </row>
    <row r="759">
      <c r="H759" s="3"/>
    </row>
    <row r="760">
      <c r="H760" s="3"/>
    </row>
    <row r="761">
      <c r="H761" s="3"/>
    </row>
    <row r="762">
      <c r="H762" s="3"/>
    </row>
    <row r="763">
      <c r="H763" s="3"/>
    </row>
    <row r="764">
      <c r="H764" s="3"/>
    </row>
    <row r="765">
      <c r="H765" s="3"/>
    </row>
    <row r="766">
      <c r="H766" s="3"/>
    </row>
    <row r="767">
      <c r="H767" s="3"/>
    </row>
    <row r="768">
      <c r="H768" s="3"/>
    </row>
    <row r="769">
      <c r="H769" s="3"/>
    </row>
    <row r="770">
      <c r="H770" s="3"/>
    </row>
    <row r="771">
      <c r="H771" s="3"/>
    </row>
    <row r="772">
      <c r="H772" s="3"/>
    </row>
    <row r="773">
      <c r="H773" s="3"/>
    </row>
    <row r="774">
      <c r="H774" s="3"/>
    </row>
    <row r="775">
      <c r="H775" s="3"/>
    </row>
    <row r="776">
      <c r="H776" s="3"/>
    </row>
    <row r="777">
      <c r="H777" s="3"/>
    </row>
    <row r="778">
      <c r="H778" s="3"/>
    </row>
    <row r="779">
      <c r="H779" s="3"/>
    </row>
    <row r="780">
      <c r="H780" s="3"/>
    </row>
    <row r="781">
      <c r="H781" s="3"/>
    </row>
    <row r="782">
      <c r="H782" s="3"/>
    </row>
    <row r="783">
      <c r="H783" s="3"/>
    </row>
    <row r="784">
      <c r="H784" s="3"/>
    </row>
    <row r="785">
      <c r="H785" s="3"/>
    </row>
    <row r="786">
      <c r="H786" s="3"/>
    </row>
    <row r="787">
      <c r="H787" s="3"/>
    </row>
    <row r="788">
      <c r="H788" s="3"/>
    </row>
    <row r="789">
      <c r="H789" s="3"/>
    </row>
    <row r="790">
      <c r="H790" s="3"/>
    </row>
    <row r="791">
      <c r="H791" s="3"/>
    </row>
    <row r="792">
      <c r="H792" s="3"/>
    </row>
    <row r="793">
      <c r="H793" s="3"/>
    </row>
    <row r="794">
      <c r="H794" s="3"/>
    </row>
    <row r="795">
      <c r="H795" s="3"/>
    </row>
    <row r="796">
      <c r="H796" s="3"/>
    </row>
    <row r="797">
      <c r="H797" s="3"/>
    </row>
    <row r="798">
      <c r="H798" s="3"/>
    </row>
    <row r="799">
      <c r="H799" s="3"/>
    </row>
    <row r="800">
      <c r="H800" s="3"/>
    </row>
    <row r="801">
      <c r="H801" s="3"/>
    </row>
    <row r="802">
      <c r="H802" s="3"/>
    </row>
    <row r="803">
      <c r="H803" s="3"/>
    </row>
    <row r="804">
      <c r="H804" s="3"/>
    </row>
    <row r="805">
      <c r="H805" s="3"/>
    </row>
    <row r="806">
      <c r="H806" s="3"/>
    </row>
    <row r="807">
      <c r="H807" s="3"/>
    </row>
    <row r="808">
      <c r="H808" s="3"/>
    </row>
    <row r="809">
      <c r="H809" s="3"/>
    </row>
    <row r="810">
      <c r="H810" s="3"/>
    </row>
    <row r="811">
      <c r="H811" s="3"/>
    </row>
    <row r="812">
      <c r="H812" s="3"/>
    </row>
    <row r="813">
      <c r="H813" s="3"/>
    </row>
    <row r="814">
      <c r="H814" s="3"/>
    </row>
    <row r="815">
      <c r="H815" s="3"/>
    </row>
    <row r="816">
      <c r="H816" s="3"/>
    </row>
    <row r="817">
      <c r="H817" s="3"/>
    </row>
    <row r="818">
      <c r="H818" s="3"/>
    </row>
    <row r="819">
      <c r="H819" s="3"/>
    </row>
    <row r="820">
      <c r="H820" s="3"/>
    </row>
    <row r="821">
      <c r="H821" s="3"/>
    </row>
    <row r="822">
      <c r="H822" s="3"/>
    </row>
    <row r="823">
      <c r="H823" s="3"/>
    </row>
    <row r="824">
      <c r="H824" s="3"/>
    </row>
    <row r="825">
      <c r="H825" s="3"/>
    </row>
    <row r="826">
      <c r="H826" s="3"/>
    </row>
    <row r="827">
      <c r="H827" s="3"/>
    </row>
    <row r="828">
      <c r="H828" s="3"/>
    </row>
    <row r="829">
      <c r="H829" s="3"/>
    </row>
    <row r="830">
      <c r="H830" s="3"/>
    </row>
    <row r="831">
      <c r="H831" s="3"/>
    </row>
    <row r="832">
      <c r="H832" s="3"/>
    </row>
    <row r="833">
      <c r="H833" s="3"/>
    </row>
    <row r="834">
      <c r="H834" s="3"/>
    </row>
    <row r="835">
      <c r="H835" s="3"/>
    </row>
    <row r="836">
      <c r="H836" s="3"/>
    </row>
    <row r="837">
      <c r="H837" s="3"/>
    </row>
    <row r="838">
      <c r="H838" s="3"/>
    </row>
    <row r="839">
      <c r="H839" s="3"/>
    </row>
    <row r="840">
      <c r="H840" s="3"/>
    </row>
    <row r="841">
      <c r="H841" s="3"/>
    </row>
    <row r="842">
      <c r="H842" s="3"/>
    </row>
    <row r="843">
      <c r="H843" s="3"/>
    </row>
    <row r="844">
      <c r="H844" s="3"/>
    </row>
    <row r="845">
      <c r="H845" s="3"/>
    </row>
    <row r="846">
      <c r="H846" s="3"/>
    </row>
    <row r="847">
      <c r="H847" s="3"/>
    </row>
    <row r="848">
      <c r="H848" s="3"/>
    </row>
    <row r="849">
      <c r="H849" s="3"/>
    </row>
    <row r="850">
      <c r="H850" s="3"/>
    </row>
    <row r="851">
      <c r="H851" s="3"/>
    </row>
    <row r="852">
      <c r="H852" s="3"/>
    </row>
    <row r="853">
      <c r="H853" s="3"/>
    </row>
    <row r="854">
      <c r="H854" s="3"/>
    </row>
    <row r="855">
      <c r="H855" s="3"/>
    </row>
    <row r="856">
      <c r="H856" s="3"/>
    </row>
    <row r="857">
      <c r="H857" s="3"/>
    </row>
    <row r="858">
      <c r="H858" s="3"/>
    </row>
    <row r="859">
      <c r="H859" s="3"/>
    </row>
    <row r="860">
      <c r="H860" s="3"/>
    </row>
    <row r="861">
      <c r="H861" s="3"/>
    </row>
    <row r="862">
      <c r="H862" s="3"/>
    </row>
    <row r="863">
      <c r="H863" s="3"/>
    </row>
    <row r="864">
      <c r="H864" s="3"/>
    </row>
    <row r="865">
      <c r="H865" s="3"/>
    </row>
    <row r="866">
      <c r="H866" s="3"/>
    </row>
    <row r="867">
      <c r="H867" s="3"/>
    </row>
    <row r="868">
      <c r="H868" s="3"/>
    </row>
    <row r="869">
      <c r="H869" s="3"/>
    </row>
    <row r="870">
      <c r="H870" s="3"/>
    </row>
    <row r="871">
      <c r="H871" s="3"/>
    </row>
    <row r="872">
      <c r="H872" s="3"/>
    </row>
    <row r="873">
      <c r="H873" s="3"/>
    </row>
    <row r="874">
      <c r="H874" s="3"/>
    </row>
    <row r="875">
      <c r="H875" s="3"/>
    </row>
    <row r="876">
      <c r="H876" s="3"/>
    </row>
    <row r="877">
      <c r="H877" s="3"/>
    </row>
    <row r="878">
      <c r="H878" s="3"/>
    </row>
    <row r="879">
      <c r="H879" s="3"/>
    </row>
    <row r="880">
      <c r="H880" s="3"/>
    </row>
    <row r="881">
      <c r="H881" s="3"/>
    </row>
    <row r="882">
      <c r="H882" s="3"/>
    </row>
    <row r="883">
      <c r="H883" s="3"/>
    </row>
    <row r="884">
      <c r="H884" s="3"/>
    </row>
    <row r="885">
      <c r="H885" s="3"/>
    </row>
    <row r="886">
      <c r="H886" s="3"/>
    </row>
    <row r="887">
      <c r="H887" s="3"/>
    </row>
    <row r="888">
      <c r="H888" s="3"/>
    </row>
    <row r="889">
      <c r="H889" s="3"/>
    </row>
    <row r="890">
      <c r="H890" s="3"/>
    </row>
    <row r="891">
      <c r="H891" s="3"/>
    </row>
    <row r="892">
      <c r="H892" s="3"/>
    </row>
    <row r="893">
      <c r="H893" s="3"/>
    </row>
    <row r="894">
      <c r="H894" s="3"/>
    </row>
    <row r="895">
      <c r="H895" s="3"/>
    </row>
    <row r="896">
      <c r="H896" s="3"/>
    </row>
    <row r="897">
      <c r="H897" s="3"/>
    </row>
    <row r="898">
      <c r="H898" s="3"/>
    </row>
    <row r="899">
      <c r="H899" s="3"/>
    </row>
    <row r="900">
      <c r="H900" s="3"/>
    </row>
    <row r="901">
      <c r="H901" s="3"/>
    </row>
    <row r="902">
      <c r="H902" s="3"/>
    </row>
    <row r="903">
      <c r="H903" s="3"/>
    </row>
    <row r="904">
      <c r="H904" s="3"/>
    </row>
    <row r="905">
      <c r="H905" s="3"/>
    </row>
    <row r="906">
      <c r="H906" s="3"/>
    </row>
    <row r="907">
      <c r="H907" s="3"/>
    </row>
    <row r="908">
      <c r="H908" s="3"/>
    </row>
    <row r="909">
      <c r="H909" s="3"/>
    </row>
    <row r="910">
      <c r="H910" s="3"/>
    </row>
    <row r="911">
      <c r="H911" s="3"/>
    </row>
    <row r="912">
      <c r="H912" s="3"/>
    </row>
    <row r="913">
      <c r="H913" s="3"/>
    </row>
    <row r="914">
      <c r="H914" s="3"/>
    </row>
    <row r="915">
      <c r="H915" s="3"/>
    </row>
    <row r="916">
      <c r="H916" s="3"/>
    </row>
    <row r="917">
      <c r="H917" s="3"/>
    </row>
    <row r="918">
      <c r="H918" s="3"/>
    </row>
    <row r="919">
      <c r="H919" s="3"/>
    </row>
    <row r="920">
      <c r="H920" s="3"/>
    </row>
    <row r="921">
      <c r="H921" s="3"/>
    </row>
    <row r="922">
      <c r="H922" s="3"/>
    </row>
    <row r="923">
      <c r="H923" s="3"/>
    </row>
    <row r="924">
      <c r="H924" s="3"/>
    </row>
    <row r="925">
      <c r="H925" s="3"/>
    </row>
    <row r="926">
      <c r="H926" s="3"/>
    </row>
    <row r="927">
      <c r="H927" s="3"/>
    </row>
    <row r="928">
      <c r="H928" s="3"/>
    </row>
    <row r="929">
      <c r="H929" s="3"/>
    </row>
    <row r="930">
      <c r="H930" s="3"/>
    </row>
    <row r="931">
      <c r="H931" s="3"/>
    </row>
    <row r="932">
      <c r="H932" s="3"/>
    </row>
    <row r="933">
      <c r="H933" s="3"/>
    </row>
    <row r="934">
      <c r="H934" s="3"/>
    </row>
    <row r="935">
      <c r="H935" s="3"/>
    </row>
    <row r="936">
      <c r="H936" s="3"/>
    </row>
    <row r="937">
      <c r="H937" s="3"/>
    </row>
    <row r="938">
      <c r="H938" s="3"/>
    </row>
    <row r="939">
      <c r="H939" s="3"/>
    </row>
    <row r="940">
      <c r="H940" s="3"/>
    </row>
    <row r="941">
      <c r="H941" s="3"/>
    </row>
    <row r="942">
      <c r="H942" s="3"/>
    </row>
    <row r="943">
      <c r="H943" s="3"/>
    </row>
    <row r="944">
      <c r="H944" s="3"/>
    </row>
    <row r="945">
      <c r="H945" s="3"/>
    </row>
    <row r="946">
      <c r="H946" s="3"/>
    </row>
    <row r="947">
      <c r="H947" s="3"/>
    </row>
    <row r="948">
      <c r="H948" s="3"/>
    </row>
    <row r="949">
      <c r="H949" s="3"/>
    </row>
    <row r="950">
      <c r="H950" s="3"/>
    </row>
    <row r="951">
      <c r="H951" s="3"/>
    </row>
    <row r="952">
      <c r="H952" s="3"/>
    </row>
    <row r="953">
      <c r="H953" s="3"/>
    </row>
    <row r="954">
      <c r="H954" s="3"/>
    </row>
    <row r="955">
      <c r="H955" s="3"/>
    </row>
    <row r="956">
      <c r="H956" s="3"/>
    </row>
    <row r="957">
      <c r="H957" s="3"/>
    </row>
    <row r="958">
      <c r="H958" s="3"/>
    </row>
    <row r="959">
      <c r="H959" s="3"/>
    </row>
    <row r="960">
      <c r="H960" s="3"/>
    </row>
    <row r="961">
      <c r="H961" s="3"/>
    </row>
    <row r="962">
      <c r="H962" s="3"/>
    </row>
    <row r="963">
      <c r="H963" s="3"/>
    </row>
    <row r="964">
      <c r="H964" s="3"/>
    </row>
    <row r="965">
      <c r="H965" s="3"/>
    </row>
    <row r="966">
      <c r="H966" s="3"/>
    </row>
    <row r="967">
      <c r="H967" s="3"/>
    </row>
    <row r="968">
      <c r="H968" s="3"/>
    </row>
    <row r="969">
      <c r="H969" s="3"/>
    </row>
    <row r="970">
      <c r="H970" s="3"/>
    </row>
    <row r="971">
      <c r="H971" s="3"/>
    </row>
    <row r="972">
      <c r="H972" s="3"/>
    </row>
    <row r="973">
      <c r="H973" s="3"/>
    </row>
    <row r="974">
      <c r="H974" s="3"/>
    </row>
    <row r="975">
      <c r="H975" s="3"/>
    </row>
    <row r="976">
      <c r="H976" s="3"/>
    </row>
    <row r="977">
      <c r="H977" s="3"/>
    </row>
    <row r="978">
      <c r="H978" s="3"/>
    </row>
    <row r="979">
      <c r="H979" s="3"/>
    </row>
    <row r="980">
      <c r="H980" s="3"/>
    </row>
    <row r="981">
      <c r="H981" s="3"/>
    </row>
    <row r="982">
      <c r="H982" s="3"/>
    </row>
    <row r="983">
      <c r="H983" s="3"/>
    </row>
    <row r="984">
      <c r="H984" s="3"/>
    </row>
    <row r="985">
      <c r="H985" s="3"/>
    </row>
    <row r="986">
      <c r="H986" s="3"/>
    </row>
    <row r="987">
      <c r="H987" s="3"/>
    </row>
    <row r="988">
      <c r="H988" s="3"/>
    </row>
    <row r="989">
      <c r="H989" s="3"/>
    </row>
    <row r="990">
      <c r="H990" s="3"/>
    </row>
    <row r="991">
      <c r="H991" s="3"/>
    </row>
    <row r="992">
      <c r="H992" s="3"/>
    </row>
    <row r="993">
      <c r="H993" s="3"/>
    </row>
    <row r="994">
      <c r="H994" s="3"/>
    </row>
    <row r="995">
      <c r="H995" s="3"/>
    </row>
    <row r="996">
      <c r="H996" s="3"/>
    </row>
    <row r="997">
      <c r="H997" s="3"/>
    </row>
    <row r="998">
      <c r="H998" s="3"/>
    </row>
    <row r="999">
      <c r="H999" s="3"/>
    </row>
    <row r="1000">
      <c r="H1000" s="3"/>
    </row>
  </sheetData>
  <mergeCells count="21">
    <mergeCell ref="B5:C5"/>
    <mergeCell ref="D5:E5"/>
    <mergeCell ref="I5:J5"/>
    <mergeCell ref="K5:L5"/>
    <mergeCell ref="I30:J30"/>
    <mergeCell ref="K30:L30"/>
    <mergeCell ref="H37:H38"/>
    <mergeCell ref="M45:M46"/>
    <mergeCell ref="N45:N46"/>
    <mergeCell ref="A51:A52"/>
    <mergeCell ref="B51:C52"/>
    <mergeCell ref="D51:E52"/>
    <mergeCell ref="F51:F52"/>
    <mergeCell ref="G51:G52"/>
    <mergeCell ref="I37:J38"/>
    <mergeCell ref="K37:L38"/>
    <mergeCell ref="M37:M38"/>
    <mergeCell ref="N37:N38"/>
    <mergeCell ref="H45:H46"/>
    <mergeCell ref="I45:J46"/>
    <mergeCell ref="K45:L46"/>
  </mergeCells>
  <hyperlinks>
    <hyperlink r:id="rId1" ref="L1"/>
    <hyperlink r:id="rId2" ref="G6"/>
    <hyperlink r:id="rId3" ref="J6"/>
    <hyperlink r:id="rId4" ref="L6"/>
    <hyperlink r:id="rId5" ref="M6"/>
    <hyperlink r:id="rId6" ref="N6"/>
    <hyperlink r:id="rId7" ref="G7"/>
    <hyperlink r:id="rId8" ref="J7"/>
    <hyperlink r:id="rId9" ref="L7"/>
    <hyperlink r:id="rId10" ref="M7"/>
    <hyperlink r:id="rId11" ref="N7"/>
    <hyperlink r:id="rId12" ref="G8"/>
    <hyperlink r:id="rId13" ref="N8"/>
    <hyperlink r:id="rId14" ref="G9"/>
    <hyperlink r:id="rId15" ref="N9"/>
    <hyperlink r:id="rId16" ref="G10"/>
    <hyperlink r:id="rId17" ref="N10"/>
    <hyperlink r:id="rId18" ref="G11"/>
    <hyperlink r:id="rId19" ref="N11"/>
    <hyperlink r:id="rId20" ref="G12"/>
    <hyperlink r:id="rId21" ref="J12"/>
    <hyperlink r:id="rId22" ref="L12"/>
    <hyperlink r:id="rId23" ref="M12"/>
    <hyperlink r:id="rId24" ref="N12"/>
    <hyperlink r:id="rId25" ref="G13"/>
    <hyperlink r:id="rId26" ref="J13"/>
    <hyperlink r:id="rId27" ref="L13"/>
    <hyperlink r:id="rId28" ref="M13"/>
    <hyperlink r:id="rId29" ref="N13"/>
    <hyperlink r:id="rId30" ref="G14"/>
    <hyperlink r:id="rId31" ref="J14"/>
    <hyperlink r:id="rId32" ref="L14"/>
    <hyperlink r:id="rId33" ref="M14"/>
    <hyperlink r:id="rId34" ref="N14"/>
    <hyperlink r:id="rId35" ref="G15"/>
    <hyperlink r:id="rId36" ref="J15"/>
    <hyperlink r:id="rId37" ref="L15"/>
    <hyperlink r:id="rId38" ref="M15"/>
    <hyperlink r:id="rId39" ref="N15"/>
    <hyperlink r:id="rId40" ref="G16"/>
    <hyperlink r:id="rId41" ref="J16"/>
    <hyperlink r:id="rId42" ref="L16"/>
    <hyperlink r:id="rId43" ref="M16"/>
    <hyperlink r:id="rId44" ref="N16"/>
    <hyperlink r:id="rId45" ref="G17"/>
    <hyperlink r:id="rId46" ref="J17"/>
    <hyperlink r:id="rId47" ref="L17"/>
    <hyperlink r:id="rId48" ref="M17"/>
    <hyperlink r:id="rId49" ref="N17"/>
    <hyperlink r:id="rId50" ref="G18"/>
    <hyperlink r:id="rId51" ref="J18"/>
    <hyperlink r:id="rId52" ref="L18"/>
    <hyperlink r:id="rId53" ref="M18"/>
    <hyperlink r:id="rId54" ref="N18"/>
    <hyperlink r:id="rId55" ref="G19"/>
    <hyperlink r:id="rId56" ref="J19"/>
    <hyperlink r:id="rId57" ref="L19"/>
    <hyperlink r:id="rId58" ref="M19"/>
    <hyperlink r:id="rId59" ref="N19"/>
    <hyperlink r:id="rId60" ref="G20"/>
    <hyperlink r:id="rId61" ref="J20"/>
    <hyperlink r:id="rId62" ref="L20"/>
    <hyperlink r:id="rId63" ref="M20"/>
    <hyperlink r:id="rId64" ref="N20"/>
    <hyperlink r:id="rId65" ref="G21"/>
    <hyperlink r:id="rId66" ref="J21"/>
    <hyperlink r:id="rId67" ref="L21"/>
    <hyperlink r:id="rId68" ref="N21"/>
    <hyperlink r:id="rId69" ref="G22"/>
    <hyperlink r:id="rId70" ref="J22"/>
    <hyperlink r:id="rId71" ref="L22"/>
    <hyperlink r:id="rId72" ref="M22"/>
    <hyperlink r:id="rId73" ref="N22"/>
    <hyperlink r:id="rId74" ref="G23"/>
    <hyperlink r:id="rId75" ref="J23"/>
    <hyperlink r:id="rId76" ref="L23"/>
    <hyperlink r:id="rId77" ref="M23"/>
    <hyperlink r:id="rId78" ref="N23"/>
    <hyperlink r:id="rId79" ref="G24"/>
    <hyperlink r:id="rId80" ref="J24"/>
    <hyperlink r:id="rId81" ref="L24"/>
    <hyperlink r:id="rId82" ref="M24"/>
    <hyperlink r:id="rId83" ref="N24"/>
    <hyperlink r:id="rId84" ref="G25"/>
    <hyperlink r:id="rId85" ref="J25"/>
    <hyperlink r:id="rId86" ref="L25"/>
    <hyperlink r:id="rId87" ref="M25"/>
    <hyperlink r:id="rId88" ref="N25"/>
    <hyperlink r:id="rId89" ref="G26"/>
    <hyperlink r:id="rId90" ref="J26"/>
    <hyperlink r:id="rId91" ref="L26"/>
    <hyperlink r:id="rId92" ref="M26"/>
    <hyperlink r:id="rId93" ref="N26"/>
    <hyperlink r:id="rId94" ref="G27"/>
    <hyperlink r:id="rId95" ref="J27"/>
    <hyperlink r:id="rId96" ref="L27"/>
    <hyperlink r:id="rId97" ref="M27"/>
    <hyperlink r:id="rId98" ref="N27"/>
    <hyperlink r:id="rId99" ref="G28"/>
    <hyperlink r:id="rId100" ref="J28"/>
    <hyperlink r:id="rId101" ref="L28"/>
    <hyperlink r:id="rId102" ref="M28"/>
    <hyperlink r:id="rId103" ref="N28"/>
    <hyperlink r:id="rId104" ref="G29"/>
    <hyperlink r:id="rId105" ref="J29"/>
    <hyperlink r:id="rId106" ref="L29"/>
    <hyperlink r:id="rId107" ref="M29"/>
    <hyperlink r:id="rId108" ref="N29"/>
    <hyperlink r:id="rId109" ref="G30"/>
    <hyperlink r:id="rId110" ref="G31"/>
    <hyperlink r:id="rId111" ref="J31"/>
    <hyperlink r:id="rId112" ref="L31"/>
    <hyperlink r:id="rId113" ref="M31"/>
    <hyperlink r:id="rId114" ref="N31"/>
    <hyperlink r:id="rId115" ref="G32"/>
    <hyperlink r:id="rId116" ref="J32"/>
    <hyperlink r:id="rId117" ref="L32"/>
    <hyperlink r:id="rId118" ref="M32"/>
    <hyperlink r:id="rId119" ref="N32"/>
    <hyperlink r:id="rId120" ref="G33"/>
    <hyperlink r:id="rId121" ref="J33"/>
    <hyperlink r:id="rId122" ref="L33"/>
    <hyperlink r:id="rId123" ref="M33"/>
    <hyperlink r:id="rId124" ref="N33"/>
    <hyperlink r:id="rId125" ref="E34"/>
    <hyperlink r:id="rId126" ref="F34"/>
    <hyperlink r:id="rId127" ref="G34"/>
    <hyperlink r:id="rId128" ref="J34"/>
    <hyperlink r:id="rId129" ref="M34"/>
    <hyperlink r:id="rId130" ref="N34"/>
    <hyperlink r:id="rId131" ref="F35"/>
    <hyperlink r:id="rId132" ref="G35"/>
    <hyperlink r:id="rId133" ref="J35"/>
    <hyperlink r:id="rId134" ref="L35"/>
    <hyperlink r:id="rId135" ref="M35"/>
    <hyperlink r:id="rId136" ref="N35"/>
    <hyperlink r:id="rId137" ref="C36"/>
    <hyperlink r:id="rId138" ref="E36"/>
    <hyperlink r:id="rId139" ref="F36"/>
    <hyperlink r:id="rId140" ref="G36"/>
    <hyperlink r:id="rId141" ref="J36"/>
    <hyperlink r:id="rId142" ref="L36"/>
    <hyperlink r:id="rId143" ref="M36"/>
    <hyperlink r:id="rId144" ref="N36"/>
    <hyperlink r:id="rId145" ref="C37"/>
    <hyperlink r:id="rId146" ref="E37"/>
    <hyperlink r:id="rId147" ref="F37"/>
    <hyperlink r:id="rId148" ref="G37"/>
    <hyperlink r:id="rId149" ref="C38"/>
    <hyperlink r:id="rId150" ref="E38"/>
    <hyperlink r:id="rId151" ref="F38"/>
    <hyperlink r:id="rId152" ref="G38"/>
    <hyperlink r:id="rId153" ref="C39"/>
    <hyperlink r:id="rId154" ref="E39"/>
    <hyperlink r:id="rId155" ref="F39"/>
    <hyperlink r:id="rId156" ref="G39"/>
    <hyperlink r:id="rId157" ref="J39"/>
    <hyperlink r:id="rId158" ref="M39"/>
    <hyperlink r:id="rId159" ref="N39"/>
    <hyperlink r:id="rId160" ref="C40"/>
    <hyperlink r:id="rId161" ref="E40"/>
    <hyperlink r:id="rId162" ref="F40"/>
    <hyperlink r:id="rId163" ref="G40"/>
    <hyperlink r:id="rId164" ref="J40"/>
    <hyperlink r:id="rId165" ref="L40"/>
    <hyperlink r:id="rId166" ref="M40"/>
    <hyperlink r:id="rId167" ref="N40"/>
    <hyperlink r:id="rId168" ref="C41"/>
    <hyperlink r:id="rId169" ref="E41"/>
    <hyperlink r:id="rId170" ref="F41"/>
    <hyperlink r:id="rId171" ref="G41"/>
    <hyperlink r:id="rId172" ref="J41"/>
    <hyperlink r:id="rId173" ref="L41"/>
    <hyperlink r:id="rId174" ref="M41"/>
    <hyperlink r:id="rId175" ref="N41"/>
    <hyperlink r:id="rId176" ref="C42"/>
    <hyperlink r:id="rId177" ref="E42"/>
    <hyperlink r:id="rId178" ref="F42"/>
    <hyperlink r:id="rId179" ref="G42"/>
    <hyperlink r:id="rId180" ref="J42"/>
    <hyperlink r:id="rId181" ref="L42"/>
    <hyperlink r:id="rId182" ref="M42"/>
    <hyperlink r:id="rId183" ref="N42"/>
    <hyperlink r:id="rId184" ref="C43"/>
    <hyperlink r:id="rId185" ref="E43"/>
    <hyperlink r:id="rId186" ref="F43"/>
    <hyperlink r:id="rId187" ref="G43"/>
    <hyperlink r:id="rId188" ref="J43"/>
    <hyperlink r:id="rId189" ref="L43"/>
    <hyperlink r:id="rId190" ref="M43"/>
    <hyperlink r:id="rId191" ref="N43"/>
    <hyperlink r:id="rId192" ref="C44"/>
    <hyperlink r:id="rId193" ref="E44"/>
    <hyperlink r:id="rId194" ref="F44"/>
    <hyperlink r:id="rId195" ref="G44"/>
    <hyperlink r:id="rId196" ref="J44"/>
    <hyperlink r:id="rId197" ref="L44"/>
    <hyperlink r:id="rId198" ref="M44"/>
    <hyperlink r:id="rId199" ref="N44"/>
    <hyperlink r:id="rId200" ref="C45"/>
    <hyperlink r:id="rId201" ref="E45"/>
    <hyperlink r:id="rId202" ref="F45"/>
    <hyperlink r:id="rId203" ref="G45"/>
    <hyperlink r:id="rId204" ref="C46"/>
    <hyperlink r:id="rId205" ref="E46"/>
    <hyperlink r:id="rId206" ref="F46"/>
    <hyperlink r:id="rId207" ref="G46"/>
    <hyperlink r:id="rId208" ref="C47"/>
    <hyperlink r:id="rId209" ref="E47"/>
    <hyperlink r:id="rId210" ref="F47"/>
    <hyperlink r:id="rId211" ref="G47"/>
    <hyperlink r:id="rId212" ref="J47"/>
    <hyperlink r:id="rId213" ref="L47"/>
    <hyperlink r:id="rId214" ref="M47"/>
    <hyperlink r:id="rId215" ref="N47"/>
    <hyperlink r:id="rId216" ref="C48"/>
    <hyperlink r:id="rId217" ref="E48"/>
    <hyperlink r:id="rId218" ref="F48"/>
    <hyperlink r:id="rId219" ref="G48"/>
    <hyperlink r:id="rId220" ref="J48"/>
    <hyperlink r:id="rId221" ref="L48"/>
    <hyperlink r:id="rId222" ref="M48"/>
    <hyperlink r:id="rId223" ref="N48"/>
    <hyperlink r:id="rId224" ref="C49"/>
    <hyperlink r:id="rId225" ref="E49"/>
    <hyperlink r:id="rId226" ref="F49"/>
    <hyperlink r:id="rId227" ref="G49"/>
    <hyperlink r:id="rId228" ref="J49"/>
    <hyperlink r:id="rId229" ref="L49"/>
    <hyperlink r:id="rId230" ref="M49"/>
    <hyperlink r:id="rId231" ref="N49"/>
    <hyperlink r:id="rId232" ref="C50"/>
    <hyperlink r:id="rId233" ref="E50"/>
    <hyperlink r:id="rId234" ref="F50"/>
    <hyperlink r:id="rId235" ref="G50"/>
    <hyperlink r:id="rId236" ref="C53"/>
    <hyperlink r:id="rId237" ref="E53"/>
    <hyperlink r:id="rId238" ref="F53"/>
    <hyperlink r:id="rId239" ref="G53"/>
    <hyperlink r:id="rId240" ref="C54"/>
    <hyperlink r:id="rId241" ref="E54"/>
    <hyperlink r:id="rId242" ref="F54"/>
    <hyperlink r:id="rId243" ref="G54"/>
    <hyperlink r:id="rId244" ref="C55"/>
    <hyperlink r:id="rId245" ref="E55"/>
    <hyperlink r:id="rId246" ref="F55"/>
    <hyperlink r:id="rId247" ref="G55"/>
    <hyperlink r:id="rId248" ref="C56"/>
    <hyperlink r:id="rId249" ref="E56"/>
    <hyperlink r:id="rId250" ref="F56"/>
    <hyperlink r:id="rId251" ref="G56"/>
    <hyperlink r:id="rId252" ref="C57"/>
    <hyperlink r:id="rId253" ref="E57"/>
  </hyperlinks>
  <drawing r:id="rId25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28.13"/>
    <col customWidth="1" min="5" max="5" width="28.5"/>
    <col customWidth="1" min="6" max="6" width="24.0"/>
    <col customWidth="1" min="7" max="7" width="14.5"/>
    <col customWidth="1" min="9" max="9" width="22.0"/>
    <col customWidth="1" min="10" max="10" width="34.25"/>
    <col customWidth="1" min="13" max="13" width="25.13"/>
    <col customWidth="1" min="14" max="14" width="21.0"/>
    <col customWidth="1" min="17" max="17" width="21.38"/>
  </cols>
  <sheetData>
    <row r="1">
      <c r="A1" s="125" t="s">
        <v>71</v>
      </c>
      <c r="B1" s="125" t="s">
        <v>72</v>
      </c>
      <c r="C1" s="125" t="s">
        <v>73</v>
      </c>
      <c r="E1" s="125" t="s">
        <v>74</v>
      </c>
      <c r="F1" s="125" t="s">
        <v>72</v>
      </c>
      <c r="G1" s="125" t="s">
        <v>73</v>
      </c>
      <c r="I1" s="125" t="s">
        <v>75</v>
      </c>
      <c r="J1" s="125" t="s">
        <v>76</v>
      </c>
      <c r="K1" s="125" t="s">
        <v>73</v>
      </c>
      <c r="M1" s="125" t="s">
        <v>77</v>
      </c>
      <c r="N1" s="126"/>
      <c r="O1" s="125" t="s">
        <v>73</v>
      </c>
      <c r="Q1" s="125" t="s">
        <v>78</v>
      </c>
      <c r="R1" s="126"/>
      <c r="S1" s="125" t="s">
        <v>73</v>
      </c>
    </row>
    <row r="2">
      <c r="A2" s="127" t="s">
        <v>79</v>
      </c>
      <c r="B2" s="127">
        <v>3.0</v>
      </c>
      <c r="C2" s="127" t="s">
        <v>80</v>
      </c>
      <c r="E2" s="127" t="s">
        <v>81</v>
      </c>
      <c r="F2" s="127">
        <v>19.0</v>
      </c>
      <c r="G2" s="127" t="s">
        <v>82</v>
      </c>
      <c r="I2" s="127" t="s">
        <v>83</v>
      </c>
      <c r="J2" s="127">
        <v>11.0</v>
      </c>
      <c r="K2" s="127" t="s">
        <v>84</v>
      </c>
      <c r="M2" s="127" t="s">
        <v>85</v>
      </c>
      <c r="N2" s="127">
        <v>18.0</v>
      </c>
      <c r="O2" s="127" t="s">
        <v>86</v>
      </c>
      <c r="Q2" s="127" t="s">
        <v>87</v>
      </c>
      <c r="R2" s="127">
        <v>35.0</v>
      </c>
      <c r="S2" s="127" t="s">
        <v>88</v>
      </c>
    </row>
    <row r="3">
      <c r="A3" s="127" t="s">
        <v>89</v>
      </c>
      <c r="B3" s="127">
        <v>39.0</v>
      </c>
      <c r="C3" s="127" t="s">
        <v>90</v>
      </c>
      <c r="E3" s="127" t="s">
        <v>91</v>
      </c>
      <c r="F3" s="127">
        <v>13.0</v>
      </c>
      <c r="G3" s="127" t="s">
        <v>92</v>
      </c>
      <c r="I3" s="127" t="s">
        <v>93</v>
      </c>
      <c r="J3" s="127">
        <v>11.0</v>
      </c>
      <c r="K3" s="127" t="s">
        <v>94</v>
      </c>
      <c r="M3" s="127" t="s">
        <v>95</v>
      </c>
      <c r="N3" s="127">
        <v>17.0</v>
      </c>
      <c r="O3" s="127" t="s">
        <v>96</v>
      </c>
      <c r="Q3" s="127" t="s">
        <v>97</v>
      </c>
      <c r="R3" s="127">
        <v>9.0</v>
      </c>
      <c r="S3" s="127" t="s">
        <v>98</v>
      </c>
    </row>
    <row r="4">
      <c r="A4" s="127" t="s">
        <v>99</v>
      </c>
      <c r="B4" s="127" t="s">
        <v>100</v>
      </c>
      <c r="C4" s="127" t="s">
        <v>101</v>
      </c>
      <c r="E4" s="127" t="s">
        <v>102</v>
      </c>
      <c r="F4" s="127">
        <v>19.0</v>
      </c>
      <c r="G4" s="127" t="s">
        <v>103</v>
      </c>
      <c r="I4" s="127" t="s">
        <v>104</v>
      </c>
      <c r="J4" s="127">
        <v>15.0</v>
      </c>
      <c r="K4" s="127" t="s">
        <v>105</v>
      </c>
      <c r="M4" s="127" t="s">
        <v>106</v>
      </c>
      <c r="N4" s="127">
        <v>3.0</v>
      </c>
      <c r="O4" s="127" t="s">
        <v>107</v>
      </c>
      <c r="Q4" s="127" t="s">
        <v>108</v>
      </c>
      <c r="R4" s="127">
        <v>12.0</v>
      </c>
      <c r="S4" s="127" t="s">
        <v>109</v>
      </c>
    </row>
    <row r="5">
      <c r="A5" s="127" t="s">
        <v>110</v>
      </c>
      <c r="B5" s="127" t="s">
        <v>111</v>
      </c>
      <c r="C5" s="127" t="s">
        <v>90</v>
      </c>
      <c r="E5" s="127" t="s">
        <v>112</v>
      </c>
      <c r="F5" s="127">
        <v>13.0</v>
      </c>
      <c r="G5" s="127" t="s">
        <v>113</v>
      </c>
      <c r="I5" s="127" t="s">
        <v>114</v>
      </c>
      <c r="J5" s="127">
        <v>15.0</v>
      </c>
      <c r="K5" s="127" t="s">
        <v>115</v>
      </c>
      <c r="M5" s="127" t="s">
        <v>116</v>
      </c>
      <c r="N5" s="127">
        <v>18.0</v>
      </c>
      <c r="O5" s="127" t="s">
        <v>117</v>
      </c>
      <c r="Q5" s="127" t="s">
        <v>118</v>
      </c>
      <c r="R5" s="127">
        <v>12.0</v>
      </c>
      <c r="S5" s="127" t="s">
        <v>119</v>
      </c>
    </row>
    <row r="6">
      <c r="A6" s="127" t="s">
        <v>120</v>
      </c>
      <c r="B6" s="127">
        <v>41.0</v>
      </c>
      <c r="C6" s="127" t="s">
        <v>121</v>
      </c>
      <c r="E6" s="127" t="s">
        <v>122</v>
      </c>
      <c r="F6" s="127">
        <v>13.0</v>
      </c>
      <c r="G6" s="127" t="s">
        <v>123</v>
      </c>
      <c r="I6" s="127" t="s">
        <v>124</v>
      </c>
      <c r="J6" s="127">
        <v>9.0</v>
      </c>
      <c r="K6" s="127" t="s">
        <v>125</v>
      </c>
      <c r="M6" s="127" t="s">
        <v>126</v>
      </c>
      <c r="N6" s="127">
        <v>38.0</v>
      </c>
      <c r="O6" s="127" t="s">
        <v>127</v>
      </c>
      <c r="Q6" s="127" t="s">
        <v>128</v>
      </c>
      <c r="R6" s="127">
        <v>12.0</v>
      </c>
      <c r="S6" s="127" t="s">
        <v>129</v>
      </c>
    </row>
    <row r="7">
      <c r="A7" s="127" t="s">
        <v>130</v>
      </c>
      <c r="B7" s="127">
        <v>42.0</v>
      </c>
      <c r="C7" s="127" t="s">
        <v>131</v>
      </c>
      <c r="E7" s="127" t="s">
        <v>132</v>
      </c>
      <c r="F7" s="127">
        <v>13.0</v>
      </c>
      <c r="G7" s="127" t="s">
        <v>133</v>
      </c>
      <c r="I7" s="127" t="s">
        <v>134</v>
      </c>
      <c r="J7" s="127">
        <v>9.0</v>
      </c>
      <c r="K7" s="127" t="s">
        <v>135</v>
      </c>
      <c r="M7" s="127" t="s">
        <v>136</v>
      </c>
      <c r="N7" s="127">
        <v>17.0</v>
      </c>
      <c r="O7" s="127" t="s">
        <v>94</v>
      </c>
      <c r="Q7" s="127" t="s">
        <v>137</v>
      </c>
      <c r="R7" s="127">
        <v>8.0</v>
      </c>
      <c r="S7" s="127" t="s">
        <v>138</v>
      </c>
    </row>
    <row r="8">
      <c r="A8" s="127" t="s">
        <v>139</v>
      </c>
      <c r="B8" s="127">
        <v>41.0</v>
      </c>
      <c r="C8" s="127" t="s">
        <v>140</v>
      </c>
      <c r="E8" s="127" t="s">
        <v>141</v>
      </c>
      <c r="F8" s="127">
        <v>13.0</v>
      </c>
      <c r="G8" s="127" t="s">
        <v>142</v>
      </c>
      <c r="I8" s="127" t="s">
        <v>143</v>
      </c>
      <c r="J8" s="127">
        <v>9.0</v>
      </c>
      <c r="K8" s="127" t="s">
        <v>144</v>
      </c>
      <c r="M8" s="127" t="s">
        <v>145</v>
      </c>
      <c r="N8" s="127">
        <v>18.0</v>
      </c>
      <c r="O8" s="127" t="s">
        <v>96</v>
      </c>
      <c r="Q8" s="127" t="s">
        <v>146</v>
      </c>
      <c r="R8" s="127">
        <v>8.0</v>
      </c>
      <c r="S8" s="127" t="s">
        <v>147</v>
      </c>
    </row>
    <row r="9">
      <c r="A9" s="127" t="s">
        <v>148</v>
      </c>
      <c r="B9" s="127" t="s">
        <v>149</v>
      </c>
      <c r="C9" s="127" t="s">
        <v>150</v>
      </c>
      <c r="E9" s="127" t="s">
        <v>151</v>
      </c>
      <c r="F9" s="127">
        <v>13.0</v>
      </c>
      <c r="G9" s="127" t="s">
        <v>152</v>
      </c>
      <c r="I9" s="127" t="s">
        <v>153</v>
      </c>
      <c r="J9" s="127">
        <v>10.0</v>
      </c>
      <c r="K9" s="127" t="s">
        <v>154</v>
      </c>
      <c r="M9" s="127" t="s">
        <v>155</v>
      </c>
      <c r="N9" s="127">
        <v>17.0</v>
      </c>
      <c r="O9" s="127" t="s">
        <v>156</v>
      </c>
      <c r="Q9" s="127" t="s">
        <v>157</v>
      </c>
      <c r="R9" s="127">
        <v>8.0</v>
      </c>
      <c r="S9" s="127" t="s">
        <v>158</v>
      </c>
    </row>
    <row r="10">
      <c r="A10" s="127" t="s">
        <v>159</v>
      </c>
      <c r="B10" s="127" t="s">
        <v>160</v>
      </c>
      <c r="C10" s="127" t="s">
        <v>161</v>
      </c>
      <c r="E10" s="127" t="s">
        <v>162</v>
      </c>
      <c r="F10" s="127">
        <v>13.0</v>
      </c>
      <c r="G10" s="127" t="s">
        <v>163</v>
      </c>
      <c r="I10" s="127" t="s">
        <v>164</v>
      </c>
      <c r="J10" s="127">
        <v>10.0</v>
      </c>
      <c r="K10" s="127" t="s">
        <v>165</v>
      </c>
      <c r="M10" s="127" t="s">
        <v>166</v>
      </c>
      <c r="N10" s="127">
        <v>20.0</v>
      </c>
      <c r="O10" s="127" t="s">
        <v>167</v>
      </c>
      <c r="Q10" s="127" t="s">
        <v>168</v>
      </c>
      <c r="R10" s="127">
        <v>8.0</v>
      </c>
      <c r="S10" s="127" t="s">
        <v>169</v>
      </c>
    </row>
    <row r="11">
      <c r="A11" s="128" t="s">
        <v>170</v>
      </c>
      <c r="B11" s="128" t="s">
        <v>171</v>
      </c>
      <c r="C11" s="128" t="s">
        <v>172</v>
      </c>
      <c r="E11" s="127" t="s">
        <v>173</v>
      </c>
      <c r="F11" s="127">
        <v>10.0</v>
      </c>
      <c r="G11" s="127" t="s">
        <v>174</v>
      </c>
      <c r="I11" s="127" t="s">
        <v>175</v>
      </c>
      <c r="J11" s="127">
        <v>10.0</v>
      </c>
      <c r="K11" s="127" t="s">
        <v>176</v>
      </c>
      <c r="M11" s="127" t="s">
        <v>177</v>
      </c>
      <c r="N11" s="127">
        <v>17.0</v>
      </c>
      <c r="O11" s="127" t="s">
        <v>178</v>
      </c>
      <c r="Q11" s="127" t="s">
        <v>179</v>
      </c>
      <c r="R11" s="127">
        <v>8.0</v>
      </c>
      <c r="S11" s="127" t="s">
        <v>131</v>
      </c>
    </row>
    <row r="12">
      <c r="A12" s="127" t="s">
        <v>180</v>
      </c>
      <c r="B12" s="127">
        <v>43.0</v>
      </c>
      <c r="C12" s="127" t="s">
        <v>181</v>
      </c>
      <c r="E12" s="125" t="s">
        <v>182</v>
      </c>
      <c r="F12" s="126"/>
      <c r="G12" s="126"/>
      <c r="I12" s="127" t="s">
        <v>183</v>
      </c>
      <c r="J12" s="127">
        <v>15.0</v>
      </c>
      <c r="K12" s="127" t="s">
        <v>184</v>
      </c>
      <c r="M12" s="127" t="s">
        <v>185</v>
      </c>
      <c r="N12" s="127">
        <v>17.0</v>
      </c>
      <c r="O12" s="127" t="s">
        <v>186</v>
      </c>
      <c r="Q12" s="127" t="s">
        <v>187</v>
      </c>
      <c r="R12" s="127">
        <v>8.0</v>
      </c>
      <c r="S12" s="129">
        <v>44900.0</v>
      </c>
    </row>
    <row r="13">
      <c r="A13" s="125" t="s">
        <v>188</v>
      </c>
      <c r="B13" s="126"/>
      <c r="C13" s="126"/>
      <c r="E13" s="127" t="s">
        <v>189</v>
      </c>
      <c r="F13" s="127">
        <v>4.0</v>
      </c>
      <c r="G13" s="127" t="s">
        <v>190</v>
      </c>
      <c r="I13" s="127" t="s">
        <v>191</v>
      </c>
      <c r="J13" s="127">
        <v>10.0</v>
      </c>
      <c r="K13" s="127" t="s">
        <v>192</v>
      </c>
      <c r="M13" s="125" t="s">
        <v>193</v>
      </c>
      <c r="N13" s="126"/>
      <c r="O13" s="126"/>
      <c r="Q13" s="125" t="s">
        <v>194</v>
      </c>
      <c r="R13" s="126"/>
      <c r="S13" s="126"/>
    </row>
    <row r="14">
      <c r="A14" s="127" t="s">
        <v>195</v>
      </c>
      <c r="B14" s="127">
        <v>42.0</v>
      </c>
      <c r="C14" s="127" t="s">
        <v>169</v>
      </c>
      <c r="E14" s="127" t="s">
        <v>196</v>
      </c>
      <c r="F14" s="127">
        <v>4.0</v>
      </c>
      <c r="G14" s="127" t="s">
        <v>197</v>
      </c>
      <c r="I14" s="125" t="s">
        <v>198</v>
      </c>
      <c r="J14" s="126"/>
      <c r="K14" s="126"/>
      <c r="M14" s="127" t="s">
        <v>199</v>
      </c>
      <c r="N14" s="127">
        <v>18.0</v>
      </c>
      <c r="O14" s="127" t="s">
        <v>200</v>
      </c>
      <c r="Q14" s="127" t="s">
        <v>201</v>
      </c>
      <c r="R14" s="127">
        <v>29.0</v>
      </c>
      <c r="S14" s="127" t="s">
        <v>202</v>
      </c>
    </row>
    <row r="15">
      <c r="A15" s="127" t="s">
        <v>203</v>
      </c>
      <c r="B15" s="127">
        <v>43.0</v>
      </c>
      <c r="C15" s="127" t="s">
        <v>204</v>
      </c>
      <c r="E15" s="127" t="s">
        <v>205</v>
      </c>
      <c r="F15" s="127">
        <v>13.0</v>
      </c>
      <c r="G15" s="127" t="s">
        <v>206</v>
      </c>
      <c r="I15" s="127" t="s">
        <v>207</v>
      </c>
      <c r="J15" s="127">
        <v>8.0</v>
      </c>
      <c r="K15" s="127" t="s">
        <v>208</v>
      </c>
      <c r="M15" s="127" t="s">
        <v>209</v>
      </c>
      <c r="N15" s="127">
        <v>12.0</v>
      </c>
      <c r="O15" s="127" t="s">
        <v>210</v>
      </c>
      <c r="Q15" s="127" t="s">
        <v>211</v>
      </c>
      <c r="R15" s="127">
        <v>2.0</v>
      </c>
      <c r="S15" s="127" t="s">
        <v>212</v>
      </c>
    </row>
    <row r="16">
      <c r="A16" s="127" t="s">
        <v>213</v>
      </c>
      <c r="B16" s="127">
        <v>41.0</v>
      </c>
      <c r="C16" s="127" t="s">
        <v>214</v>
      </c>
      <c r="E16" s="127" t="s">
        <v>215</v>
      </c>
      <c r="F16" s="127">
        <v>7.0</v>
      </c>
      <c r="G16" s="127" t="s">
        <v>216</v>
      </c>
      <c r="I16" s="127" t="s">
        <v>217</v>
      </c>
      <c r="J16" s="127">
        <v>10.0</v>
      </c>
      <c r="K16" s="127" t="s">
        <v>218</v>
      </c>
      <c r="M16" s="127" t="s">
        <v>219</v>
      </c>
      <c r="N16" s="127">
        <v>17.0</v>
      </c>
      <c r="O16" s="127" t="s">
        <v>131</v>
      </c>
      <c r="Q16" s="127" t="s">
        <v>220</v>
      </c>
      <c r="R16" s="127">
        <v>26.0</v>
      </c>
      <c r="S16" s="127" t="s">
        <v>221</v>
      </c>
    </row>
    <row r="17">
      <c r="A17" s="128" t="s">
        <v>222</v>
      </c>
      <c r="B17" s="128" t="s">
        <v>223</v>
      </c>
      <c r="C17" s="128" t="s">
        <v>224</v>
      </c>
      <c r="E17" s="127" t="s">
        <v>225</v>
      </c>
      <c r="F17" s="127">
        <v>6.0</v>
      </c>
      <c r="G17" s="127" t="s">
        <v>226</v>
      </c>
      <c r="I17" s="127" t="s">
        <v>227</v>
      </c>
      <c r="J17" s="127">
        <v>10.0</v>
      </c>
      <c r="K17" s="127" t="s">
        <v>228</v>
      </c>
      <c r="M17" s="127" t="s">
        <v>229</v>
      </c>
      <c r="N17" s="127">
        <v>17.0</v>
      </c>
      <c r="O17" s="127" t="s">
        <v>230</v>
      </c>
      <c r="Q17" s="127" t="s">
        <v>231</v>
      </c>
      <c r="R17" s="127">
        <v>39.0</v>
      </c>
      <c r="S17" s="127" t="s">
        <v>232</v>
      </c>
    </row>
    <row r="18">
      <c r="A18" s="128" t="s">
        <v>233</v>
      </c>
      <c r="B18" s="128">
        <v>40.0</v>
      </c>
      <c r="C18" s="128" t="s">
        <v>234</v>
      </c>
      <c r="E18" s="127" t="s">
        <v>235</v>
      </c>
      <c r="F18" s="127">
        <v>6.0</v>
      </c>
      <c r="G18" s="127" t="s">
        <v>236</v>
      </c>
      <c r="I18" s="127" t="s">
        <v>237</v>
      </c>
      <c r="J18" s="127">
        <v>10.0</v>
      </c>
      <c r="K18" s="127" t="s">
        <v>238</v>
      </c>
      <c r="M18" s="127" t="s">
        <v>239</v>
      </c>
      <c r="N18" s="127">
        <v>18.0</v>
      </c>
      <c r="O18" s="127" t="s">
        <v>240</v>
      </c>
      <c r="Q18" s="127" t="s">
        <v>241</v>
      </c>
      <c r="R18" s="127">
        <v>32.0</v>
      </c>
      <c r="S18" s="127" t="s">
        <v>206</v>
      </c>
    </row>
    <row r="19">
      <c r="A19" s="128" t="s">
        <v>242</v>
      </c>
      <c r="B19" s="128">
        <v>40.0</v>
      </c>
      <c r="C19" s="128" t="s">
        <v>243</v>
      </c>
      <c r="E19" s="127" t="s">
        <v>244</v>
      </c>
      <c r="F19" s="127">
        <v>6.0</v>
      </c>
      <c r="G19" s="127" t="s">
        <v>245</v>
      </c>
      <c r="I19" s="127" t="s">
        <v>246</v>
      </c>
      <c r="J19" s="127">
        <v>10.0</v>
      </c>
      <c r="K19" s="127" t="s">
        <v>247</v>
      </c>
      <c r="M19" s="127" t="s">
        <v>248</v>
      </c>
      <c r="N19" s="127">
        <v>17.0</v>
      </c>
      <c r="O19" s="127" t="s">
        <v>249</v>
      </c>
      <c r="Q19" s="127" t="s">
        <v>250</v>
      </c>
      <c r="R19" s="127">
        <v>26.0</v>
      </c>
      <c r="S19" s="127" t="s">
        <v>251</v>
      </c>
    </row>
    <row r="20">
      <c r="A20" s="128" t="s">
        <v>252</v>
      </c>
      <c r="B20" s="128">
        <v>40.0</v>
      </c>
      <c r="C20" s="128" t="s">
        <v>253</v>
      </c>
      <c r="E20" s="127" t="s">
        <v>254</v>
      </c>
      <c r="F20" s="127">
        <v>6.0</v>
      </c>
      <c r="G20" s="127" t="s">
        <v>255</v>
      </c>
      <c r="I20" s="127" t="s">
        <v>256</v>
      </c>
      <c r="J20" s="127">
        <v>13.0</v>
      </c>
      <c r="K20" s="129">
        <v>44900.0</v>
      </c>
      <c r="M20" s="127" t="s">
        <v>257</v>
      </c>
      <c r="N20" s="127">
        <v>16.0</v>
      </c>
      <c r="O20" s="127" t="s">
        <v>258</v>
      </c>
      <c r="Q20" s="127" t="s">
        <v>259</v>
      </c>
      <c r="R20" s="127">
        <v>25.0</v>
      </c>
      <c r="S20" s="127" t="s">
        <v>156</v>
      </c>
    </row>
    <row r="21">
      <c r="A21" s="127" t="s">
        <v>260</v>
      </c>
      <c r="B21" s="127" t="s">
        <v>261</v>
      </c>
      <c r="C21" s="127" t="s">
        <v>262</v>
      </c>
      <c r="E21" s="127" t="s">
        <v>263</v>
      </c>
      <c r="F21" s="127">
        <v>6.0</v>
      </c>
      <c r="G21" s="127" t="s">
        <v>264</v>
      </c>
      <c r="I21" s="127" t="s">
        <v>265</v>
      </c>
      <c r="J21" s="127">
        <v>13.0</v>
      </c>
      <c r="K21" s="127" t="s">
        <v>266</v>
      </c>
      <c r="M21" s="127" t="s">
        <v>267</v>
      </c>
      <c r="N21" s="127">
        <v>15.0</v>
      </c>
      <c r="O21" s="127" t="s">
        <v>268</v>
      </c>
      <c r="Q21" s="127" t="s">
        <v>269</v>
      </c>
      <c r="R21" s="127">
        <v>33.0</v>
      </c>
      <c r="S21" s="127" t="s">
        <v>270</v>
      </c>
    </row>
    <row r="22">
      <c r="A22" s="128" t="s">
        <v>271</v>
      </c>
      <c r="B22" s="128" t="s">
        <v>272</v>
      </c>
      <c r="C22" s="128" t="s">
        <v>273</v>
      </c>
      <c r="E22" s="127" t="s">
        <v>274</v>
      </c>
      <c r="F22" s="127">
        <v>6.0</v>
      </c>
      <c r="G22" s="127" t="s">
        <v>275</v>
      </c>
      <c r="I22" s="127" t="s">
        <v>276</v>
      </c>
      <c r="J22" s="127">
        <v>13.0</v>
      </c>
      <c r="K22" s="127" t="s">
        <v>277</v>
      </c>
      <c r="M22" s="127" t="s">
        <v>278</v>
      </c>
      <c r="N22" s="127">
        <v>18.0</v>
      </c>
      <c r="O22" s="127" t="s">
        <v>279</v>
      </c>
      <c r="Q22" s="127" t="s">
        <v>280</v>
      </c>
      <c r="R22" s="127">
        <v>24.0</v>
      </c>
      <c r="S22" s="127" t="s">
        <v>281</v>
      </c>
    </row>
    <row r="23">
      <c r="A23" s="127" t="s">
        <v>282</v>
      </c>
      <c r="B23" s="127" t="s">
        <v>160</v>
      </c>
      <c r="C23" s="127" t="s">
        <v>283</v>
      </c>
      <c r="E23" s="127" t="s">
        <v>284</v>
      </c>
      <c r="F23" s="127">
        <v>6.0</v>
      </c>
      <c r="G23" s="127" t="s">
        <v>285</v>
      </c>
      <c r="I23" s="127" t="s">
        <v>286</v>
      </c>
      <c r="J23" s="127">
        <v>8.0</v>
      </c>
      <c r="K23" s="127" t="s">
        <v>287</v>
      </c>
      <c r="M23" s="127" t="s">
        <v>288</v>
      </c>
      <c r="N23" s="127">
        <v>28.0</v>
      </c>
      <c r="O23" s="127" t="s">
        <v>289</v>
      </c>
      <c r="Q23" s="125" t="s">
        <v>290</v>
      </c>
      <c r="R23" s="126"/>
      <c r="S23" s="126"/>
    </row>
    <row r="24">
      <c r="A24" s="125" t="s">
        <v>291</v>
      </c>
      <c r="B24" s="126"/>
      <c r="C24" s="126"/>
      <c r="E24" s="125" t="s">
        <v>292</v>
      </c>
      <c r="F24" s="126"/>
      <c r="G24" s="126"/>
      <c r="I24" s="127" t="s">
        <v>293</v>
      </c>
      <c r="J24" s="127">
        <v>9.0</v>
      </c>
      <c r="K24" s="127" t="s">
        <v>294</v>
      </c>
      <c r="M24" s="125" t="s">
        <v>295</v>
      </c>
      <c r="N24" s="126"/>
      <c r="O24" s="126"/>
      <c r="Q24" s="127" t="s">
        <v>296</v>
      </c>
      <c r="R24" s="127">
        <v>36.0</v>
      </c>
      <c r="S24" s="127" t="s">
        <v>297</v>
      </c>
    </row>
    <row r="25">
      <c r="A25" s="127" t="s">
        <v>298</v>
      </c>
      <c r="B25" s="127">
        <v>1.0</v>
      </c>
      <c r="C25" s="127" t="s">
        <v>299</v>
      </c>
      <c r="E25" s="127" t="s">
        <v>300</v>
      </c>
      <c r="F25" s="127">
        <v>6.0</v>
      </c>
      <c r="G25" s="127" t="s">
        <v>301</v>
      </c>
      <c r="I25" s="127" t="s">
        <v>302</v>
      </c>
      <c r="J25" s="127">
        <v>8.0</v>
      </c>
      <c r="K25" s="127" t="s">
        <v>303</v>
      </c>
      <c r="M25" s="127" t="s">
        <v>304</v>
      </c>
      <c r="N25" s="127">
        <v>34.0</v>
      </c>
      <c r="O25" s="127" t="s">
        <v>305</v>
      </c>
      <c r="Q25" s="127" t="s">
        <v>306</v>
      </c>
      <c r="R25" s="127">
        <v>31.0</v>
      </c>
      <c r="S25" s="127" t="s">
        <v>307</v>
      </c>
    </row>
    <row r="26">
      <c r="A26" s="127" t="s">
        <v>308</v>
      </c>
      <c r="B26" s="127">
        <v>3.0</v>
      </c>
      <c r="C26" s="127" t="s">
        <v>90</v>
      </c>
      <c r="E26" s="127" t="s">
        <v>309</v>
      </c>
      <c r="F26" s="127">
        <v>42.0</v>
      </c>
      <c r="G26" s="127" t="s">
        <v>214</v>
      </c>
      <c r="I26" s="125" t="s">
        <v>310</v>
      </c>
      <c r="J26" s="126"/>
      <c r="K26" s="126"/>
      <c r="M26" s="127" t="s">
        <v>311</v>
      </c>
      <c r="N26" s="127">
        <v>25.0</v>
      </c>
      <c r="O26" s="127" t="s">
        <v>312</v>
      </c>
      <c r="Q26" s="127" t="s">
        <v>313</v>
      </c>
      <c r="R26" s="127">
        <v>8.0</v>
      </c>
      <c r="S26" s="127" t="s">
        <v>314</v>
      </c>
    </row>
    <row r="27">
      <c r="A27" s="127" t="s">
        <v>315</v>
      </c>
      <c r="B27" s="127">
        <v>3.0</v>
      </c>
      <c r="C27" s="127" t="s">
        <v>316</v>
      </c>
      <c r="E27" s="127" t="s">
        <v>317</v>
      </c>
      <c r="F27" s="127">
        <v>29.0</v>
      </c>
      <c r="G27" s="127" t="s">
        <v>318</v>
      </c>
      <c r="I27" s="127" t="s">
        <v>319</v>
      </c>
      <c r="J27" s="127">
        <v>10.0</v>
      </c>
      <c r="K27" s="127" t="s">
        <v>320</v>
      </c>
      <c r="M27" s="127" t="s">
        <v>321</v>
      </c>
      <c r="N27" s="127">
        <v>25.0</v>
      </c>
      <c r="O27" s="127" t="s">
        <v>322</v>
      </c>
      <c r="Q27" s="127" t="s">
        <v>323</v>
      </c>
      <c r="R27" s="127">
        <v>8.0</v>
      </c>
      <c r="S27" s="127" t="s">
        <v>324</v>
      </c>
    </row>
    <row r="28">
      <c r="A28" s="127" t="s">
        <v>325</v>
      </c>
      <c r="B28" s="127">
        <v>1.0</v>
      </c>
      <c r="C28" s="127" t="s">
        <v>326</v>
      </c>
      <c r="E28" s="127" t="s">
        <v>327</v>
      </c>
      <c r="F28" s="127">
        <v>3.0</v>
      </c>
      <c r="G28" s="127" t="s">
        <v>328</v>
      </c>
      <c r="I28" s="127" t="s">
        <v>329</v>
      </c>
      <c r="J28" s="127">
        <v>9.0</v>
      </c>
      <c r="K28" s="127" t="s">
        <v>330</v>
      </c>
      <c r="M28" s="127" t="s">
        <v>331</v>
      </c>
      <c r="N28" s="127">
        <v>25.0</v>
      </c>
      <c r="O28" s="127" t="s">
        <v>332</v>
      </c>
      <c r="Q28" s="127" t="s">
        <v>333</v>
      </c>
      <c r="R28" s="127">
        <v>24.0</v>
      </c>
      <c r="S28" s="127" t="s">
        <v>334</v>
      </c>
    </row>
    <row r="29">
      <c r="A29" s="127" t="s">
        <v>335</v>
      </c>
      <c r="B29" s="127">
        <v>1.0</v>
      </c>
      <c r="C29" s="127" t="s">
        <v>336</v>
      </c>
      <c r="E29" s="127" t="s">
        <v>337</v>
      </c>
      <c r="F29" s="127">
        <v>3.0</v>
      </c>
      <c r="G29" s="127" t="s">
        <v>338</v>
      </c>
      <c r="I29" s="127" t="s">
        <v>339</v>
      </c>
      <c r="J29" s="127">
        <v>9.0</v>
      </c>
      <c r="K29" s="127" t="s">
        <v>340</v>
      </c>
      <c r="M29" s="127" t="s">
        <v>341</v>
      </c>
      <c r="N29" s="127">
        <v>25.0</v>
      </c>
      <c r="O29" s="127" t="s">
        <v>342</v>
      </c>
      <c r="Q29" s="127" t="s">
        <v>343</v>
      </c>
      <c r="R29" s="127">
        <v>34.0</v>
      </c>
      <c r="S29" s="127" t="s">
        <v>344</v>
      </c>
    </row>
    <row r="30">
      <c r="A30" s="127" t="s">
        <v>345</v>
      </c>
      <c r="B30" s="127">
        <v>1.0</v>
      </c>
      <c r="C30" s="127" t="s">
        <v>346</v>
      </c>
      <c r="E30" s="127" t="s">
        <v>347</v>
      </c>
      <c r="F30" s="127">
        <v>3.0</v>
      </c>
      <c r="G30" s="127" t="s">
        <v>348</v>
      </c>
      <c r="I30" s="127" t="s">
        <v>349</v>
      </c>
      <c r="J30" s="127">
        <v>11.0</v>
      </c>
      <c r="K30" s="127" t="s">
        <v>350</v>
      </c>
      <c r="M30" s="127" t="s">
        <v>351</v>
      </c>
      <c r="N30" s="127">
        <v>25.0</v>
      </c>
      <c r="O30" s="127" t="s">
        <v>352</v>
      </c>
      <c r="Q30" s="128" t="s">
        <v>353</v>
      </c>
      <c r="R30" s="128">
        <v>40.0</v>
      </c>
      <c r="S30" s="128" t="s">
        <v>354</v>
      </c>
    </row>
    <row r="31">
      <c r="A31" s="127" t="s">
        <v>355</v>
      </c>
      <c r="B31" s="127">
        <v>1.0</v>
      </c>
      <c r="C31" s="127" t="s">
        <v>356</v>
      </c>
      <c r="E31" s="127" t="s">
        <v>357</v>
      </c>
      <c r="F31" s="127">
        <v>42.0</v>
      </c>
      <c r="G31" s="127" t="s">
        <v>358</v>
      </c>
      <c r="I31" s="127" t="s">
        <v>359</v>
      </c>
      <c r="J31" s="127" t="s">
        <v>360</v>
      </c>
      <c r="K31" s="127" t="s">
        <v>361</v>
      </c>
      <c r="M31" s="127" t="s">
        <v>362</v>
      </c>
      <c r="N31" s="127">
        <v>25.0</v>
      </c>
      <c r="O31" s="127" t="s">
        <v>363</v>
      </c>
      <c r="Q31" s="128" t="s">
        <v>364</v>
      </c>
      <c r="R31" s="128">
        <v>40.0</v>
      </c>
      <c r="S31" s="128" t="s">
        <v>365</v>
      </c>
    </row>
    <row r="32">
      <c r="A32" s="127" t="s">
        <v>366</v>
      </c>
      <c r="B32" s="127">
        <v>1.0</v>
      </c>
      <c r="C32" s="127" t="s">
        <v>367</v>
      </c>
      <c r="E32" s="127" t="s">
        <v>368</v>
      </c>
      <c r="F32" s="127">
        <v>42.0</v>
      </c>
      <c r="G32" s="127" t="s">
        <v>369</v>
      </c>
      <c r="I32" s="127" t="s">
        <v>370</v>
      </c>
      <c r="J32" s="127">
        <v>13.0</v>
      </c>
      <c r="K32" s="127" t="s">
        <v>371</v>
      </c>
      <c r="M32" s="125" t="s">
        <v>372</v>
      </c>
      <c r="N32" s="126"/>
      <c r="O32" s="126"/>
      <c r="Q32" s="127" t="s">
        <v>373</v>
      </c>
      <c r="R32" s="127">
        <v>27.0</v>
      </c>
      <c r="S32" s="127" t="s">
        <v>354</v>
      </c>
    </row>
    <row r="33">
      <c r="A33" s="127" t="s">
        <v>374</v>
      </c>
      <c r="B33" s="127">
        <v>1.0</v>
      </c>
      <c r="C33" s="127" t="s">
        <v>375</v>
      </c>
      <c r="E33" s="127" t="s">
        <v>376</v>
      </c>
      <c r="F33" s="127" t="s">
        <v>377</v>
      </c>
      <c r="G33" s="127" t="s">
        <v>378</v>
      </c>
      <c r="I33" s="127" t="s">
        <v>379</v>
      </c>
      <c r="J33" s="127">
        <v>13.0</v>
      </c>
      <c r="K33" s="127" t="s">
        <v>380</v>
      </c>
      <c r="M33" s="127" t="s">
        <v>381</v>
      </c>
      <c r="N33" s="127">
        <v>28.0</v>
      </c>
      <c r="O33" s="127" t="s">
        <v>382</v>
      </c>
      <c r="Q33" s="127" t="s">
        <v>383</v>
      </c>
      <c r="R33" s="127">
        <v>21.0</v>
      </c>
      <c r="S33" s="127" t="s">
        <v>115</v>
      </c>
    </row>
    <row r="34">
      <c r="A34" s="125" t="s">
        <v>384</v>
      </c>
      <c r="B34" s="126"/>
      <c r="C34" s="126"/>
      <c r="E34" s="125" t="s">
        <v>385</v>
      </c>
      <c r="F34" s="126"/>
      <c r="G34" s="126"/>
      <c r="I34" s="127" t="s">
        <v>386</v>
      </c>
      <c r="J34" s="127">
        <v>9.0</v>
      </c>
      <c r="K34" s="127" t="s">
        <v>387</v>
      </c>
      <c r="M34" s="127" t="s">
        <v>388</v>
      </c>
      <c r="N34" s="127">
        <v>24.0</v>
      </c>
      <c r="O34" s="127" t="s">
        <v>389</v>
      </c>
      <c r="Q34" s="125" t="s">
        <v>390</v>
      </c>
      <c r="R34" s="126"/>
      <c r="S34" s="126"/>
    </row>
    <row r="35">
      <c r="A35" s="127" t="s">
        <v>391</v>
      </c>
      <c r="B35" s="127">
        <v>35.0</v>
      </c>
      <c r="C35" s="127" t="s">
        <v>392</v>
      </c>
      <c r="E35" s="127" t="s">
        <v>393</v>
      </c>
      <c r="F35" s="127">
        <v>3.0</v>
      </c>
      <c r="G35" s="127" t="s">
        <v>394</v>
      </c>
      <c r="I35" s="127" t="s">
        <v>395</v>
      </c>
      <c r="J35" s="127">
        <v>9.0</v>
      </c>
      <c r="K35" s="127" t="s">
        <v>396</v>
      </c>
      <c r="M35" s="127" t="s">
        <v>397</v>
      </c>
      <c r="N35" s="127">
        <v>35.0</v>
      </c>
      <c r="O35" s="127" t="s">
        <v>398</v>
      </c>
      <c r="Q35" s="127" t="s">
        <v>399</v>
      </c>
      <c r="R35" s="127">
        <v>8.0</v>
      </c>
      <c r="S35" s="127" t="s">
        <v>400</v>
      </c>
    </row>
    <row r="36">
      <c r="A36" s="127" t="s">
        <v>401</v>
      </c>
      <c r="B36" s="127">
        <v>34.0</v>
      </c>
      <c r="C36" s="127" t="s">
        <v>402</v>
      </c>
      <c r="E36" s="127" t="s">
        <v>403</v>
      </c>
      <c r="F36" s="127">
        <v>7.0</v>
      </c>
      <c r="G36" s="127" t="s">
        <v>404</v>
      </c>
      <c r="I36" s="127" t="s">
        <v>405</v>
      </c>
      <c r="J36" s="127">
        <v>8.0</v>
      </c>
      <c r="K36" s="127" t="s">
        <v>406</v>
      </c>
      <c r="M36" s="127" t="s">
        <v>407</v>
      </c>
      <c r="N36" s="127">
        <v>28.0</v>
      </c>
      <c r="O36" s="127" t="s">
        <v>378</v>
      </c>
      <c r="Q36" s="127" t="s">
        <v>408</v>
      </c>
      <c r="R36" s="127">
        <v>27.0</v>
      </c>
      <c r="S36" s="127" t="s">
        <v>409</v>
      </c>
    </row>
    <row r="37">
      <c r="A37" s="127" t="s">
        <v>410</v>
      </c>
      <c r="B37" s="127">
        <v>30.0</v>
      </c>
      <c r="C37" s="127" t="s">
        <v>411</v>
      </c>
      <c r="E37" s="127" t="s">
        <v>412</v>
      </c>
      <c r="F37" s="127">
        <v>42.0</v>
      </c>
      <c r="G37" s="127" t="s">
        <v>394</v>
      </c>
      <c r="I37" s="127" t="s">
        <v>413</v>
      </c>
      <c r="J37" s="127">
        <v>8.0</v>
      </c>
      <c r="K37" s="127" t="s">
        <v>414</v>
      </c>
      <c r="M37" s="127" t="s">
        <v>415</v>
      </c>
      <c r="N37" s="127">
        <v>30.0</v>
      </c>
      <c r="O37" s="127" t="s">
        <v>416</v>
      </c>
      <c r="Q37" s="127" t="s">
        <v>417</v>
      </c>
      <c r="R37" s="127">
        <v>37.0</v>
      </c>
      <c r="S37" s="127" t="s">
        <v>418</v>
      </c>
    </row>
    <row r="38">
      <c r="A38" s="127" t="s">
        <v>419</v>
      </c>
      <c r="B38" s="127">
        <v>30.0</v>
      </c>
      <c r="C38" s="127" t="s">
        <v>420</v>
      </c>
      <c r="E38" s="127" t="s">
        <v>421</v>
      </c>
      <c r="F38" s="127">
        <v>5.0</v>
      </c>
      <c r="G38" s="127" t="s">
        <v>422</v>
      </c>
      <c r="I38" s="127" t="s">
        <v>423</v>
      </c>
      <c r="J38" s="127">
        <v>11.0</v>
      </c>
      <c r="K38" s="127" t="s">
        <v>424</v>
      </c>
      <c r="M38" s="127" t="s">
        <v>425</v>
      </c>
      <c r="N38" s="127">
        <v>32.0</v>
      </c>
      <c r="O38" s="127" t="s">
        <v>208</v>
      </c>
      <c r="Q38" s="127" t="s">
        <v>426</v>
      </c>
      <c r="R38" s="127">
        <v>28.0</v>
      </c>
      <c r="S38" s="127" t="s">
        <v>427</v>
      </c>
    </row>
    <row r="39">
      <c r="A39" s="127" t="s">
        <v>428</v>
      </c>
      <c r="B39" s="127">
        <v>35.0</v>
      </c>
      <c r="C39" s="127" t="s">
        <v>258</v>
      </c>
      <c r="E39" s="127" t="s">
        <v>429</v>
      </c>
      <c r="F39" s="127">
        <v>7.0</v>
      </c>
      <c r="G39" s="127" t="s">
        <v>430</v>
      </c>
      <c r="I39" s="125" t="s">
        <v>431</v>
      </c>
      <c r="J39" s="126"/>
      <c r="K39" s="126"/>
      <c r="M39" s="127" t="s">
        <v>432</v>
      </c>
      <c r="N39" s="127">
        <v>32.0</v>
      </c>
      <c r="O39" s="127" t="s">
        <v>433</v>
      </c>
      <c r="Q39" s="127" t="s">
        <v>434</v>
      </c>
      <c r="R39" s="127">
        <v>29.0</v>
      </c>
      <c r="S39" s="127" t="s">
        <v>435</v>
      </c>
    </row>
    <row r="40">
      <c r="A40" s="127" t="s">
        <v>436</v>
      </c>
      <c r="B40" s="127">
        <v>1.0</v>
      </c>
      <c r="C40" s="127" t="s">
        <v>437</v>
      </c>
      <c r="E40" s="127" t="s">
        <v>438</v>
      </c>
      <c r="F40" s="127">
        <v>6.0</v>
      </c>
      <c r="G40" s="127" t="s">
        <v>439</v>
      </c>
      <c r="I40" s="127" t="s">
        <v>440</v>
      </c>
      <c r="J40" s="127">
        <v>11.0</v>
      </c>
      <c r="K40" s="127" t="s">
        <v>441</v>
      </c>
      <c r="M40" s="127" t="s">
        <v>442</v>
      </c>
      <c r="N40" s="127">
        <v>28.0</v>
      </c>
      <c r="O40" s="127" t="s">
        <v>443</v>
      </c>
      <c r="Q40" s="127" t="s">
        <v>444</v>
      </c>
      <c r="R40" s="127">
        <v>35.0</v>
      </c>
      <c r="S40" s="127" t="s">
        <v>445</v>
      </c>
    </row>
    <row r="41">
      <c r="A41" s="127" t="s">
        <v>446</v>
      </c>
      <c r="B41" s="127">
        <v>1.0</v>
      </c>
      <c r="C41" s="127" t="s">
        <v>447</v>
      </c>
      <c r="E41" s="127" t="s">
        <v>448</v>
      </c>
      <c r="F41" s="127">
        <v>6.0</v>
      </c>
      <c r="G41" s="127" t="s">
        <v>449</v>
      </c>
      <c r="I41" s="127" t="s">
        <v>450</v>
      </c>
      <c r="J41" s="127">
        <v>11.0</v>
      </c>
      <c r="K41" s="127" t="s">
        <v>147</v>
      </c>
      <c r="M41" s="127" t="s">
        <v>451</v>
      </c>
      <c r="N41" s="127">
        <v>28.0</v>
      </c>
      <c r="O41" s="127" t="s">
        <v>452</v>
      </c>
      <c r="Q41" s="127" t="s">
        <v>453</v>
      </c>
      <c r="R41" s="127">
        <v>27.0</v>
      </c>
      <c r="S41" s="127" t="s">
        <v>454</v>
      </c>
    </row>
    <row r="42">
      <c r="A42" s="127" t="s">
        <v>455</v>
      </c>
      <c r="B42" s="127">
        <v>1.0</v>
      </c>
      <c r="C42" s="127" t="s">
        <v>456</v>
      </c>
      <c r="E42" s="127" t="s">
        <v>457</v>
      </c>
      <c r="F42" s="127">
        <v>5.0</v>
      </c>
      <c r="G42" s="127" t="s">
        <v>458</v>
      </c>
      <c r="I42" s="127" t="s">
        <v>459</v>
      </c>
      <c r="J42" s="127">
        <v>10.0</v>
      </c>
      <c r="K42" s="127" t="s">
        <v>460</v>
      </c>
      <c r="M42" s="127" t="s">
        <v>461</v>
      </c>
      <c r="N42" s="127">
        <v>25.0</v>
      </c>
      <c r="O42" s="127" t="s">
        <v>462</v>
      </c>
      <c r="Q42" s="127" t="s">
        <v>463</v>
      </c>
      <c r="R42" s="127">
        <v>29.0</v>
      </c>
      <c r="S42" s="127" t="s">
        <v>464</v>
      </c>
    </row>
    <row r="43">
      <c r="A43" s="125" t="s">
        <v>465</v>
      </c>
      <c r="B43" s="126"/>
      <c r="C43" s="126"/>
      <c r="E43" s="127" t="s">
        <v>466</v>
      </c>
      <c r="F43" s="127">
        <v>7.0</v>
      </c>
      <c r="G43" s="127" t="s">
        <v>467</v>
      </c>
      <c r="I43" s="127" t="s">
        <v>468</v>
      </c>
      <c r="J43" s="127">
        <v>5.0</v>
      </c>
      <c r="K43" s="127" t="s">
        <v>469</v>
      </c>
      <c r="M43" s="125" t="s">
        <v>470</v>
      </c>
      <c r="N43" s="126"/>
      <c r="O43" s="126"/>
      <c r="Q43" s="127" t="s">
        <v>471</v>
      </c>
      <c r="R43" s="127">
        <v>17.0</v>
      </c>
      <c r="S43" s="127" t="s">
        <v>472</v>
      </c>
    </row>
    <row r="44">
      <c r="A44" s="127" t="s">
        <v>473</v>
      </c>
      <c r="B44" s="127" t="s">
        <v>474</v>
      </c>
      <c r="C44" s="127" t="s">
        <v>398</v>
      </c>
      <c r="E44" s="125" t="s">
        <v>475</v>
      </c>
      <c r="F44" s="126"/>
      <c r="G44" s="126"/>
      <c r="I44" s="127" t="s">
        <v>476</v>
      </c>
      <c r="J44" s="127">
        <v>5.0</v>
      </c>
      <c r="K44" s="127" t="s">
        <v>477</v>
      </c>
      <c r="M44" s="127" t="s">
        <v>478</v>
      </c>
      <c r="N44" s="127">
        <v>30.0</v>
      </c>
      <c r="O44" s="127" t="s">
        <v>479</v>
      </c>
      <c r="Q44" s="125" t="s">
        <v>480</v>
      </c>
      <c r="R44" s="126"/>
      <c r="S44" s="126"/>
    </row>
    <row r="45">
      <c r="A45" s="127" t="s">
        <v>481</v>
      </c>
      <c r="B45" s="127">
        <v>3.0</v>
      </c>
      <c r="C45" s="127" t="s">
        <v>482</v>
      </c>
      <c r="E45" s="127" t="s">
        <v>483</v>
      </c>
      <c r="F45" s="127">
        <v>7.0</v>
      </c>
      <c r="G45" s="127" t="s">
        <v>484</v>
      </c>
      <c r="I45" s="127" t="s">
        <v>485</v>
      </c>
      <c r="J45" s="127">
        <v>9.0</v>
      </c>
      <c r="K45" s="127" t="s">
        <v>486</v>
      </c>
      <c r="M45" s="127" t="s">
        <v>487</v>
      </c>
      <c r="N45" s="127">
        <v>29.0</v>
      </c>
      <c r="O45" s="127" t="s">
        <v>420</v>
      </c>
      <c r="Q45" s="127" t="s">
        <v>488</v>
      </c>
      <c r="R45" s="127">
        <v>41.0</v>
      </c>
      <c r="S45" s="127" t="s">
        <v>489</v>
      </c>
    </row>
    <row r="46">
      <c r="A46" s="127" t="s">
        <v>490</v>
      </c>
      <c r="B46" s="127">
        <v>3.0</v>
      </c>
      <c r="C46" s="127" t="s">
        <v>264</v>
      </c>
      <c r="E46" s="127" t="s">
        <v>491</v>
      </c>
      <c r="F46" s="127">
        <v>7.0</v>
      </c>
      <c r="G46" s="127" t="s">
        <v>492</v>
      </c>
      <c r="I46" s="127" t="s">
        <v>493</v>
      </c>
      <c r="J46" s="127">
        <v>11.0</v>
      </c>
      <c r="K46" s="127" t="s">
        <v>494</v>
      </c>
      <c r="M46" s="127" t="s">
        <v>495</v>
      </c>
      <c r="N46" s="127">
        <v>29.0</v>
      </c>
      <c r="O46" s="127" t="s">
        <v>127</v>
      </c>
      <c r="Q46" s="127" t="s">
        <v>496</v>
      </c>
      <c r="R46" s="127">
        <v>32.0</v>
      </c>
      <c r="S46" s="127" t="s">
        <v>127</v>
      </c>
    </row>
    <row r="47">
      <c r="A47" s="127" t="s">
        <v>497</v>
      </c>
      <c r="B47" s="127">
        <v>3.0</v>
      </c>
      <c r="C47" s="127" t="s">
        <v>498</v>
      </c>
      <c r="E47" s="127" t="s">
        <v>499</v>
      </c>
      <c r="F47" s="127" t="s">
        <v>500</v>
      </c>
      <c r="G47" s="127" t="s">
        <v>127</v>
      </c>
      <c r="I47" s="127" t="s">
        <v>501</v>
      </c>
      <c r="J47" s="127">
        <v>5.0</v>
      </c>
      <c r="K47" s="127" t="s">
        <v>502</v>
      </c>
      <c r="M47" s="127" t="s">
        <v>503</v>
      </c>
      <c r="N47" s="127">
        <v>29.0</v>
      </c>
      <c r="O47" s="127" t="s">
        <v>504</v>
      </c>
      <c r="Q47" s="127" t="s">
        <v>505</v>
      </c>
      <c r="R47" s="127">
        <v>26.0</v>
      </c>
      <c r="S47" s="127" t="s">
        <v>279</v>
      </c>
    </row>
    <row r="48">
      <c r="A48" s="127" t="s">
        <v>506</v>
      </c>
      <c r="B48" s="127">
        <v>3.0</v>
      </c>
      <c r="C48" s="127" t="s">
        <v>418</v>
      </c>
      <c r="E48" s="127" t="s">
        <v>507</v>
      </c>
      <c r="F48" s="127">
        <v>38.0</v>
      </c>
      <c r="G48" s="127" t="s">
        <v>115</v>
      </c>
      <c r="I48" s="125" t="s">
        <v>508</v>
      </c>
      <c r="J48" s="126"/>
      <c r="K48" s="126"/>
      <c r="M48" s="127" t="s">
        <v>509</v>
      </c>
      <c r="N48" s="127">
        <v>29.0</v>
      </c>
      <c r="O48" s="127" t="s">
        <v>247</v>
      </c>
      <c r="Q48" s="127" t="s">
        <v>510</v>
      </c>
      <c r="R48" s="127">
        <v>14.0</v>
      </c>
      <c r="S48" s="127" t="s">
        <v>115</v>
      </c>
    </row>
    <row r="49">
      <c r="A49" s="127" t="s">
        <v>511</v>
      </c>
      <c r="B49" s="127">
        <v>3.0</v>
      </c>
      <c r="C49" s="127" t="s">
        <v>512</v>
      </c>
      <c r="E49" s="127" t="s">
        <v>513</v>
      </c>
      <c r="F49" s="127">
        <v>38.0</v>
      </c>
      <c r="G49" s="127" t="s">
        <v>514</v>
      </c>
      <c r="I49" s="127" t="s">
        <v>515</v>
      </c>
      <c r="J49" s="127">
        <v>23.0</v>
      </c>
      <c r="K49" s="127" t="s">
        <v>516</v>
      </c>
      <c r="M49" s="127" t="s">
        <v>517</v>
      </c>
      <c r="N49" s="127">
        <v>29.0</v>
      </c>
      <c r="O49" s="127" t="s">
        <v>518</v>
      </c>
      <c r="Q49" s="127" t="s">
        <v>519</v>
      </c>
      <c r="R49" s="127">
        <v>14.0</v>
      </c>
      <c r="S49" s="127" t="s">
        <v>281</v>
      </c>
    </row>
    <row r="50">
      <c r="A50" s="127" t="s">
        <v>520</v>
      </c>
      <c r="B50" s="127">
        <v>3.0</v>
      </c>
      <c r="C50" s="127" t="s">
        <v>521</v>
      </c>
      <c r="E50" s="127" t="s">
        <v>522</v>
      </c>
      <c r="F50" s="127">
        <v>4.0</v>
      </c>
      <c r="G50" s="127" t="s">
        <v>523</v>
      </c>
      <c r="I50" s="127" t="s">
        <v>524</v>
      </c>
      <c r="J50" s="127">
        <v>20.0</v>
      </c>
      <c r="K50" s="127" t="s">
        <v>525</v>
      </c>
      <c r="M50" s="127" t="s">
        <v>526</v>
      </c>
      <c r="N50" s="127">
        <v>29.0</v>
      </c>
      <c r="O50" s="127" t="s">
        <v>527</v>
      </c>
      <c r="Q50" s="127" t="s">
        <v>528</v>
      </c>
      <c r="R50" s="127">
        <v>14.0</v>
      </c>
      <c r="S50" s="127" t="s">
        <v>529</v>
      </c>
    </row>
    <row r="51">
      <c r="A51" s="127" t="s">
        <v>530</v>
      </c>
      <c r="B51" s="127" t="s">
        <v>531</v>
      </c>
      <c r="C51" s="127" t="s">
        <v>532</v>
      </c>
      <c r="E51" s="127" t="s">
        <v>533</v>
      </c>
      <c r="F51" s="127">
        <v>4.0</v>
      </c>
      <c r="G51" s="127" t="s">
        <v>534</v>
      </c>
      <c r="I51" s="127" t="s">
        <v>535</v>
      </c>
      <c r="J51" s="127">
        <v>20.0</v>
      </c>
      <c r="K51" s="127" t="s">
        <v>536</v>
      </c>
      <c r="M51" s="127" t="s">
        <v>537</v>
      </c>
      <c r="N51" s="127">
        <v>29.0</v>
      </c>
      <c r="O51" s="127" t="s">
        <v>538</v>
      </c>
      <c r="Q51" s="127" t="s">
        <v>539</v>
      </c>
      <c r="R51" s="127">
        <v>14.0</v>
      </c>
      <c r="S51" s="127" t="s">
        <v>540</v>
      </c>
    </row>
    <row r="52">
      <c r="A52" s="127" t="s">
        <v>541</v>
      </c>
      <c r="B52" s="127">
        <v>2.0</v>
      </c>
      <c r="C52" s="127" t="s">
        <v>542</v>
      </c>
      <c r="E52" s="127" t="s">
        <v>543</v>
      </c>
      <c r="F52" s="127">
        <v>7.0</v>
      </c>
      <c r="G52" s="127" t="s">
        <v>544</v>
      </c>
      <c r="I52" s="127" t="s">
        <v>545</v>
      </c>
      <c r="J52" s="127">
        <v>20.0</v>
      </c>
      <c r="K52" s="127" t="s">
        <v>546</v>
      </c>
      <c r="M52" s="127" t="s">
        <v>547</v>
      </c>
      <c r="N52" s="127">
        <v>5.0</v>
      </c>
      <c r="O52" s="127" t="s">
        <v>548</v>
      </c>
      <c r="Q52" s="127" t="s">
        <v>549</v>
      </c>
      <c r="R52" s="127">
        <v>14.0</v>
      </c>
      <c r="S52" s="127" t="s">
        <v>550</v>
      </c>
    </row>
    <row r="53">
      <c r="A53" s="127" t="s">
        <v>551</v>
      </c>
      <c r="B53" s="127">
        <v>19.0</v>
      </c>
      <c r="C53" s="127" t="s">
        <v>552</v>
      </c>
      <c r="E53" s="127" t="s">
        <v>553</v>
      </c>
      <c r="F53" s="127">
        <v>7.0</v>
      </c>
      <c r="G53" s="127" t="s">
        <v>554</v>
      </c>
      <c r="I53" s="127" t="s">
        <v>555</v>
      </c>
      <c r="J53" s="127">
        <v>16.0</v>
      </c>
      <c r="K53" s="127" t="s">
        <v>556</v>
      </c>
      <c r="M53" s="127" t="s">
        <v>557</v>
      </c>
      <c r="N53" s="127">
        <v>29.0</v>
      </c>
      <c r="O53" s="127" t="s">
        <v>558</v>
      </c>
      <c r="Q53" s="127" t="s">
        <v>559</v>
      </c>
      <c r="R53" s="127">
        <v>14.0</v>
      </c>
      <c r="S53" s="127" t="s">
        <v>127</v>
      </c>
    </row>
    <row r="54">
      <c r="A54" s="125" t="s">
        <v>560</v>
      </c>
      <c r="B54" s="126"/>
      <c r="C54" s="126"/>
      <c r="E54" s="127" t="s">
        <v>561</v>
      </c>
      <c r="F54" s="127">
        <v>4.0</v>
      </c>
      <c r="G54" s="127" t="s">
        <v>562</v>
      </c>
      <c r="I54" s="127" t="s">
        <v>563</v>
      </c>
      <c r="J54" s="127">
        <v>6.0</v>
      </c>
      <c r="K54" s="127" t="s">
        <v>564</v>
      </c>
      <c r="M54" s="125" t="s">
        <v>565</v>
      </c>
      <c r="N54" s="126"/>
      <c r="O54" s="126"/>
      <c r="Q54" s="127" t="s">
        <v>566</v>
      </c>
      <c r="R54" s="127">
        <v>34.0</v>
      </c>
      <c r="S54" s="127" t="s">
        <v>567</v>
      </c>
    </row>
    <row r="55">
      <c r="A55" s="127" t="s">
        <v>568</v>
      </c>
      <c r="B55" s="127">
        <v>30.0</v>
      </c>
      <c r="C55" s="127" t="s">
        <v>569</v>
      </c>
      <c r="E55" s="127" t="s">
        <v>570</v>
      </c>
      <c r="F55" s="127">
        <v>4.0</v>
      </c>
      <c r="G55" s="127" t="s">
        <v>571</v>
      </c>
      <c r="I55" s="127" t="s">
        <v>572</v>
      </c>
      <c r="J55" s="127" t="s">
        <v>573</v>
      </c>
      <c r="K55" s="127" t="s">
        <v>574</v>
      </c>
      <c r="M55" s="127" t="s">
        <v>575</v>
      </c>
      <c r="N55" s="127">
        <v>35.0</v>
      </c>
      <c r="O55" s="127" t="s">
        <v>576</v>
      </c>
      <c r="Q55" s="125" t="s">
        <v>577</v>
      </c>
      <c r="R55" s="126"/>
      <c r="S55" s="126"/>
    </row>
    <row r="56">
      <c r="A56" s="127" t="s">
        <v>578</v>
      </c>
      <c r="B56" s="127">
        <v>2.0</v>
      </c>
      <c r="C56" s="127" t="s">
        <v>579</v>
      </c>
      <c r="E56" s="125" t="s">
        <v>580</v>
      </c>
      <c r="F56" s="126"/>
      <c r="G56" s="126"/>
      <c r="I56" s="127" t="s">
        <v>581</v>
      </c>
      <c r="J56" s="127">
        <v>20.0</v>
      </c>
      <c r="K56" s="127" t="s">
        <v>582</v>
      </c>
      <c r="M56" s="127" t="s">
        <v>583</v>
      </c>
      <c r="N56" s="127">
        <v>26.0</v>
      </c>
      <c r="O56" s="127" t="s">
        <v>584</v>
      </c>
      <c r="Q56" s="127" t="s">
        <v>585</v>
      </c>
      <c r="R56" s="127">
        <v>23.0</v>
      </c>
      <c r="S56" s="127" t="s">
        <v>586</v>
      </c>
    </row>
    <row r="57">
      <c r="A57" s="127" t="s">
        <v>587</v>
      </c>
      <c r="B57" s="127">
        <v>2.0</v>
      </c>
      <c r="C57" s="127" t="s">
        <v>433</v>
      </c>
      <c r="E57" s="127" t="s">
        <v>588</v>
      </c>
      <c r="F57" s="127">
        <v>38.0</v>
      </c>
      <c r="G57" s="127" t="s">
        <v>589</v>
      </c>
      <c r="I57" s="127" t="s">
        <v>590</v>
      </c>
      <c r="J57" s="127">
        <v>20.0</v>
      </c>
      <c r="K57" s="127" t="s">
        <v>591</v>
      </c>
      <c r="M57" s="127" t="s">
        <v>592</v>
      </c>
      <c r="N57" s="127">
        <v>31.0</v>
      </c>
      <c r="O57" s="127" t="s">
        <v>318</v>
      </c>
      <c r="Q57" s="127" t="s">
        <v>593</v>
      </c>
      <c r="R57" s="127">
        <v>43.0</v>
      </c>
      <c r="S57" s="127" t="s">
        <v>462</v>
      </c>
    </row>
    <row r="58">
      <c r="A58" s="127" t="s">
        <v>594</v>
      </c>
      <c r="B58" s="127">
        <v>16.0</v>
      </c>
      <c r="C58" s="127" t="s">
        <v>595</v>
      </c>
      <c r="E58" s="127" t="s">
        <v>596</v>
      </c>
      <c r="F58" s="127">
        <v>38.0</v>
      </c>
      <c r="G58" s="127" t="s">
        <v>597</v>
      </c>
      <c r="I58" s="127" t="s">
        <v>598</v>
      </c>
      <c r="J58" s="127">
        <v>5.0</v>
      </c>
      <c r="K58" s="127" t="s">
        <v>113</v>
      </c>
      <c r="M58" s="127" t="s">
        <v>599</v>
      </c>
      <c r="N58" s="127">
        <v>2.0</v>
      </c>
      <c r="O58" s="127" t="s">
        <v>600</v>
      </c>
      <c r="Q58" s="127" t="s">
        <v>601</v>
      </c>
      <c r="R58" s="127">
        <v>24.0</v>
      </c>
      <c r="S58" s="127" t="s">
        <v>602</v>
      </c>
    </row>
    <row r="59">
      <c r="A59" s="127" t="s">
        <v>603</v>
      </c>
      <c r="B59" s="127">
        <v>30.0</v>
      </c>
      <c r="C59" s="127" t="s">
        <v>604</v>
      </c>
      <c r="E59" s="127" t="s">
        <v>605</v>
      </c>
      <c r="F59" s="127">
        <v>38.0</v>
      </c>
      <c r="G59" s="127" t="s">
        <v>606</v>
      </c>
      <c r="I59" s="125" t="s">
        <v>607</v>
      </c>
      <c r="J59" s="126"/>
      <c r="K59" s="126"/>
      <c r="M59" s="127" t="s">
        <v>608</v>
      </c>
      <c r="N59" s="127">
        <v>2.0</v>
      </c>
      <c r="O59" s="127" t="s">
        <v>609</v>
      </c>
      <c r="Q59" s="127" t="s">
        <v>610</v>
      </c>
      <c r="R59" s="127">
        <v>30.0</v>
      </c>
      <c r="S59" s="127" t="s">
        <v>611</v>
      </c>
    </row>
    <row r="60">
      <c r="A60" s="128" t="s">
        <v>612</v>
      </c>
      <c r="B60" s="128" t="s">
        <v>613</v>
      </c>
      <c r="C60" s="128" t="s">
        <v>614</v>
      </c>
      <c r="E60" s="127" t="s">
        <v>615</v>
      </c>
      <c r="F60" s="127" t="s">
        <v>616</v>
      </c>
      <c r="G60" s="127" t="s">
        <v>617</v>
      </c>
      <c r="I60" s="127" t="s">
        <v>618</v>
      </c>
      <c r="J60" s="127">
        <v>23.0</v>
      </c>
      <c r="K60" s="127" t="s">
        <v>619</v>
      </c>
      <c r="M60" s="127" t="s">
        <v>620</v>
      </c>
      <c r="N60" s="127">
        <v>28.0</v>
      </c>
      <c r="O60" s="127" t="s">
        <v>529</v>
      </c>
      <c r="Q60" s="127" t="s">
        <v>621</v>
      </c>
      <c r="R60" s="127">
        <v>27.0</v>
      </c>
      <c r="S60" s="127" t="s">
        <v>622</v>
      </c>
    </row>
    <row r="61">
      <c r="A61" s="128" t="s">
        <v>623</v>
      </c>
      <c r="B61" s="128" t="s">
        <v>624</v>
      </c>
      <c r="C61" s="128" t="s">
        <v>356</v>
      </c>
      <c r="E61" s="127" t="s">
        <v>625</v>
      </c>
      <c r="F61" s="127">
        <v>38.0</v>
      </c>
      <c r="G61" s="127" t="s">
        <v>626</v>
      </c>
      <c r="I61" s="127" t="s">
        <v>627</v>
      </c>
      <c r="J61" s="127">
        <v>20.0</v>
      </c>
      <c r="K61" s="127" t="s">
        <v>628</v>
      </c>
      <c r="M61" s="127" t="s">
        <v>629</v>
      </c>
      <c r="N61" s="127">
        <v>35.0</v>
      </c>
      <c r="O61" s="127" t="s">
        <v>630</v>
      </c>
      <c r="Q61" s="127" t="s">
        <v>631</v>
      </c>
      <c r="R61" s="127">
        <v>41.0</v>
      </c>
      <c r="S61" s="127" t="s">
        <v>361</v>
      </c>
    </row>
    <row r="62">
      <c r="A62" s="127" t="s">
        <v>632</v>
      </c>
      <c r="B62" s="127">
        <v>4.0</v>
      </c>
      <c r="C62" s="127" t="s">
        <v>633</v>
      </c>
      <c r="E62" s="127" t="s">
        <v>634</v>
      </c>
      <c r="F62" s="127">
        <v>38.0</v>
      </c>
      <c r="G62" s="127" t="s">
        <v>635</v>
      </c>
      <c r="I62" s="127" t="s">
        <v>636</v>
      </c>
      <c r="J62" s="127">
        <v>20.0</v>
      </c>
      <c r="K62" s="127" t="s">
        <v>163</v>
      </c>
      <c r="M62" s="127" t="s">
        <v>637</v>
      </c>
      <c r="N62" s="127">
        <v>28.0</v>
      </c>
      <c r="O62" s="127" t="s">
        <v>638</v>
      </c>
      <c r="Q62" s="128" t="s">
        <v>639</v>
      </c>
      <c r="R62" s="128" t="s">
        <v>640</v>
      </c>
      <c r="S62" s="128" t="s">
        <v>641</v>
      </c>
    </row>
    <row r="63">
      <c r="A63" s="128" t="s">
        <v>642</v>
      </c>
      <c r="B63" s="128" t="s">
        <v>624</v>
      </c>
      <c r="C63" s="128" t="s">
        <v>643</v>
      </c>
      <c r="E63" s="127" t="s">
        <v>644</v>
      </c>
      <c r="F63" s="127">
        <v>38.0</v>
      </c>
      <c r="G63" s="127" t="s">
        <v>645</v>
      </c>
      <c r="I63" s="127" t="s">
        <v>646</v>
      </c>
      <c r="J63" s="127">
        <v>20.0</v>
      </c>
      <c r="K63" s="127" t="s">
        <v>647</v>
      </c>
      <c r="M63" s="127" t="s">
        <v>648</v>
      </c>
      <c r="N63" s="127">
        <v>28.0</v>
      </c>
      <c r="O63" s="127" t="s">
        <v>649</v>
      </c>
      <c r="Q63" s="125" t="s">
        <v>650</v>
      </c>
      <c r="R63" s="126"/>
      <c r="S63" s="126"/>
    </row>
    <row r="64">
      <c r="A64" s="127" t="s">
        <v>651</v>
      </c>
      <c r="B64" s="127" t="s">
        <v>652</v>
      </c>
      <c r="C64" s="127" t="s">
        <v>653</v>
      </c>
      <c r="E64" s="127" t="s">
        <v>654</v>
      </c>
      <c r="F64" s="127">
        <v>38.0</v>
      </c>
      <c r="G64" s="127" t="s">
        <v>655</v>
      </c>
      <c r="I64" s="127" t="s">
        <v>656</v>
      </c>
      <c r="J64" s="127">
        <v>20.0</v>
      </c>
      <c r="K64" s="127" t="s">
        <v>657</v>
      </c>
      <c r="M64" s="127" t="s">
        <v>658</v>
      </c>
      <c r="N64" s="127">
        <v>32.0</v>
      </c>
      <c r="O64" s="127" t="s">
        <v>422</v>
      </c>
      <c r="Q64" s="127" t="s">
        <v>659</v>
      </c>
      <c r="R64" s="127">
        <v>30.0</v>
      </c>
      <c r="S64" s="127" t="s">
        <v>586</v>
      </c>
    </row>
    <row r="65">
      <c r="A65" s="125" t="s">
        <v>660</v>
      </c>
      <c r="B65" s="126"/>
      <c r="C65" s="126"/>
      <c r="E65" s="127" t="s">
        <v>661</v>
      </c>
      <c r="F65" s="127">
        <v>38.0</v>
      </c>
      <c r="G65" s="127" t="s">
        <v>662</v>
      </c>
      <c r="I65" s="127" t="s">
        <v>663</v>
      </c>
      <c r="J65" s="127">
        <v>20.0</v>
      </c>
      <c r="K65" s="127" t="s">
        <v>664</v>
      </c>
      <c r="M65" s="125" t="s">
        <v>665</v>
      </c>
      <c r="N65" s="126"/>
      <c r="O65" s="126"/>
      <c r="Q65" s="127" t="s">
        <v>666</v>
      </c>
      <c r="R65" s="127">
        <v>17.0</v>
      </c>
      <c r="S65" s="127" t="s">
        <v>667</v>
      </c>
    </row>
    <row r="66">
      <c r="A66" s="127" t="s">
        <v>668</v>
      </c>
      <c r="B66" s="127">
        <v>19.0</v>
      </c>
      <c r="C66" s="127" t="s">
        <v>669</v>
      </c>
      <c r="E66" s="127" t="s">
        <v>670</v>
      </c>
      <c r="F66" s="127">
        <v>7.0</v>
      </c>
      <c r="G66" s="127" t="s">
        <v>671</v>
      </c>
      <c r="I66" s="127" t="s">
        <v>672</v>
      </c>
      <c r="J66" s="127">
        <v>20.0</v>
      </c>
      <c r="K66" s="127" t="s">
        <v>673</v>
      </c>
      <c r="M66" s="127" t="s">
        <v>674</v>
      </c>
      <c r="N66" s="127">
        <v>26.0</v>
      </c>
      <c r="O66" s="127" t="s">
        <v>675</v>
      </c>
      <c r="Q66" s="127" t="s">
        <v>676</v>
      </c>
      <c r="R66" s="127">
        <v>25.0</v>
      </c>
      <c r="S66" s="127" t="s">
        <v>677</v>
      </c>
    </row>
    <row r="67">
      <c r="A67" s="128" t="s">
        <v>678</v>
      </c>
      <c r="B67" s="128">
        <v>40.0</v>
      </c>
      <c r="C67" s="128" t="s">
        <v>679</v>
      </c>
      <c r="E67" s="127" t="s">
        <v>680</v>
      </c>
      <c r="F67" s="127">
        <v>4.0</v>
      </c>
      <c r="G67" s="127" t="s">
        <v>681</v>
      </c>
      <c r="I67" s="127" t="s">
        <v>682</v>
      </c>
      <c r="J67" s="127">
        <v>20.0</v>
      </c>
      <c r="K67" s="127" t="s">
        <v>683</v>
      </c>
      <c r="M67" s="127" t="s">
        <v>684</v>
      </c>
      <c r="N67" s="127">
        <v>35.0</v>
      </c>
      <c r="O67" s="127" t="s">
        <v>685</v>
      </c>
      <c r="Q67" s="127" t="s">
        <v>686</v>
      </c>
      <c r="R67" s="127">
        <v>15.0</v>
      </c>
      <c r="S67" s="127" t="s">
        <v>127</v>
      </c>
    </row>
    <row r="68">
      <c r="A68" s="127" t="s">
        <v>687</v>
      </c>
      <c r="B68" s="127">
        <v>12.0</v>
      </c>
      <c r="C68" s="127" t="s">
        <v>688</v>
      </c>
      <c r="E68" s="125" t="s">
        <v>689</v>
      </c>
      <c r="F68" s="126"/>
      <c r="G68" s="126"/>
      <c r="I68" s="127" t="s">
        <v>690</v>
      </c>
      <c r="J68" s="127">
        <v>20.0</v>
      </c>
      <c r="K68" s="127" t="s">
        <v>691</v>
      </c>
      <c r="M68" s="127" t="s">
        <v>692</v>
      </c>
      <c r="N68" s="127">
        <v>5.0</v>
      </c>
      <c r="O68" s="127" t="s">
        <v>693</v>
      </c>
      <c r="Q68" s="127" t="s">
        <v>694</v>
      </c>
      <c r="R68" s="127">
        <v>43.0</v>
      </c>
      <c r="S68" s="127" t="s">
        <v>695</v>
      </c>
    </row>
    <row r="69">
      <c r="A69" s="127" t="s">
        <v>696</v>
      </c>
      <c r="B69" s="127">
        <v>30.0</v>
      </c>
      <c r="C69" s="127" t="s">
        <v>697</v>
      </c>
      <c r="E69" s="127" t="s">
        <v>698</v>
      </c>
      <c r="F69" s="127">
        <v>39.0</v>
      </c>
      <c r="G69" s="127" t="s">
        <v>394</v>
      </c>
      <c r="I69" s="125" t="s">
        <v>699</v>
      </c>
      <c r="J69" s="126"/>
      <c r="K69" s="126"/>
      <c r="M69" s="127" t="s">
        <v>700</v>
      </c>
      <c r="N69" s="127">
        <v>25.0</v>
      </c>
      <c r="O69" s="127" t="s">
        <v>701</v>
      </c>
      <c r="Q69" s="127" t="s">
        <v>702</v>
      </c>
      <c r="R69" s="127">
        <v>36.0</v>
      </c>
      <c r="S69" s="127" t="s">
        <v>156</v>
      </c>
    </row>
    <row r="70">
      <c r="A70" s="127" t="s">
        <v>703</v>
      </c>
      <c r="B70" s="127" t="s">
        <v>704</v>
      </c>
      <c r="C70" s="127" t="s">
        <v>705</v>
      </c>
      <c r="E70" s="127" t="s">
        <v>706</v>
      </c>
      <c r="F70" s="127">
        <v>6.0</v>
      </c>
      <c r="G70" s="127" t="s">
        <v>707</v>
      </c>
      <c r="I70" s="127" t="s">
        <v>708</v>
      </c>
      <c r="J70" s="127">
        <v>11.0</v>
      </c>
      <c r="K70" s="127" t="s">
        <v>709</v>
      </c>
      <c r="M70" s="127" t="s">
        <v>710</v>
      </c>
      <c r="N70" s="127">
        <v>35.0</v>
      </c>
      <c r="O70" s="127" t="s">
        <v>711</v>
      </c>
      <c r="Q70" s="127" t="s">
        <v>712</v>
      </c>
      <c r="R70" s="127">
        <v>37.0</v>
      </c>
      <c r="S70" s="127" t="s">
        <v>713</v>
      </c>
    </row>
    <row r="71">
      <c r="A71" s="128" t="s">
        <v>714</v>
      </c>
      <c r="B71" s="128">
        <v>40.0</v>
      </c>
      <c r="C71" s="128" t="s">
        <v>140</v>
      </c>
      <c r="E71" s="127" t="s">
        <v>715</v>
      </c>
      <c r="F71" s="127">
        <v>6.0</v>
      </c>
      <c r="G71" s="127" t="s">
        <v>716</v>
      </c>
      <c r="I71" s="127" t="s">
        <v>717</v>
      </c>
      <c r="J71" s="127">
        <v>20.0</v>
      </c>
      <c r="K71" s="127" t="s">
        <v>200</v>
      </c>
      <c r="M71" s="127" t="s">
        <v>718</v>
      </c>
      <c r="N71" s="127">
        <v>35.0</v>
      </c>
      <c r="O71" s="129">
        <v>44900.0</v>
      </c>
      <c r="Q71" s="127" t="s">
        <v>719</v>
      </c>
      <c r="R71" s="127">
        <v>37.0</v>
      </c>
      <c r="S71" s="127" t="s">
        <v>720</v>
      </c>
    </row>
    <row r="72">
      <c r="A72" s="127" t="s">
        <v>721</v>
      </c>
      <c r="B72" s="127" t="s">
        <v>722</v>
      </c>
      <c r="C72" s="127" t="s">
        <v>268</v>
      </c>
      <c r="E72" s="127" t="s">
        <v>723</v>
      </c>
      <c r="F72" s="127">
        <v>6.0</v>
      </c>
      <c r="G72" s="127" t="s">
        <v>724</v>
      </c>
      <c r="I72" s="127" t="s">
        <v>725</v>
      </c>
      <c r="J72" s="127">
        <v>11.0</v>
      </c>
      <c r="K72" s="127" t="s">
        <v>726</v>
      </c>
      <c r="M72" s="127" t="s">
        <v>727</v>
      </c>
      <c r="N72" s="127">
        <v>24.0</v>
      </c>
      <c r="O72" s="127" t="s">
        <v>204</v>
      </c>
      <c r="Q72" s="127" t="s">
        <v>728</v>
      </c>
      <c r="R72" s="127">
        <v>37.0</v>
      </c>
      <c r="S72" s="127" t="s">
        <v>729</v>
      </c>
    </row>
    <row r="73">
      <c r="A73" s="128" t="s">
        <v>730</v>
      </c>
      <c r="B73" s="128" t="s">
        <v>731</v>
      </c>
      <c r="C73" s="128" t="s">
        <v>732</v>
      </c>
      <c r="E73" s="127" t="s">
        <v>733</v>
      </c>
      <c r="F73" s="127">
        <v>4.0</v>
      </c>
      <c r="G73" s="127" t="s">
        <v>734</v>
      </c>
      <c r="I73" s="127" t="s">
        <v>735</v>
      </c>
      <c r="J73" s="127">
        <v>23.0</v>
      </c>
      <c r="K73" s="127" t="s">
        <v>736</v>
      </c>
      <c r="M73" s="127" t="s">
        <v>737</v>
      </c>
      <c r="N73" s="127">
        <v>26.0</v>
      </c>
      <c r="O73" s="127" t="s">
        <v>738</v>
      </c>
      <c r="Q73" s="127" t="s">
        <v>739</v>
      </c>
      <c r="R73" s="127">
        <v>37.0</v>
      </c>
      <c r="S73" s="127" t="s">
        <v>115</v>
      </c>
    </row>
    <row r="74">
      <c r="A74" s="127" t="s">
        <v>740</v>
      </c>
      <c r="B74" s="127">
        <v>42.0</v>
      </c>
      <c r="C74" s="127" t="s">
        <v>582</v>
      </c>
      <c r="E74" s="127" t="s">
        <v>741</v>
      </c>
      <c r="F74" s="127">
        <v>7.0</v>
      </c>
      <c r="G74" s="127" t="s">
        <v>589</v>
      </c>
      <c r="I74" s="127" t="s">
        <v>742</v>
      </c>
      <c r="J74" s="127">
        <v>20.0</v>
      </c>
      <c r="K74" s="127" t="s">
        <v>378</v>
      </c>
      <c r="M74" s="127" t="s">
        <v>743</v>
      </c>
      <c r="N74" s="127">
        <v>2.0</v>
      </c>
      <c r="O74" s="127" t="s">
        <v>744</v>
      </c>
      <c r="Q74" s="125" t="s">
        <v>745</v>
      </c>
      <c r="R74" s="126"/>
      <c r="S74" s="126"/>
    </row>
    <row r="75">
      <c r="A75" s="127" t="s">
        <v>746</v>
      </c>
      <c r="B75" s="127">
        <v>2.0</v>
      </c>
      <c r="C75" s="127" t="s">
        <v>747</v>
      </c>
      <c r="E75" s="127" t="s">
        <v>748</v>
      </c>
      <c r="F75" s="127">
        <v>7.0</v>
      </c>
      <c r="G75" s="127" t="s">
        <v>749</v>
      </c>
      <c r="I75" s="127" t="s">
        <v>750</v>
      </c>
      <c r="J75" s="127">
        <v>5.0</v>
      </c>
      <c r="K75" s="127" t="s">
        <v>751</v>
      </c>
      <c r="M75" s="125" t="s">
        <v>752</v>
      </c>
      <c r="N75" s="126"/>
      <c r="O75" s="126"/>
      <c r="Q75" s="127" t="s">
        <v>753</v>
      </c>
      <c r="R75" s="127">
        <v>34.0</v>
      </c>
      <c r="S75" s="127" t="s">
        <v>754</v>
      </c>
    </row>
    <row r="76">
      <c r="A76" s="125" t="s">
        <v>755</v>
      </c>
      <c r="B76" s="126"/>
      <c r="C76" s="126"/>
      <c r="E76" s="127" t="s">
        <v>756</v>
      </c>
      <c r="F76" s="127">
        <v>7.0</v>
      </c>
      <c r="G76" s="127" t="s">
        <v>299</v>
      </c>
      <c r="I76" s="127" t="s">
        <v>757</v>
      </c>
      <c r="J76" s="127">
        <v>5.0</v>
      </c>
      <c r="K76" s="127" t="s">
        <v>356</v>
      </c>
      <c r="M76" s="127" t="s">
        <v>758</v>
      </c>
      <c r="N76" s="127">
        <v>5.0</v>
      </c>
      <c r="O76" s="127" t="s">
        <v>759</v>
      </c>
      <c r="Q76" s="127" t="s">
        <v>760</v>
      </c>
      <c r="R76" s="127">
        <v>37.0</v>
      </c>
      <c r="S76" s="127" t="s">
        <v>761</v>
      </c>
    </row>
    <row r="77">
      <c r="A77" s="128" t="s">
        <v>762</v>
      </c>
      <c r="B77" s="128">
        <v>39.0</v>
      </c>
      <c r="C77" s="128" t="s">
        <v>342</v>
      </c>
      <c r="E77" s="127" t="s">
        <v>763</v>
      </c>
      <c r="F77" s="127">
        <v>7.0</v>
      </c>
      <c r="G77" s="127" t="s">
        <v>437</v>
      </c>
      <c r="I77" s="127" t="s">
        <v>764</v>
      </c>
      <c r="J77" s="127">
        <v>23.0</v>
      </c>
      <c r="K77" s="127" t="s">
        <v>765</v>
      </c>
      <c r="M77" s="127" t="s">
        <v>766</v>
      </c>
      <c r="N77" s="127">
        <v>24.0</v>
      </c>
      <c r="O77" s="127" t="s">
        <v>767</v>
      </c>
      <c r="Q77" s="127" t="s">
        <v>768</v>
      </c>
      <c r="R77" s="127">
        <v>25.0</v>
      </c>
      <c r="S77" s="127" t="s">
        <v>769</v>
      </c>
    </row>
    <row r="78">
      <c r="A78" s="127" t="s">
        <v>770</v>
      </c>
      <c r="B78" s="127">
        <v>13.0</v>
      </c>
      <c r="C78" s="127" t="s">
        <v>109</v>
      </c>
      <c r="E78" s="127" t="s">
        <v>771</v>
      </c>
      <c r="F78" s="127">
        <v>4.0</v>
      </c>
      <c r="G78" s="127" t="s">
        <v>653</v>
      </c>
      <c r="I78" s="127" t="s">
        <v>772</v>
      </c>
      <c r="J78" s="127">
        <v>11.0</v>
      </c>
      <c r="K78" s="127" t="s">
        <v>773</v>
      </c>
      <c r="M78" s="127" t="s">
        <v>774</v>
      </c>
      <c r="N78" s="127">
        <v>26.0</v>
      </c>
      <c r="O78" s="127" t="s">
        <v>775</v>
      </c>
      <c r="Q78" s="128" t="s">
        <v>776</v>
      </c>
      <c r="R78" s="128">
        <v>40.0</v>
      </c>
      <c r="S78" s="128" t="s">
        <v>777</v>
      </c>
    </row>
    <row r="79">
      <c r="A79" s="127" t="s">
        <v>778</v>
      </c>
      <c r="B79" s="127">
        <v>13.0</v>
      </c>
      <c r="C79" s="127" t="s">
        <v>324</v>
      </c>
      <c r="E79" s="127" t="s">
        <v>779</v>
      </c>
      <c r="F79" s="127">
        <v>39.0</v>
      </c>
      <c r="G79" s="127" t="s">
        <v>780</v>
      </c>
      <c r="I79" s="127" t="s">
        <v>781</v>
      </c>
      <c r="J79" s="127">
        <v>5.0</v>
      </c>
      <c r="K79" s="127" t="s">
        <v>782</v>
      </c>
      <c r="M79" s="127" t="s">
        <v>783</v>
      </c>
      <c r="N79" s="127">
        <v>24.0</v>
      </c>
      <c r="O79" s="127" t="s">
        <v>784</v>
      </c>
      <c r="Q79" s="127" t="s">
        <v>785</v>
      </c>
      <c r="R79" s="127">
        <v>17.0</v>
      </c>
      <c r="S79" s="127" t="s">
        <v>677</v>
      </c>
    </row>
    <row r="80">
      <c r="A80" s="127" t="s">
        <v>786</v>
      </c>
      <c r="B80" s="127">
        <v>19.0</v>
      </c>
      <c r="C80" s="127" t="s">
        <v>681</v>
      </c>
      <c r="E80" s="125" t="s">
        <v>787</v>
      </c>
      <c r="F80" s="126"/>
      <c r="G80" s="126"/>
      <c r="I80" s="125" t="s">
        <v>788</v>
      </c>
      <c r="J80" s="126"/>
      <c r="K80" s="126"/>
      <c r="M80" s="127" t="s">
        <v>789</v>
      </c>
      <c r="N80" s="127">
        <v>26.0</v>
      </c>
      <c r="O80" s="127" t="s">
        <v>790</v>
      </c>
      <c r="Q80" s="127" t="s">
        <v>791</v>
      </c>
      <c r="R80" s="127">
        <v>43.0</v>
      </c>
      <c r="S80" s="127" t="s">
        <v>792</v>
      </c>
    </row>
    <row r="81">
      <c r="A81" s="127" t="s">
        <v>793</v>
      </c>
      <c r="B81" s="127">
        <v>39.0</v>
      </c>
      <c r="C81" s="127" t="s">
        <v>142</v>
      </c>
      <c r="E81" s="127" t="s">
        <v>794</v>
      </c>
      <c r="F81" s="127">
        <v>16.0</v>
      </c>
      <c r="G81" s="127" t="s">
        <v>795</v>
      </c>
      <c r="I81" s="127" t="s">
        <v>796</v>
      </c>
      <c r="J81" s="127">
        <v>23.0</v>
      </c>
      <c r="K81" s="127" t="s">
        <v>797</v>
      </c>
      <c r="M81" s="127" t="s">
        <v>798</v>
      </c>
      <c r="N81" s="127">
        <v>24.0</v>
      </c>
      <c r="O81" s="127" t="s">
        <v>799</v>
      </c>
      <c r="Q81" s="127" t="s">
        <v>800</v>
      </c>
      <c r="R81" s="127">
        <v>34.0</v>
      </c>
      <c r="S81" s="127" t="s">
        <v>801</v>
      </c>
    </row>
    <row r="82">
      <c r="A82" s="127" t="s">
        <v>802</v>
      </c>
      <c r="B82" s="127">
        <v>2.0</v>
      </c>
      <c r="C82" s="127" t="s">
        <v>127</v>
      </c>
      <c r="E82" s="127" t="s">
        <v>803</v>
      </c>
      <c r="F82" s="127">
        <v>16.0</v>
      </c>
      <c r="G82" s="129">
        <v>44900.0</v>
      </c>
      <c r="I82" s="127" t="s">
        <v>804</v>
      </c>
      <c r="J82" s="127">
        <v>5.0</v>
      </c>
      <c r="K82" s="127" t="s">
        <v>805</v>
      </c>
      <c r="M82" s="127" t="s">
        <v>806</v>
      </c>
      <c r="N82" s="127">
        <v>30.0</v>
      </c>
      <c r="O82" s="127" t="s">
        <v>807</v>
      </c>
      <c r="Q82" s="127" t="s">
        <v>808</v>
      </c>
      <c r="R82" s="127">
        <v>43.0</v>
      </c>
      <c r="S82" s="127" t="s">
        <v>809</v>
      </c>
    </row>
    <row r="83">
      <c r="A83" s="127" t="s">
        <v>810</v>
      </c>
      <c r="B83" s="127">
        <v>17.0</v>
      </c>
      <c r="C83" s="127" t="s">
        <v>811</v>
      </c>
      <c r="E83" s="127" t="s">
        <v>812</v>
      </c>
      <c r="F83" s="127" t="s">
        <v>813</v>
      </c>
      <c r="G83" s="127" t="s">
        <v>814</v>
      </c>
      <c r="I83" s="127" t="s">
        <v>815</v>
      </c>
      <c r="J83" s="127">
        <v>20.0</v>
      </c>
      <c r="K83" s="127" t="s">
        <v>816</v>
      </c>
      <c r="M83" s="127" t="s">
        <v>817</v>
      </c>
      <c r="N83" s="127">
        <v>24.0</v>
      </c>
      <c r="O83" s="127" t="s">
        <v>818</v>
      </c>
      <c r="Q83" s="127" t="s">
        <v>819</v>
      </c>
      <c r="R83" s="127">
        <v>35.0</v>
      </c>
      <c r="S83" s="127" t="s">
        <v>820</v>
      </c>
    </row>
    <row r="84">
      <c r="A84" s="127" t="s">
        <v>821</v>
      </c>
      <c r="B84" s="127">
        <v>19.0</v>
      </c>
      <c r="C84" s="127" t="s">
        <v>822</v>
      </c>
      <c r="E84" s="127" t="s">
        <v>823</v>
      </c>
      <c r="F84" s="127">
        <v>4.0</v>
      </c>
      <c r="G84" s="127" t="s">
        <v>824</v>
      </c>
      <c r="I84" s="127" t="s">
        <v>825</v>
      </c>
      <c r="J84" s="127">
        <v>23.0</v>
      </c>
      <c r="K84" s="127" t="s">
        <v>826</v>
      </c>
      <c r="M84" s="127" t="s">
        <v>827</v>
      </c>
      <c r="N84" s="127">
        <v>30.0</v>
      </c>
      <c r="O84" s="127" t="s">
        <v>828</v>
      </c>
      <c r="Q84" s="127" t="s">
        <v>829</v>
      </c>
      <c r="R84" s="127">
        <v>34.0</v>
      </c>
      <c r="S84" s="127" t="s">
        <v>830</v>
      </c>
    </row>
    <row r="85">
      <c r="A85" s="127" t="s">
        <v>831</v>
      </c>
      <c r="B85" s="127">
        <v>19.0</v>
      </c>
      <c r="C85" s="127" t="s">
        <v>441</v>
      </c>
      <c r="E85" s="127" t="s">
        <v>832</v>
      </c>
      <c r="F85" s="127">
        <v>16.0</v>
      </c>
      <c r="G85" s="127" t="s">
        <v>685</v>
      </c>
      <c r="I85" s="127" t="s">
        <v>833</v>
      </c>
      <c r="J85" s="127">
        <v>23.0</v>
      </c>
      <c r="K85" s="127" t="s">
        <v>127</v>
      </c>
      <c r="M85" s="127" t="s">
        <v>834</v>
      </c>
      <c r="N85" s="127">
        <v>29.0</v>
      </c>
      <c r="O85" s="127" t="s">
        <v>835</v>
      </c>
      <c r="Q85" s="125" t="s">
        <v>836</v>
      </c>
      <c r="R85" s="126"/>
      <c r="S85" s="126"/>
    </row>
    <row r="86">
      <c r="A86" s="127" t="s">
        <v>837</v>
      </c>
      <c r="B86" s="127">
        <v>19.0</v>
      </c>
      <c r="C86" s="127" t="s">
        <v>838</v>
      </c>
      <c r="E86" s="127" t="s">
        <v>839</v>
      </c>
      <c r="F86" s="127">
        <v>15.0</v>
      </c>
      <c r="G86" s="127" t="s">
        <v>131</v>
      </c>
      <c r="I86" s="127" t="s">
        <v>840</v>
      </c>
      <c r="J86" s="127">
        <v>20.0</v>
      </c>
      <c r="K86" s="127" t="s">
        <v>630</v>
      </c>
      <c r="M86" s="125" t="s">
        <v>841</v>
      </c>
      <c r="N86" s="126"/>
      <c r="O86" s="126"/>
      <c r="Q86" s="127" t="s">
        <v>842</v>
      </c>
      <c r="R86" s="127">
        <v>34.0</v>
      </c>
      <c r="S86" s="127" t="s">
        <v>281</v>
      </c>
    </row>
    <row r="87">
      <c r="A87" s="127" t="s">
        <v>843</v>
      </c>
      <c r="B87" s="127">
        <v>39.0</v>
      </c>
      <c r="C87" s="127" t="s">
        <v>361</v>
      </c>
      <c r="E87" s="127" t="s">
        <v>844</v>
      </c>
      <c r="F87" s="127">
        <v>15.0</v>
      </c>
      <c r="G87" s="127" t="s">
        <v>845</v>
      </c>
      <c r="I87" s="127" t="s">
        <v>846</v>
      </c>
      <c r="J87" s="127">
        <v>11.0</v>
      </c>
      <c r="K87" s="127" t="s">
        <v>847</v>
      </c>
      <c r="M87" s="127" t="s">
        <v>848</v>
      </c>
      <c r="N87" s="127">
        <v>24.0</v>
      </c>
      <c r="O87" s="127" t="s">
        <v>184</v>
      </c>
      <c r="Q87" s="127" t="s">
        <v>849</v>
      </c>
      <c r="R87" s="127">
        <v>12.0</v>
      </c>
      <c r="S87" s="127" t="s">
        <v>142</v>
      </c>
    </row>
    <row r="88">
      <c r="A88" s="125" t="s">
        <v>850</v>
      </c>
      <c r="B88" s="126"/>
      <c r="C88" s="126"/>
      <c r="E88" s="127" t="s">
        <v>851</v>
      </c>
      <c r="F88" s="127">
        <v>15.0</v>
      </c>
      <c r="G88" s="127" t="s">
        <v>852</v>
      </c>
      <c r="I88" s="127" t="s">
        <v>853</v>
      </c>
      <c r="J88" s="127">
        <v>11.0</v>
      </c>
      <c r="K88" s="127" t="s">
        <v>854</v>
      </c>
      <c r="M88" s="127" t="s">
        <v>855</v>
      </c>
      <c r="N88" s="127">
        <v>27.0</v>
      </c>
      <c r="O88" s="127" t="s">
        <v>856</v>
      </c>
      <c r="Q88" s="127" t="s">
        <v>857</v>
      </c>
      <c r="R88" s="127">
        <v>31.0</v>
      </c>
      <c r="S88" s="127" t="s">
        <v>88</v>
      </c>
    </row>
    <row r="89">
      <c r="A89" s="127" t="s">
        <v>858</v>
      </c>
      <c r="B89" s="127">
        <v>17.0</v>
      </c>
      <c r="C89" s="127" t="s">
        <v>582</v>
      </c>
      <c r="E89" s="127" t="s">
        <v>859</v>
      </c>
      <c r="F89" s="127">
        <v>15.0</v>
      </c>
      <c r="G89" s="127" t="s">
        <v>369</v>
      </c>
      <c r="I89" s="127" t="s">
        <v>860</v>
      </c>
      <c r="J89" s="127">
        <v>11.0</v>
      </c>
      <c r="K89" s="127" t="s">
        <v>402</v>
      </c>
      <c r="M89" s="127" t="s">
        <v>861</v>
      </c>
      <c r="N89" s="127">
        <v>31.0</v>
      </c>
      <c r="O89" s="127" t="s">
        <v>862</v>
      </c>
      <c r="Q89" s="127" t="s">
        <v>863</v>
      </c>
      <c r="R89" s="127">
        <v>38.0</v>
      </c>
      <c r="S89" s="127" t="s">
        <v>864</v>
      </c>
    </row>
    <row r="90">
      <c r="A90" s="128" t="s">
        <v>865</v>
      </c>
      <c r="B90" s="128">
        <v>40.0</v>
      </c>
      <c r="C90" s="128" t="s">
        <v>866</v>
      </c>
      <c r="E90" s="125" t="s">
        <v>867</v>
      </c>
      <c r="F90" s="125"/>
      <c r="G90" s="125"/>
      <c r="I90" s="125" t="s">
        <v>868</v>
      </c>
      <c r="J90" s="126"/>
      <c r="K90" s="126"/>
      <c r="M90" s="127" t="s">
        <v>869</v>
      </c>
      <c r="N90" s="127">
        <v>14.0</v>
      </c>
      <c r="O90" s="127" t="s">
        <v>870</v>
      </c>
      <c r="Q90" s="127" t="s">
        <v>871</v>
      </c>
      <c r="R90" s="127">
        <v>39.0</v>
      </c>
      <c r="S90" s="127" t="s">
        <v>152</v>
      </c>
    </row>
    <row r="91">
      <c r="A91" s="127" t="s">
        <v>872</v>
      </c>
      <c r="B91" s="127" t="s">
        <v>873</v>
      </c>
      <c r="C91" s="127" t="s">
        <v>874</v>
      </c>
      <c r="E91" s="127" t="s">
        <v>875</v>
      </c>
      <c r="F91" s="127">
        <v>7.0</v>
      </c>
      <c r="G91" s="127" t="s">
        <v>876</v>
      </c>
      <c r="I91" s="127" t="s">
        <v>877</v>
      </c>
      <c r="J91" s="127">
        <v>18.0</v>
      </c>
      <c r="K91" s="127" t="s">
        <v>163</v>
      </c>
      <c r="M91" s="128" t="s">
        <v>878</v>
      </c>
      <c r="N91" s="128" t="s">
        <v>879</v>
      </c>
      <c r="O91" s="128" t="s">
        <v>294</v>
      </c>
      <c r="Q91" s="127" t="s">
        <v>880</v>
      </c>
      <c r="R91" s="127">
        <v>41.0</v>
      </c>
      <c r="S91" s="127" t="s">
        <v>881</v>
      </c>
    </row>
    <row r="92">
      <c r="A92" s="127" t="s">
        <v>882</v>
      </c>
      <c r="B92" s="127">
        <v>17.0</v>
      </c>
      <c r="C92" s="129">
        <v>44870.0</v>
      </c>
      <c r="E92" s="127" t="s">
        <v>883</v>
      </c>
      <c r="F92" s="127">
        <v>4.0</v>
      </c>
      <c r="G92" s="127" t="s">
        <v>884</v>
      </c>
      <c r="I92" s="127" t="s">
        <v>885</v>
      </c>
      <c r="J92" s="127">
        <v>5.0</v>
      </c>
      <c r="K92" s="127" t="s">
        <v>886</v>
      </c>
      <c r="M92" s="127" t="s">
        <v>887</v>
      </c>
      <c r="N92" s="127">
        <v>32.0</v>
      </c>
      <c r="O92" s="127" t="s">
        <v>184</v>
      </c>
      <c r="Q92" s="127" t="s">
        <v>888</v>
      </c>
      <c r="R92" s="127">
        <v>42.0</v>
      </c>
      <c r="S92" s="127" t="s">
        <v>647</v>
      </c>
    </row>
    <row r="93">
      <c r="A93" s="127" t="s">
        <v>889</v>
      </c>
      <c r="B93" s="127">
        <v>39.0</v>
      </c>
      <c r="C93" s="127" t="s">
        <v>890</v>
      </c>
      <c r="E93" s="127" t="s">
        <v>891</v>
      </c>
      <c r="F93" s="127">
        <v>15.0</v>
      </c>
      <c r="G93" s="127" t="s">
        <v>892</v>
      </c>
      <c r="I93" s="127" t="s">
        <v>893</v>
      </c>
      <c r="J93" s="127">
        <v>5.0</v>
      </c>
      <c r="K93" s="127" t="s">
        <v>820</v>
      </c>
      <c r="M93" s="127" t="s">
        <v>894</v>
      </c>
      <c r="N93" s="127">
        <v>14.0</v>
      </c>
      <c r="O93" s="127" t="s">
        <v>895</v>
      </c>
      <c r="Q93" s="127" t="s">
        <v>896</v>
      </c>
      <c r="R93" s="127">
        <v>43.0</v>
      </c>
      <c r="S93" s="127" t="s">
        <v>897</v>
      </c>
    </row>
    <row r="94">
      <c r="A94" s="127" t="s">
        <v>898</v>
      </c>
      <c r="B94" s="127">
        <v>16.0</v>
      </c>
      <c r="C94" s="127" t="s">
        <v>744</v>
      </c>
      <c r="E94" s="127" t="s">
        <v>899</v>
      </c>
      <c r="F94" s="127">
        <v>15.0</v>
      </c>
      <c r="G94" s="127" t="s">
        <v>900</v>
      </c>
      <c r="I94" s="127" t="s">
        <v>901</v>
      </c>
      <c r="J94" s="127">
        <v>5.0</v>
      </c>
      <c r="K94" s="127" t="s">
        <v>902</v>
      </c>
      <c r="M94" s="127" t="s">
        <v>903</v>
      </c>
      <c r="N94" s="127">
        <v>14.0</v>
      </c>
      <c r="O94" s="127" t="s">
        <v>902</v>
      </c>
      <c r="Q94" s="127" t="s">
        <v>904</v>
      </c>
      <c r="R94" s="127">
        <v>43.0</v>
      </c>
      <c r="S94" s="127" t="s">
        <v>905</v>
      </c>
    </row>
    <row r="95">
      <c r="A95" s="127" t="s">
        <v>906</v>
      </c>
      <c r="B95" s="127">
        <v>16.0</v>
      </c>
      <c r="C95" s="127" t="s">
        <v>212</v>
      </c>
      <c r="E95" s="127" t="s">
        <v>907</v>
      </c>
      <c r="F95" s="127">
        <v>15.0</v>
      </c>
      <c r="G95" s="127" t="s">
        <v>908</v>
      </c>
      <c r="I95" s="127" t="s">
        <v>909</v>
      </c>
      <c r="J95" s="127">
        <v>16.0</v>
      </c>
      <c r="K95" s="127" t="s">
        <v>910</v>
      </c>
      <c r="M95" s="127" t="s">
        <v>911</v>
      </c>
      <c r="N95" s="127">
        <v>24.0</v>
      </c>
      <c r="O95" s="127" t="s">
        <v>127</v>
      </c>
      <c r="Q95" s="127" t="s">
        <v>912</v>
      </c>
      <c r="R95" s="127">
        <v>41.0</v>
      </c>
      <c r="S95" s="127" t="s">
        <v>777</v>
      </c>
    </row>
    <row r="96">
      <c r="A96" s="127" t="s">
        <v>913</v>
      </c>
      <c r="B96" s="127">
        <v>16.0</v>
      </c>
      <c r="C96" s="127" t="s">
        <v>914</v>
      </c>
      <c r="E96" s="127" t="s">
        <v>915</v>
      </c>
      <c r="F96" s="127">
        <v>16.0</v>
      </c>
      <c r="G96" s="127" t="s">
        <v>916</v>
      </c>
      <c r="I96" s="127" t="s">
        <v>917</v>
      </c>
      <c r="J96" s="127">
        <v>5.0</v>
      </c>
      <c r="K96" s="127" t="s">
        <v>918</v>
      </c>
      <c r="M96" s="127" t="s">
        <v>919</v>
      </c>
      <c r="N96" s="127">
        <v>19.0</v>
      </c>
      <c r="O96" s="127" t="s">
        <v>920</v>
      </c>
      <c r="Q96" s="127" t="s">
        <v>921</v>
      </c>
      <c r="R96" s="127">
        <v>34.0</v>
      </c>
      <c r="S96" s="127" t="s">
        <v>922</v>
      </c>
    </row>
    <row r="97">
      <c r="A97" s="127" t="s">
        <v>923</v>
      </c>
      <c r="B97" s="127">
        <v>16.0</v>
      </c>
      <c r="C97" s="127" t="s">
        <v>924</v>
      </c>
      <c r="E97" s="127" t="s">
        <v>925</v>
      </c>
      <c r="F97" s="127">
        <v>16.0</v>
      </c>
      <c r="G97" s="127" t="s">
        <v>926</v>
      </c>
      <c r="I97" s="127" t="s">
        <v>927</v>
      </c>
      <c r="J97" s="127">
        <v>11.0</v>
      </c>
      <c r="K97" s="127" t="s">
        <v>928</v>
      </c>
      <c r="M97" s="125" t="s">
        <v>929</v>
      </c>
      <c r="N97" s="126"/>
      <c r="O97" s="126"/>
      <c r="Q97" s="125" t="s">
        <v>930</v>
      </c>
      <c r="R97" s="126"/>
      <c r="S97" s="126"/>
    </row>
    <row r="98">
      <c r="A98" s="127" t="s">
        <v>931</v>
      </c>
      <c r="B98" s="127">
        <v>16.0</v>
      </c>
      <c r="C98" s="127" t="s">
        <v>647</v>
      </c>
      <c r="E98" s="127" t="s">
        <v>932</v>
      </c>
      <c r="F98" s="127">
        <v>16.0</v>
      </c>
      <c r="G98" s="127" t="s">
        <v>933</v>
      </c>
      <c r="I98" s="128" t="s">
        <v>934</v>
      </c>
      <c r="J98" s="128" t="s">
        <v>935</v>
      </c>
      <c r="K98" s="128" t="s">
        <v>936</v>
      </c>
      <c r="M98" s="127" t="s">
        <v>937</v>
      </c>
      <c r="N98" s="127">
        <v>25.0</v>
      </c>
      <c r="O98" s="127" t="s">
        <v>938</v>
      </c>
      <c r="Q98" s="127" t="s">
        <v>939</v>
      </c>
      <c r="R98" s="127">
        <v>43.0</v>
      </c>
      <c r="S98" s="127" t="s">
        <v>940</v>
      </c>
    </row>
    <row r="99">
      <c r="A99" s="127" t="s">
        <v>941</v>
      </c>
      <c r="B99" s="127">
        <v>16.0</v>
      </c>
      <c r="C99" s="127" t="s">
        <v>942</v>
      </c>
      <c r="E99" s="127" t="s">
        <v>943</v>
      </c>
      <c r="F99" s="127">
        <v>15.0</v>
      </c>
      <c r="G99" s="127" t="s">
        <v>944</v>
      </c>
      <c r="I99" s="127" t="s">
        <v>945</v>
      </c>
      <c r="J99" s="127">
        <v>20.0</v>
      </c>
      <c r="K99" s="127" t="s">
        <v>420</v>
      </c>
      <c r="M99" s="127" t="s">
        <v>946</v>
      </c>
      <c r="N99" s="127">
        <v>32.0</v>
      </c>
      <c r="O99" s="127" t="s">
        <v>947</v>
      </c>
      <c r="Q99" s="127" t="s">
        <v>948</v>
      </c>
      <c r="R99" s="127">
        <v>32.0</v>
      </c>
      <c r="S99" s="127" t="s">
        <v>595</v>
      </c>
    </row>
    <row r="100">
      <c r="A100" s="127" t="s">
        <v>949</v>
      </c>
      <c r="B100" s="127">
        <v>13.0</v>
      </c>
      <c r="C100" s="127" t="s">
        <v>950</v>
      </c>
      <c r="E100" s="127" t="s">
        <v>951</v>
      </c>
      <c r="F100" s="127">
        <v>14.0</v>
      </c>
      <c r="G100" s="127" t="s">
        <v>922</v>
      </c>
      <c r="I100" s="127" t="s">
        <v>952</v>
      </c>
      <c r="J100" s="127">
        <v>11.0</v>
      </c>
      <c r="K100" s="127" t="s">
        <v>953</v>
      </c>
      <c r="M100" s="127" t="s">
        <v>954</v>
      </c>
      <c r="N100" s="127">
        <v>27.0</v>
      </c>
      <c r="O100" s="127" t="s">
        <v>955</v>
      </c>
      <c r="Q100" s="127" t="s">
        <v>733</v>
      </c>
      <c r="R100" s="127">
        <v>8.0</v>
      </c>
      <c r="S100" s="127" t="s">
        <v>289</v>
      </c>
    </row>
    <row r="101">
      <c r="A101" s="125" t="s">
        <v>956</v>
      </c>
      <c r="B101" s="126"/>
      <c r="C101" s="126"/>
      <c r="E101" s="125" t="s">
        <v>957</v>
      </c>
      <c r="F101" s="126"/>
      <c r="G101" s="126"/>
      <c r="I101" s="125" t="s">
        <v>958</v>
      </c>
      <c r="J101" s="126"/>
      <c r="K101" s="126"/>
      <c r="M101" s="127" t="s">
        <v>959</v>
      </c>
      <c r="N101" s="127">
        <v>27.0</v>
      </c>
      <c r="O101" s="127" t="s">
        <v>420</v>
      </c>
      <c r="Q101" s="127" t="s">
        <v>960</v>
      </c>
      <c r="R101" s="127">
        <v>36.0</v>
      </c>
      <c r="S101" s="127" t="s">
        <v>961</v>
      </c>
    </row>
    <row r="102">
      <c r="A102" s="127" t="s">
        <v>962</v>
      </c>
      <c r="B102" s="127">
        <v>19.0</v>
      </c>
      <c r="C102" s="127" t="s">
        <v>963</v>
      </c>
      <c r="E102" s="127" t="s">
        <v>964</v>
      </c>
      <c r="F102" s="127">
        <v>6.0</v>
      </c>
      <c r="G102" s="127" t="s">
        <v>965</v>
      </c>
      <c r="I102" s="127" t="s">
        <v>966</v>
      </c>
      <c r="J102" s="127">
        <v>18.0</v>
      </c>
      <c r="K102" s="127" t="s">
        <v>190</v>
      </c>
      <c r="M102" s="127" t="s">
        <v>967</v>
      </c>
      <c r="N102" s="127">
        <v>22.0</v>
      </c>
      <c r="O102" s="127" t="s">
        <v>968</v>
      </c>
      <c r="Q102" s="127" t="s">
        <v>969</v>
      </c>
      <c r="R102" s="127">
        <v>17.0</v>
      </c>
      <c r="S102" s="127" t="s">
        <v>970</v>
      </c>
    </row>
    <row r="103">
      <c r="A103" s="127" t="s">
        <v>971</v>
      </c>
      <c r="B103" s="127">
        <v>19.0</v>
      </c>
      <c r="C103" s="129">
        <v>44870.0</v>
      </c>
      <c r="E103" s="127" t="s">
        <v>972</v>
      </c>
      <c r="F103" s="127">
        <v>18.0</v>
      </c>
      <c r="G103" s="127" t="s">
        <v>973</v>
      </c>
      <c r="I103" s="127" t="s">
        <v>974</v>
      </c>
      <c r="J103" s="127">
        <v>18.0</v>
      </c>
      <c r="K103" s="129">
        <v>44870.0</v>
      </c>
      <c r="M103" s="127" t="s">
        <v>975</v>
      </c>
      <c r="N103" s="127">
        <v>27.0</v>
      </c>
      <c r="O103" s="127" t="s">
        <v>801</v>
      </c>
      <c r="Q103" s="127" t="s">
        <v>976</v>
      </c>
      <c r="R103" s="127">
        <v>36.0</v>
      </c>
      <c r="S103" s="127" t="s">
        <v>977</v>
      </c>
    </row>
    <row r="104">
      <c r="A104" s="127" t="s">
        <v>978</v>
      </c>
      <c r="B104" s="127">
        <v>16.0</v>
      </c>
      <c r="C104" s="127" t="s">
        <v>979</v>
      </c>
      <c r="E104" s="127" t="s">
        <v>980</v>
      </c>
      <c r="F104" s="127">
        <v>14.0</v>
      </c>
      <c r="G104" s="127" t="s">
        <v>981</v>
      </c>
      <c r="I104" s="127" t="s">
        <v>982</v>
      </c>
      <c r="J104" s="127">
        <v>16.0</v>
      </c>
      <c r="K104" s="127" t="s">
        <v>983</v>
      </c>
      <c r="M104" s="127" t="s">
        <v>984</v>
      </c>
      <c r="N104" s="127">
        <v>33.0</v>
      </c>
      <c r="O104" s="127" t="s">
        <v>985</v>
      </c>
      <c r="Q104" s="127" t="s">
        <v>986</v>
      </c>
      <c r="R104" s="127">
        <v>30.0</v>
      </c>
      <c r="S104" s="129">
        <v>44868.0</v>
      </c>
    </row>
    <row r="105">
      <c r="A105" s="127" t="s">
        <v>987</v>
      </c>
      <c r="B105" s="127" t="s">
        <v>988</v>
      </c>
      <c r="C105" s="127" t="s">
        <v>989</v>
      </c>
      <c r="E105" s="127" t="s">
        <v>990</v>
      </c>
      <c r="F105" s="127">
        <v>14.0</v>
      </c>
      <c r="G105" s="127" t="s">
        <v>991</v>
      </c>
      <c r="I105" s="127" t="s">
        <v>992</v>
      </c>
      <c r="J105" s="127">
        <v>18.0</v>
      </c>
      <c r="K105" s="127" t="s">
        <v>874</v>
      </c>
      <c r="M105" s="127" t="s">
        <v>993</v>
      </c>
      <c r="N105" s="127">
        <v>24.0</v>
      </c>
      <c r="O105" s="127" t="s">
        <v>200</v>
      </c>
      <c r="Q105" s="127" t="s">
        <v>994</v>
      </c>
      <c r="R105" s="127">
        <v>8.0</v>
      </c>
      <c r="S105" s="127" t="s">
        <v>807</v>
      </c>
    </row>
    <row r="106">
      <c r="A106" s="127" t="s">
        <v>995</v>
      </c>
      <c r="B106" s="127">
        <v>13.0</v>
      </c>
      <c r="C106" s="127" t="s">
        <v>996</v>
      </c>
      <c r="E106" s="127" t="s">
        <v>997</v>
      </c>
      <c r="F106" s="127" t="s">
        <v>998</v>
      </c>
      <c r="G106" s="127" t="s">
        <v>862</v>
      </c>
      <c r="I106" s="127" t="s">
        <v>999</v>
      </c>
      <c r="J106" s="127">
        <v>18.0</v>
      </c>
      <c r="K106" s="127" t="s">
        <v>1000</v>
      </c>
      <c r="M106" s="127" t="s">
        <v>1001</v>
      </c>
      <c r="N106" s="127">
        <v>33.0</v>
      </c>
      <c r="O106" s="127" t="s">
        <v>1002</v>
      </c>
      <c r="Q106" s="127" t="s">
        <v>1003</v>
      </c>
      <c r="R106" s="127">
        <v>32.0</v>
      </c>
      <c r="S106" s="127" t="s">
        <v>1004</v>
      </c>
    </row>
    <row r="107">
      <c r="A107" s="127" t="s">
        <v>1005</v>
      </c>
      <c r="B107" s="127">
        <v>39.0</v>
      </c>
      <c r="C107" s="127" t="s">
        <v>169</v>
      </c>
      <c r="E107" s="127" t="s">
        <v>1006</v>
      </c>
      <c r="F107" s="127">
        <v>14.0</v>
      </c>
      <c r="G107" s="127" t="s">
        <v>90</v>
      </c>
      <c r="I107" s="127" t="s">
        <v>1007</v>
      </c>
      <c r="J107" s="127">
        <v>18.0</v>
      </c>
      <c r="K107" s="127" t="s">
        <v>751</v>
      </c>
      <c r="Q107" s="127" t="s">
        <v>1008</v>
      </c>
      <c r="R107" s="127">
        <v>36.0</v>
      </c>
      <c r="S107" s="127" t="s">
        <v>378</v>
      </c>
    </row>
    <row r="108">
      <c r="A108" s="127" t="s">
        <v>1009</v>
      </c>
      <c r="B108" s="127">
        <v>9.0</v>
      </c>
      <c r="C108" s="127" t="s">
        <v>1010</v>
      </c>
      <c r="E108" s="127" t="s">
        <v>1011</v>
      </c>
      <c r="F108" s="127">
        <v>14.0</v>
      </c>
      <c r="G108" s="127" t="s">
        <v>338</v>
      </c>
      <c r="I108" s="127" t="s">
        <v>1012</v>
      </c>
      <c r="J108" s="127">
        <v>18.0</v>
      </c>
      <c r="K108" s="127" t="s">
        <v>924</v>
      </c>
      <c r="Q108" s="127" t="s">
        <v>1013</v>
      </c>
      <c r="R108" s="127">
        <v>35.0</v>
      </c>
      <c r="S108" s="127" t="s">
        <v>1014</v>
      </c>
    </row>
    <row r="109">
      <c r="A109" s="127" t="s">
        <v>1015</v>
      </c>
      <c r="B109" s="127">
        <v>19.0</v>
      </c>
      <c r="C109" s="127" t="s">
        <v>685</v>
      </c>
      <c r="E109" s="127" t="s">
        <v>1016</v>
      </c>
      <c r="F109" s="127" t="s">
        <v>1017</v>
      </c>
      <c r="G109" s="127" t="s">
        <v>890</v>
      </c>
      <c r="I109" s="127" t="s">
        <v>1018</v>
      </c>
      <c r="J109" s="127">
        <v>11.0</v>
      </c>
      <c r="K109" s="127" t="s">
        <v>294</v>
      </c>
    </row>
    <row r="110">
      <c r="A110" s="127" t="s">
        <v>1019</v>
      </c>
      <c r="B110" s="127">
        <v>13.0</v>
      </c>
      <c r="C110" s="127" t="s">
        <v>1020</v>
      </c>
      <c r="E110" s="127" t="s">
        <v>1021</v>
      </c>
      <c r="F110" s="127">
        <v>9.0</v>
      </c>
      <c r="G110" s="127" t="s">
        <v>754</v>
      </c>
      <c r="I110" s="127" t="s">
        <v>1022</v>
      </c>
      <c r="J110" s="127">
        <v>18.0</v>
      </c>
      <c r="K110" s="127" t="s">
        <v>1023</v>
      </c>
    </row>
    <row r="111">
      <c r="I111" s="127" t="s">
        <v>1024</v>
      </c>
      <c r="J111" s="127">
        <v>18.0</v>
      </c>
      <c r="K111" s="127" t="s">
        <v>1025</v>
      </c>
    </row>
    <row r="112">
      <c r="I112" s="127" t="s">
        <v>1026</v>
      </c>
      <c r="J112" s="127">
        <v>18.0</v>
      </c>
      <c r="K112" s="127" t="s">
        <v>514</v>
      </c>
    </row>
    <row r="114">
      <c r="A114" s="125" t="s">
        <v>1027</v>
      </c>
      <c r="B114" s="126"/>
      <c r="C114" s="126"/>
      <c r="E114" s="125" t="s">
        <v>1028</v>
      </c>
      <c r="F114" s="126"/>
      <c r="G114" s="126"/>
      <c r="I114" s="125" t="s">
        <v>1029</v>
      </c>
      <c r="J114" s="126"/>
      <c r="K114" s="126"/>
    </row>
    <row r="115">
      <c r="A115" s="127" t="s">
        <v>1030</v>
      </c>
      <c r="B115" s="127">
        <v>2.0</v>
      </c>
      <c r="C115" s="127" t="s">
        <v>1031</v>
      </c>
      <c r="E115" s="127" t="s">
        <v>1032</v>
      </c>
      <c r="F115" s="127">
        <v>26.0</v>
      </c>
      <c r="G115" s="127" t="s">
        <v>1033</v>
      </c>
      <c r="I115" s="127" t="s">
        <v>1034</v>
      </c>
      <c r="J115" s="127">
        <v>29.0</v>
      </c>
      <c r="K115" s="127" t="s">
        <v>1035</v>
      </c>
    </row>
    <row r="116">
      <c r="A116" s="127" t="s">
        <v>1036</v>
      </c>
      <c r="B116" s="127">
        <v>22.0</v>
      </c>
      <c r="C116" s="127" t="s">
        <v>529</v>
      </c>
      <c r="E116" s="127" t="s">
        <v>1037</v>
      </c>
      <c r="F116" s="127">
        <v>22.0</v>
      </c>
      <c r="G116" s="127" t="s">
        <v>589</v>
      </c>
      <c r="I116" s="127" t="s">
        <v>1038</v>
      </c>
      <c r="J116" s="127">
        <v>43.0</v>
      </c>
      <c r="K116" s="127" t="s">
        <v>1039</v>
      </c>
    </row>
    <row r="117">
      <c r="A117" s="127" t="s">
        <v>1040</v>
      </c>
      <c r="B117" s="127">
        <v>32.0</v>
      </c>
      <c r="C117" s="127" t="s">
        <v>769</v>
      </c>
      <c r="E117" s="127" t="s">
        <v>1041</v>
      </c>
      <c r="F117" s="127">
        <v>22.0</v>
      </c>
      <c r="G117" s="127" t="s">
        <v>281</v>
      </c>
      <c r="I117" s="128" t="s">
        <v>1042</v>
      </c>
      <c r="J117" s="128" t="s">
        <v>1043</v>
      </c>
      <c r="K117" s="128" t="s">
        <v>1044</v>
      </c>
    </row>
    <row r="118">
      <c r="A118" s="127" t="s">
        <v>1045</v>
      </c>
      <c r="B118" s="127">
        <v>41.0</v>
      </c>
      <c r="C118" s="127" t="s">
        <v>529</v>
      </c>
      <c r="E118" s="127" t="s">
        <v>1046</v>
      </c>
      <c r="F118" s="127">
        <v>26.0</v>
      </c>
      <c r="G118" s="127" t="s">
        <v>1047</v>
      </c>
      <c r="I118" s="128" t="s">
        <v>1048</v>
      </c>
      <c r="J118" s="128" t="s">
        <v>1049</v>
      </c>
      <c r="K118" s="128" t="s">
        <v>1050</v>
      </c>
    </row>
    <row r="119">
      <c r="A119" s="127" t="s">
        <v>1051</v>
      </c>
      <c r="B119" s="127">
        <v>33.0</v>
      </c>
      <c r="C119" s="127" t="s">
        <v>1052</v>
      </c>
      <c r="E119" s="127" t="s">
        <v>1053</v>
      </c>
      <c r="F119" s="127">
        <v>22.0</v>
      </c>
      <c r="G119" s="127" t="s">
        <v>404</v>
      </c>
      <c r="I119" s="127" t="s">
        <v>1054</v>
      </c>
      <c r="J119" s="127" t="s">
        <v>1055</v>
      </c>
      <c r="K119" s="127" t="s">
        <v>1056</v>
      </c>
    </row>
    <row r="120">
      <c r="A120" s="127" t="s">
        <v>1057</v>
      </c>
      <c r="B120" s="127">
        <v>10.0</v>
      </c>
      <c r="C120" s="127" t="s">
        <v>1058</v>
      </c>
      <c r="E120" s="127" t="s">
        <v>1059</v>
      </c>
      <c r="F120" s="127">
        <v>33.0</v>
      </c>
      <c r="G120" s="127" t="s">
        <v>1060</v>
      </c>
      <c r="I120" s="128" t="s">
        <v>1061</v>
      </c>
      <c r="J120" s="128" t="s">
        <v>1062</v>
      </c>
      <c r="K120" s="128" t="s">
        <v>1063</v>
      </c>
    </row>
    <row r="121">
      <c r="A121" s="127" t="s">
        <v>1064</v>
      </c>
      <c r="B121" s="127">
        <v>39.0</v>
      </c>
      <c r="C121" s="127" t="s">
        <v>264</v>
      </c>
      <c r="E121" s="128" t="s">
        <v>1065</v>
      </c>
      <c r="F121" s="128">
        <v>26.0</v>
      </c>
      <c r="G121" s="128" t="s">
        <v>1066</v>
      </c>
      <c r="I121" s="128" t="s">
        <v>1067</v>
      </c>
      <c r="J121" s="128" t="s">
        <v>1068</v>
      </c>
      <c r="K121" s="128" t="s">
        <v>1069</v>
      </c>
    </row>
    <row r="122">
      <c r="A122" s="127" t="s">
        <v>1070</v>
      </c>
      <c r="B122" s="127">
        <v>26.0</v>
      </c>
      <c r="C122" s="127" t="s">
        <v>214</v>
      </c>
      <c r="E122" s="127" t="s">
        <v>1071</v>
      </c>
      <c r="F122" s="127">
        <v>21.0</v>
      </c>
      <c r="G122" s="127" t="s">
        <v>1056</v>
      </c>
      <c r="I122" s="127" t="s">
        <v>1072</v>
      </c>
      <c r="J122" s="127" t="s">
        <v>1073</v>
      </c>
      <c r="K122" s="127" t="s">
        <v>1074</v>
      </c>
    </row>
    <row r="123">
      <c r="A123" s="127" t="s">
        <v>1075</v>
      </c>
      <c r="B123" s="127">
        <v>40.0</v>
      </c>
      <c r="C123" s="127" t="s">
        <v>115</v>
      </c>
      <c r="E123" s="127" t="s">
        <v>1076</v>
      </c>
      <c r="F123" s="127">
        <v>42.0</v>
      </c>
      <c r="G123" s="127" t="s">
        <v>158</v>
      </c>
      <c r="I123" s="127" t="s">
        <v>1077</v>
      </c>
      <c r="J123" s="127">
        <v>22.0</v>
      </c>
      <c r="K123" s="127" t="s">
        <v>369</v>
      </c>
    </row>
    <row r="124">
      <c r="A124" s="127" t="s">
        <v>1078</v>
      </c>
      <c r="B124" s="127">
        <v>27.0</v>
      </c>
      <c r="C124" s="127" t="s">
        <v>1079</v>
      </c>
      <c r="E124" s="125" t="s">
        <v>1080</v>
      </c>
      <c r="F124" s="126"/>
      <c r="G124" s="126"/>
      <c r="I124" s="127" t="s">
        <v>1081</v>
      </c>
      <c r="J124" s="127">
        <v>42.0</v>
      </c>
      <c r="K124" s="127" t="s">
        <v>890</v>
      </c>
    </row>
    <row r="125">
      <c r="A125" s="127" t="s">
        <v>1082</v>
      </c>
      <c r="B125" s="127">
        <v>36.0</v>
      </c>
      <c r="C125" s="127" t="s">
        <v>1083</v>
      </c>
      <c r="E125" s="127" t="s">
        <v>1084</v>
      </c>
      <c r="F125" s="127">
        <v>21.0</v>
      </c>
      <c r="G125" s="127" t="s">
        <v>1085</v>
      </c>
      <c r="I125" s="128" t="s">
        <v>1086</v>
      </c>
      <c r="J125" s="128" t="s">
        <v>613</v>
      </c>
      <c r="K125" s="128" t="s">
        <v>1087</v>
      </c>
    </row>
    <row r="126">
      <c r="A126" s="125" t="s">
        <v>1088</v>
      </c>
      <c r="B126" s="126"/>
      <c r="C126" s="126"/>
      <c r="E126" s="127" t="s">
        <v>1089</v>
      </c>
      <c r="F126" s="127">
        <v>35.0</v>
      </c>
      <c r="G126" s="127" t="s">
        <v>1090</v>
      </c>
      <c r="I126" s="127" t="s">
        <v>1091</v>
      </c>
      <c r="J126" s="127">
        <v>13.0</v>
      </c>
      <c r="K126" s="127" t="s">
        <v>1092</v>
      </c>
    </row>
    <row r="127">
      <c r="A127" s="127" t="s">
        <v>1093</v>
      </c>
      <c r="B127" s="127">
        <v>26.0</v>
      </c>
      <c r="C127" s="127" t="s">
        <v>1094</v>
      </c>
      <c r="E127" s="127" t="s">
        <v>1095</v>
      </c>
      <c r="F127" s="127">
        <v>22.0</v>
      </c>
      <c r="G127" s="127" t="s">
        <v>1096</v>
      </c>
      <c r="I127" s="125" t="s">
        <v>1097</v>
      </c>
      <c r="J127" s="126"/>
      <c r="K127" s="126"/>
    </row>
    <row r="128">
      <c r="A128" s="127" t="s">
        <v>1098</v>
      </c>
      <c r="B128" s="127">
        <v>27.0</v>
      </c>
      <c r="C128" s="127" t="s">
        <v>1099</v>
      </c>
      <c r="E128" s="127" t="s">
        <v>1100</v>
      </c>
      <c r="F128" s="127">
        <v>24.0</v>
      </c>
      <c r="G128" s="127" t="s">
        <v>1101</v>
      </c>
      <c r="I128" s="127" t="s">
        <v>1102</v>
      </c>
      <c r="J128" s="127">
        <v>21.0</v>
      </c>
      <c r="K128" s="127" t="s">
        <v>1103</v>
      </c>
    </row>
    <row r="129">
      <c r="A129" s="127" t="s">
        <v>1104</v>
      </c>
      <c r="B129" s="127">
        <v>27.0</v>
      </c>
      <c r="C129" s="127" t="s">
        <v>1105</v>
      </c>
      <c r="E129" s="127" t="s">
        <v>1106</v>
      </c>
      <c r="F129" s="127">
        <v>22.0</v>
      </c>
      <c r="G129" s="127" t="s">
        <v>1107</v>
      </c>
      <c r="I129" s="127" t="s">
        <v>1108</v>
      </c>
      <c r="J129" s="127" t="s">
        <v>1109</v>
      </c>
      <c r="K129" s="127" t="s">
        <v>1110</v>
      </c>
    </row>
    <row r="130">
      <c r="A130" s="127" t="s">
        <v>1111</v>
      </c>
      <c r="B130" s="127">
        <v>33.0</v>
      </c>
      <c r="C130" s="127" t="s">
        <v>301</v>
      </c>
      <c r="E130" s="127" t="s">
        <v>1112</v>
      </c>
      <c r="F130" s="127">
        <v>34.0</v>
      </c>
      <c r="G130" s="127" t="s">
        <v>947</v>
      </c>
      <c r="I130" s="128" t="s">
        <v>1113</v>
      </c>
      <c r="J130" s="128" t="s">
        <v>624</v>
      </c>
      <c r="K130" s="128" t="s">
        <v>1114</v>
      </c>
    </row>
    <row r="131">
      <c r="A131" s="127" t="s">
        <v>1115</v>
      </c>
      <c r="B131" s="127">
        <v>14.0</v>
      </c>
      <c r="C131" s="127" t="s">
        <v>1116</v>
      </c>
      <c r="E131" s="127" t="s">
        <v>1117</v>
      </c>
      <c r="F131" s="127">
        <v>36.0</v>
      </c>
      <c r="G131" s="127" t="s">
        <v>1118</v>
      </c>
      <c r="I131" s="128" t="s">
        <v>1119</v>
      </c>
      <c r="J131" s="128" t="s">
        <v>1120</v>
      </c>
      <c r="K131" s="128" t="s">
        <v>1121</v>
      </c>
    </row>
    <row r="132">
      <c r="A132" s="127" t="s">
        <v>1122</v>
      </c>
      <c r="B132" s="127">
        <v>32.0</v>
      </c>
      <c r="C132" s="127" t="s">
        <v>1123</v>
      </c>
      <c r="E132" s="127" t="s">
        <v>1124</v>
      </c>
      <c r="F132" s="127">
        <v>14.0</v>
      </c>
      <c r="G132" s="127" t="s">
        <v>1125</v>
      </c>
      <c r="I132" s="128" t="s">
        <v>1126</v>
      </c>
      <c r="J132" s="128" t="s">
        <v>1127</v>
      </c>
      <c r="K132" s="128" t="s">
        <v>1128</v>
      </c>
    </row>
    <row r="133">
      <c r="A133" s="127" t="s">
        <v>1129</v>
      </c>
      <c r="B133" s="127">
        <v>27.0</v>
      </c>
      <c r="C133" s="127" t="s">
        <v>523</v>
      </c>
      <c r="E133" s="127" t="s">
        <v>1130</v>
      </c>
      <c r="F133" s="127">
        <v>25.0</v>
      </c>
      <c r="G133" s="127" t="s">
        <v>1131</v>
      </c>
      <c r="I133" s="127" t="s">
        <v>1132</v>
      </c>
      <c r="J133" s="127">
        <v>12.0</v>
      </c>
      <c r="K133" s="127" t="s">
        <v>1133</v>
      </c>
    </row>
    <row r="134">
      <c r="A134" s="127" t="s">
        <v>1134</v>
      </c>
      <c r="B134" s="127">
        <v>2.0</v>
      </c>
      <c r="C134" s="127" t="s">
        <v>582</v>
      </c>
      <c r="E134" s="127" t="s">
        <v>1135</v>
      </c>
      <c r="F134" s="127">
        <v>44.0</v>
      </c>
      <c r="G134" s="129">
        <v>44900.0</v>
      </c>
      <c r="I134" s="128" t="s">
        <v>1136</v>
      </c>
      <c r="J134" s="128" t="s">
        <v>624</v>
      </c>
      <c r="K134" s="128" t="s">
        <v>1137</v>
      </c>
    </row>
    <row r="135">
      <c r="A135" s="127" t="s">
        <v>1138</v>
      </c>
      <c r="B135" s="127">
        <v>26.0</v>
      </c>
      <c r="C135" s="127" t="s">
        <v>1139</v>
      </c>
      <c r="E135" s="127" t="s">
        <v>429</v>
      </c>
      <c r="F135" s="127">
        <v>44.0</v>
      </c>
      <c r="G135" s="127" t="s">
        <v>1140</v>
      </c>
      <c r="I135" s="128" t="s">
        <v>1141</v>
      </c>
      <c r="J135" s="128" t="s">
        <v>624</v>
      </c>
      <c r="K135" s="128" t="s">
        <v>536</v>
      </c>
    </row>
    <row r="136">
      <c r="A136" s="127" t="s">
        <v>1142</v>
      </c>
      <c r="B136" s="127">
        <v>8.0</v>
      </c>
      <c r="C136" s="127" t="s">
        <v>1143</v>
      </c>
      <c r="E136" s="125" t="s">
        <v>1144</v>
      </c>
      <c r="F136" s="126"/>
      <c r="G136" s="126"/>
      <c r="I136" s="127" t="s">
        <v>1145</v>
      </c>
      <c r="J136" s="127" t="s">
        <v>1146</v>
      </c>
      <c r="K136" s="127" t="s">
        <v>424</v>
      </c>
    </row>
    <row r="137">
      <c r="A137" s="125" t="s">
        <v>1147</v>
      </c>
      <c r="B137" s="126"/>
      <c r="C137" s="126"/>
      <c r="E137" s="127" t="s">
        <v>1148</v>
      </c>
      <c r="F137" s="127">
        <v>26.0</v>
      </c>
      <c r="G137" s="127" t="s">
        <v>820</v>
      </c>
      <c r="I137" s="127" t="s">
        <v>1149</v>
      </c>
      <c r="J137" s="127">
        <v>10.0</v>
      </c>
      <c r="K137" s="127" t="s">
        <v>1150</v>
      </c>
    </row>
    <row r="138">
      <c r="A138" s="127" t="s">
        <v>1151</v>
      </c>
      <c r="B138" s="127">
        <v>22.0</v>
      </c>
      <c r="C138" s="127" t="s">
        <v>1152</v>
      </c>
      <c r="E138" s="127" t="s">
        <v>1153</v>
      </c>
      <c r="F138" s="127">
        <v>36.0</v>
      </c>
      <c r="G138" s="127" t="s">
        <v>529</v>
      </c>
      <c r="I138" s="128" t="s">
        <v>1154</v>
      </c>
      <c r="J138" s="128" t="s">
        <v>1120</v>
      </c>
      <c r="K138" s="128" t="s">
        <v>113</v>
      </c>
    </row>
    <row r="139">
      <c r="A139" s="127" t="s">
        <v>1155</v>
      </c>
      <c r="B139" s="127">
        <v>2.0</v>
      </c>
      <c r="C139" s="127" t="s">
        <v>402</v>
      </c>
      <c r="E139" s="127" t="s">
        <v>1156</v>
      </c>
      <c r="F139" s="127">
        <v>32.0</v>
      </c>
      <c r="G139" s="127" t="s">
        <v>163</v>
      </c>
      <c r="I139" s="127" t="s">
        <v>1157</v>
      </c>
      <c r="J139" s="127">
        <v>19.0</v>
      </c>
      <c r="K139" s="127" t="s">
        <v>1158</v>
      </c>
    </row>
    <row r="140">
      <c r="A140" s="127" t="s">
        <v>1159</v>
      </c>
      <c r="B140" s="127">
        <v>2.0</v>
      </c>
      <c r="C140" s="127" t="s">
        <v>394</v>
      </c>
      <c r="E140" s="127" t="s">
        <v>1160</v>
      </c>
      <c r="F140" s="127">
        <v>19.0</v>
      </c>
      <c r="G140" s="127" t="s">
        <v>1025</v>
      </c>
      <c r="I140" s="125" t="s">
        <v>1161</v>
      </c>
      <c r="J140" s="126"/>
      <c r="K140" s="126"/>
    </row>
    <row r="141">
      <c r="A141" s="127" t="s">
        <v>1162</v>
      </c>
      <c r="B141" s="127">
        <v>2.0</v>
      </c>
      <c r="C141" s="127" t="s">
        <v>1163</v>
      </c>
      <c r="E141" s="127" t="s">
        <v>1164</v>
      </c>
      <c r="F141" s="127">
        <v>32.0</v>
      </c>
      <c r="G141" s="127" t="s">
        <v>835</v>
      </c>
      <c r="I141" s="127" t="s">
        <v>1165</v>
      </c>
      <c r="J141" s="127">
        <v>37.0</v>
      </c>
      <c r="K141" s="127" t="s">
        <v>1166</v>
      </c>
    </row>
    <row r="142">
      <c r="A142" s="127" t="s">
        <v>1167</v>
      </c>
      <c r="B142" s="127">
        <v>30.0</v>
      </c>
      <c r="C142" s="127" t="s">
        <v>387</v>
      </c>
      <c r="E142" s="127" t="s">
        <v>1168</v>
      </c>
      <c r="F142" s="127">
        <v>42.0</v>
      </c>
      <c r="G142" s="127" t="s">
        <v>456</v>
      </c>
      <c r="I142" s="127" t="s">
        <v>1169</v>
      </c>
      <c r="J142" s="127">
        <v>42.0</v>
      </c>
      <c r="K142" s="127" t="s">
        <v>1170</v>
      </c>
    </row>
    <row r="143">
      <c r="A143" s="127" t="s">
        <v>1171</v>
      </c>
      <c r="B143" s="127">
        <v>31.0</v>
      </c>
      <c r="C143" s="127" t="s">
        <v>854</v>
      </c>
      <c r="E143" s="127" t="s">
        <v>1172</v>
      </c>
      <c r="F143" s="127">
        <v>42.0</v>
      </c>
      <c r="G143" s="127" t="s">
        <v>1173</v>
      </c>
      <c r="I143" s="127" t="s">
        <v>1174</v>
      </c>
      <c r="J143" s="127" t="s">
        <v>1175</v>
      </c>
      <c r="K143" s="127" t="s">
        <v>301</v>
      </c>
    </row>
    <row r="144">
      <c r="A144" s="127" t="s">
        <v>1176</v>
      </c>
      <c r="B144" s="127">
        <v>36.0</v>
      </c>
      <c r="C144" s="127" t="s">
        <v>1177</v>
      </c>
      <c r="E144" s="127" t="s">
        <v>1178</v>
      </c>
      <c r="F144" s="127">
        <v>12.0</v>
      </c>
      <c r="G144" s="127" t="s">
        <v>1025</v>
      </c>
      <c r="I144" s="127" t="s">
        <v>1179</v>
      </c>
      <c r="J144" s="127">
        <v>33.0</v>
      </c>
      <c r="K144" s="127" t="s">
        <v>1180</v>
      </c>
    </row>
    <row r="145">
      <c r="A145" s="125" t="s">
        <v>1181</v>
      </c>
      <c r="B145" s="126"/>
      <c r="C145" s="126"/>
      <c r="E145" s="127" t="s">
        <v>1182</v>
      </c>
      <c r="F145" s="127">
        <v>12.0</v>
      </c>
      <c r="G145" s="127" t="s">
        <v>163</v>
      </c>
      <c r="I145" s="127" t="s">
        <v>1183</v>
      </c>
      <c r="J145" s="127">
        <v>36.0</v>
      </c>
      <c r="K145" s="127" t="s">
        <v>127</v>
      </c>
    </row>
    <row r="146">
      <c r="A146" s="127" t="s">
        <v>1184</v>
      </c>
      <c r="B146" s="127">
        <v>10.0</v>
      </c>
      <c r="C146" s="127" t="s">
        <v>281</v>
      </c>
      <c r="E146" s="127" t="s">
        <v>1185</v>
      </c>
      <c r="F146" s="127">
        <v>25.0</v>
      </c>
      <c r="G146" s="127" t="s">
        <v>1186</v>
      </c>
      <c r="I146" s="127" t="s">
        <v>1187</v>
      </c>
      <c r="J146" s="127" t="s">
        <v>1188</v>
      </c>
      <c r="K146" s="127" t="s">
        <v>922</v>
      </c>
    </row>
    <row r="147">
      <c r="A147" s="127" t="s">
        <v>1189</v>
      </c>
      <c r="B147" s="127">
        <v>12.0</v>
      </c>
      <c r="C147" s="127" t="s">
        <v>206</v>
      </c>
      <c r="E147" s="127" t="s">
        <v>1190</v>
      </c>
      <c r="F147" s="127">
        <v>14.0</v>
      </c>
      <c r="G147" s="127" t="s">
        <v>1191</v>
      </c>
      <c r="I147" s="127" t="s">
        <v>1192</v>
      </c>
      <c r="J147" s="127" t="s">
        <v>1193</v>
      </c>
      <c r="K147" s="127" t="s">
        <v>1194</v>
      </c>
    </row>
    <row r="148">
      <c r="A148" s="127" t="s">
        <v>1195</v>
      </c>
      <c r="B148" s="127">
        <v>15.0</v>
      </c>
      <c r="C148" s="127" t="s">
        <v>1196</v>
      </c>
      <c r="E148" s="125" t="s">
        <v>1197</v>
      </c>
      <c r="F148" s="126"/>
      <c r="G148" s="126"/>
      <c r="I148" s="127" t="s">
        <v>1198</v>
      </c>
      <c r="J148" s="127">
        <v>31.0</v>
      </c>
      <c r="K148" s="127" t="s">
        <v>115</v>
      </c>
    </row>
    <row r="149">
      <c r="A149" s="127" t="s">
        <v>1199</v>
      </c>
      <c r="B149" s="127">
        <v>37.0</v>
      </c>
      <c r="C149" s="127" t="s">
        <v>281</v>
      </c>
      <c r="E149" s="127" t="s">
        <v>1200</v>
      </c>
      <c r="F149" s="127">
        <v>43.0</v>
      </c>
      <c r="G149" s="127" t="s">
        <v>214</v>
      </c>
      <c r="I149" s="125" t="s">
        <v>1201</v>
      </c>
      <c r="J149" s="126"/>
      <c r="K149" s="126"/>
    </row>
    <row r="150">
      <c r="A150" s="127" t="s">
        <v>1202</v>
      </c>
      <c r="B150" s="127">
        <v>33.0</v>
      </c>
      <c r="C150" s="127" t="s">
        <v>1139</v>
      </c>
      <c r="E150" s="127" t="s">
        <v>1203</v>
      </c>
      <c r="F150" s="127">
        <v>24.0</v>
      </c>
      <c r="G150" s="127" t="s">
        <v>441</v>
      </c>
      <c r="I150" s="127" t="s">
        <v>1204</v>
      </c>
      <c r="J150" s="127">
        <v>31.0</v>
      </c>
      <c r="K150" s="127" t="s">
        <v>856</v>
      </c>
    </row>
    <row r="151">
      <c r="A151" s="127" t="s">
        <v>1205</v>
      </c>
      <c r="B151" s="127">
        <v>12.0</v>
      </c>
      <c r="C151" s="127" t="s">
        <v>1206</v>
      </c>
      <c r="E151" s="127" t="s">
        <v>1207</v>
      </c>
      <c r="F151" s="127">
        <v>43.0</v>
      </c>
      <c r="G151" s="127" t="s">
        <v>890</v>
      </c>
      <c r="I151" s="127" t="s">
        <v>1208</v>
      </c>
      <c r="J151" s="127">
        <v>19.0</v>
      </c>
      <c r="K151" s="127" t="s">
        <v>870</v>
      </c>
    </row>
    <row r="152">
      <c r="A152" s="127" t="s">
        <v>1209</v>
      </c>
      <c r="B152" s="127">
        <v>40.0</v>
      </c>
      <c r="C152" s="127" t="s">
        <v>1039</v>
      </c>
      <c r="E152" s="127" t="s">
        <v>1210</v>
      </c>
      <c r="F152" s="127">
        <v>36.0</v>
      </c>
      <c r="G152" s="127" t="s">
        <v>1211</v>
      </c>
      <c r="I152" s="127" t="s">
        <v>1212</v>
      </c>
      <c r="J152" s="127" t="s">
        <v>1213</v>
      </c>
      <c r="K152" s="127" t="s">
        <v>908</v>
      </c>
    </row>
    <row r="153">
      <c r="A153" s="127" t="s">
        <v>1214</v>
      </c>
      <c r="B153" s="127">
        <v>36.0</v>
      </c>
      <c r="C153" s="127" t="s">
        <v>1215</v>
      </c>
      <c r="E153" s="127" t="s">
        <v>1216</v>
      </c>
      <c r="F153" s="127">
        <v>35.0</v>
      </c>
      <c r="G153" s="127" t="s">
        <v>1217</v>
      </c>
      <c r="I153" s="127" t="s">
        <v>1218</v>
      </c>
      <c r="J153" s="127">
        <v>23.0</v>
      </c>
      <c r="K153" s="127" t="s">
        <v>1219</v>
      </c>
    </row>
    <row r="154">
      <c r="A154" s="127" t="s">
        <v>1220</v>
      </c>
      <c r="B154" s="127">
        <v>32.0</v>
      </c>
      <c r="C154" s="127" t="s">
        <v>1221</v>
      </c>
      <c r="E154" s="127" t="s">
        <v>1222</v>
      </c>
      <c r="F154" s="127">
        <v>18.0</v>
      </c>
      <c r="G154" s="127" t="s">
        <v>90</v>
      </c>
      <c r="I154" s="127" t="s">
        <v>1223</v>
      </c>
      <c r="J154" s="127">
        <v>39.0</v>
      </c>
      <c r="K154" s="127" t="s">
        <v>1000</v>
      </c>
    </row>
    <row r="155">
      <c r="A155" s="125" t="s">
        <v>1224</v>
      </c>
      <c r="B155" s="126"/>
      <c r="C155" s="126"/>
      <c r="E155" s="127" t="s">
        <v>1225</v>
      </c>
      <c r="F155" s="127">
        <v>19.0</v>
      </c>
      <c r="G155" s="127" t="s">
        <v>96</v>
      </c>
      <c r="I155" s="127" t="s">
        <v>1226</v>
      </c>
      <c r="J155" s="127">
        <v>27.0</v>
      </c>
      <c r="K155" s="127" t="s">
        <v>174</v>
      </c>
    </row>
    <row r="156">
      <c r="A156" s="127" t="s">
        <v>1227</v>
      </c>
      <c r="B156" s="127">
        <v>14.0</v>
      </c>
      <c r="C156" s="127" t="s">
        <v>926</v>
      </c>
      <c r="E156" s="127" t="s">
        <v>1228</v>
      </c>
      <c r="F156" s="127">
        <v>32.0</v>
      </c>
      <c r="G156" s="127" t="s">
        <v>1229</v>
      </c>
      <c r="I156" s="128" t="s">
        <v>1230</v>
      </c>
      <c r="J156" s="128" t="s">
        <v>171</v>
      </c>
      <c r="K156" s="128" t="s">
        <v>1231</v>
      </c>
    </row>
    <row r="157">
      <c r="A157" s="127" t="s">
        <v>1232</v>
      </c>
      <c r="B157" s="127">
        <v>44.0</v>
      </c>
      <c r="C157" s="127" t="s">
        <v>1233</v>
      </c>
      <c r="E157" s="127" t="s">
        <v>1234</v>
      </c>
      <c r="F157" s="127">
        <v>3.0</v>
      </c>
      <c r="G157" s="127" t="s">
        <v>1235</v>
      </c>
      <c r="I157" s="127" t="s">
        <v>1236</v>
      </c>
      <c r="J157" s="127">
        <v>6.0</v>
      </c>
      <c r="K157" s="127" t="s">
        <v>352</v>
      </c>
    </row>
    <row r="158">
      <c r="A158" s="127" t="s">
        <v>1237</v>
      </c>
      <c r="B158" s="127">
        <v>37.0</v>
      </c>
      <c r="C158" s="127" t="s">
        <v>512</v>
      </c>
      <c r="E158" s="125" t="s">
        <v>1238</v>
      </c>
      <c r="F158" s="126"/>
      <c r="G158" s="126"/>
      <c r="I158" s="127" t="s">
        <v>1239</v>
      </c>
      <c r="J158" s="127">
        <v>7.0</v>
      </c>
      <c r="K158" s="127" t="s">
        <v>1240</v>
      </c>
    </row>
    <row r="159">
      <c r="A159" s="127" t="s">
        <v>1241</v>
      </c>
      <c r="B159" s="127">
        <v>34.0</v>
      </c>
      <c r="C159" s="127" t="s">
        <v>635</v>
      </c>
      <c r="E159" s="127" t="s">
        <v>1242</v>
      </c>
      <c r="F159" s="127">
        <v>33.0</v>
      </c>
      <c r="G159" s="127" t="s">
        <v>115</v>
      </c>
      <c r="I159" s="125" t="s">
        <v>1243</v>
      </c>
      <c r="J159" s="126"/>
      <c r="K159" s="126"/>
    </row>
    <row r="160">
      <c r="A160" s="127" t="s">
        <v>1244</v>
      </c>
      <c r="B160" s="127">
        <v>38.0</v>
      </c>
      <c r="C160" s="127" t="s">
        <v>1245</v>
      </c>
      <c r="E160" s="127" t="s">
        <v>1246</v>
      </c>
      <c r="F160" s="127">
        <v>22.0</v>
      </c>
      <c r="G160" s="127" t="s">
        <v>761</v>
      </c>
      <c r="I160" s="127" t="s">
        <v>1247</v>
      </c>
      <c r="J160" s="127">
        <v>21.0</v>
      </c>
      <c r="K160" s="127" t="s">
        <v>1248</v>
      </c>
    </row>
    <row r="161">
      <c r="A161" s="127" t="s">
        <v>1249</v>
      </c>
      <c r="B161" s="127">
        <v>38.0</v>
      </c>
      <c r="C161" s="127" t="s">
        <v>1250</v>
      </c>
      <c r="E161" s="127" t="s">
        <v>1251</v>
      </c>
      <c r="F161" s="127">
        <v>36.0</v>
      </c>
      <c r="G161" s="127" t="s">
        <v>647</v>
      </c>
      <c r="I161" s="127" t="s">
        <v>1252</v>
      </c>
      <c r="J161" s="127">
        <v>1.0</v>
      </c>
      <c r="K161" s="127" t="s">
        <v>1253</v>
      </c>
    </row>
    <row r="162">
      <c r="A162" s="127" t="s">
        <v>1254</v>
      </c>
      <c r="B162" s="127">
        <v>2.0</v>
      </c>
      <c r="C162" s="127" t="s">
        <v>1255</v>
      </c>
      <c r="E162" s="127" t="s">
        <v>1256</v>
      </c>
      <c r="F162" s="127">
        <v>35.0</v>
      </c>
      <c r="G162" s="127" t="s">
        <v>1257</v>
      </c>
      <c r="I162" s="127" t="s">
        <v>1258</v>
      </c>
      <c r="J162" s="127">
        <v>42.0</v>
      </c>
      <c r="K162" s="127" t="s">
        <v>1259</v>
      </c>
    </row>
    <row r="163">
      <c r="A163" s="127" t="s">
        <v>1260</v>
      </c>
      <c r="B163" s="127">
        <v>28.0</v>
      </c>
      <c r="C163" s="127" t="s">
        <v>1261</v>
      </c>
      <c r="E163" s="127" t="s">
        <v>1262</v>
      </c>
      <c r="F163" s="127">
        <v>31.0</v>
      </c>
      <c r="G163" s="127" t="s">
        <v>127</v>
      </c>
      <c r="I163" s="127" t="s">
        <v>1263</v>
      </c>
      <c r="J163" s="127">
        <v>12.0</v>
      </c>
      <c r="K163" s="127" t="s">
        <v>1264</v>
      </c>
    </row>
    <row r="164">
      <c r="A164" s="127" t="s">
        <v>1265</v>
      </c>
      <c r="B164" s="127">
        <v>4.0</v>
      </c>
      <c r="C164" s="127" t="s">
        <v>1266</v>
      </c>
      <c r="E164" s="127" t="s">
        <v>1267</v>
      </c>
      <c r="F164" s="127">
        <v>36.0</v>
      </c>
      <c r="G164" s="127" t="s">
        <v>1173</v>
      </c>
      <c r="I164" s="127" t="s">
        <v>1268</v>
      </c>
      <c r="J164" s="127">
        <v>34.0</v>
      </c>
      <c r="K164" s="127" t="s">
        <v>1269</v>
      </c>
    </row>
    <row r="165">
      <c r="A165" s="125" t="s">
        <v>1270</v>
      </c>
      <c r="B165" s="126"/>
      <c r="C165" s="126"/>
      <c r="E165" s="127" t="s">
        <v>1271</v>
      </c>
      <c r="F165" s="127">
        <v>36.0</v>
      </c>
      <c r="G165" s="127" t="s">
        <v>281</v>
      </c>
      <c r="I165" s="127" t="s">
        <v>1272</v>
      </c>
      <c r="J165" s="127">
        <v>40.0</v>
      </c>
      <c r="K165" s="127" t="s">
        <v>1273</v>
      </c>
    </row>
    <row r="166">
      <c r="A166" s="127" t="s">
        <v>1274</v>
      </c>
      <c r="B166" s="127">
        <v>24.0</v>
      </c>
      <c r="C166" s="127" t="s">
        <v>1275</v>
      </c>
      <c r="E166" s="127" t="s">
        <v>1276</v>
      </c>
      <c r="F166" s="127">
        <v>30.0</v>
      </c>
      <c r="G166" s="127" t="s">
        <v>1277</v>
      </c>
      <c r="I166" s="127" t="s">
        <v>1278</v>
      </c>
      <c r="J166" s="127">
        <v>23.0</v>
      </c>
      <c r="K166" s="127" t="s">
        <v>281</v>
      </c>
    </row>
    <row r="167">
      <c r="A167" s="127" t="s">
        <v>1279</v>
      </c>
      <c r="B167" s="127">
        <v>44.0</v>
      </c>
      <c r="C167" s="127" t="s">
        <v>554</v>
      </c>
      <c r="E167" s="127" t="s">
        <v>1280</v>
      </c>
      <c r="F167" s="127">
        <v>36.0</v>
      </c>
      <c r="G167" s="127" t="s">
        <v>456</v>
      </c>
      <c r="I167" s="128" t="s">
        <v>1281</v>
      </c>
      <c r="J167" s="128" t="s">
        <v>1282</v>
      </c>
      <c r="K167" s="128" t="s">
        <v>1283</v>
      </c>
    </row>
    <row r="168">
      <c r="A168" s="127" t="s">
        <v>1284</v>
      </c>
      <c r="B168" s="127">
        <v>33.0</v>
      </c>
      <c r="C168" s="127" t="s">
        <v>512</v>
      </c>
      <c r="E168" s="127" t="s">
        <v>1285</v>
      </c>
      <c r="F168" s="127">
        <v>28.0</v>
      </c>
      <c r="G168" s="127" t="s">
        <v>389</v>
      </c>
      <c r="I168" s="128" t="s">
        <v>1286</v>
      </c>
      <c r="J168" s="128" t="s">
        <v>1120</v>
      </c>
      <c r="K168" s="128" t="s">
        <v>1287</v>
      </c>
    </row>
    <row r="169">
      <c r="A169" s="127" t="s">
        <v>1288</v>
      </c>
      <c r="B169" s="127">
        <v>7.0</v>
      </c>
      <c r="C169" s="127" t="s">
        <v>281</v>
      </c>
      <c r="E169" s="127" t="s">
        <v>1289</v>
      </c>
      <c r="F169" s="127">
        <v>31.0</v>
      </c>
      <c r="G169" s="127" t="s">
        <v>1035</v>
      </c>
      <c r="L169" s="127" t="s">
        <v>1290</v>
      </c>
    </row>
    <row r="170">
      <c r="A170" s="127" t="s">
        <v>1291</v>
      </c>
      <c r="B170" s="127">
        <v>44.0</v>
      </c>
      <c r="C170" s="127" t="s">
        <v>1292</v>
      </c>
      <c r="E170" s="125" t="s">
        <v>1293</v>
      </c>
      <c r="F170" s="126"/>
      <c r="G170" s="126"/>
      <c r="I170" s="125" t="s">
        <v>1294</v>
      </c>
      <c r="J170" s="125"/>
      <c r="K170" s="126"/>
    </row>
    <row r="171">
      <c r="A171" s="127" t="s">
        <v>1295</v>
      </c>
      <c r="B171" s="127">
        <v>28.0</v>
      </c>
      <c r="C171" s="127" t="s">
        <v>1296</v>
      </c>
      <c r="E171" s="127" t="s">
        <v>1297</v>
      </c>
      <c r="F171" s="127">
        <v>27.0</v>
      </c>
      <c r="G171" s="127" t="s">
        <v>127</v>
      </c>
      <c r="I171" s="128" t="s">
        <v>1298</v>
      </c>
      <c r="J171" s="128"/>
      <c r="K171" s="128" t="s">
        <v>1299</v>
      </c>
    </row>
    <row r="172">
      <c r="A172" s="127" t="s">
        <v>1300</v>
      </c>
      <c r="B172" s="127">
        <v>15.0</v>
      </c>
      <c r="C172" s="127" t="s">
        <v>1301</v>
      </c>
      <c r="E172" s="127" t="s">
        <v>1302</v>
      </c>
      <c r="F172" s="127">
        <v>10.0</v>
      </c>
      <c r="G172" s="127" t="s">
        <v>1303</v>
      </c>
      <c r="I172" s="127" t="s">
        <v>1304</v>
      </c>
      <c r="J172" s="127">
        <v>21.0</v>
      </c>
      <c r="K172" s="127" t="s">
        <v>1305</v>
      </c>
    </row>
    <row r="173">
      <c r="A173" s="127" t="s">
        <v>1306</v>
      </c>
      <c r="B173" s="127">
        <v>28.0</v>
      </c>
      <c r="C173" s="127" t="s">
        <v>1118</v>
      </c>
      <c r="E173" s="127" t="s">
        <v>1307</v>
      </c>
      <c r="F173" s="127">
        <v>42.0</v>
      </c>
      <c r="G173" s="127" t="s">
        <v>630</v>
      </c>
      <c r="I173" s="127" t="s">
        <v>1308</v>
      </c>
      <c r="J173" s="127">
        <v>31.0</v>
      </c>
      <c r="K173" s="127" t="s">
        <v>427</v>
      </c>
    </row>
    <row r="174">
      <c r="A174" s="127" t="s">
        <v>1309</v>
      </c>
      <c r="B174" s="127">
        <v>37.0</v>
      </c>
      <c r="C174" s="127" t="s">
        <v>677</v>
      </c>
      <c r="E174" s="128" t="s">
        <v>1310</v>
      </c>
      <c r="F174" s="128">
        <v>10.0</v>
      </c>
      <c r="G174" s="128" t="s">
        <v>127</v>
      </c>
      <c r="I174" s="127" t="s">
        <v>1311</v>
      </c>
      <c r="J174" s="127" t="s">
        <v>1312</v>
      </c>
      <c r="K174" s="127" t="s">
        <v>1313</v>
      </c>
    </row>
    <row r="175">
      <c r="A175" s="125" t="s">
        <v>1314</v>
      </c>
      <c r="B175" s="126"/>
      <c r="C175" s="126"/>
      <c r="E175" s="128" t="s">
        <v>1315</v>
      </c>
      <c r="F175" s="128">
        <v>29.0</v>
      </c>
      <c r="G175" s="128" t="s">
        <v>115</v>
      </c>
      <c r="I175" s="127" t="s">
        <v>1316</v>
      </c>
      <c r="J175" s="127">
        <v>31.0</v>
      </c>
      <c r="K175" s="127" t="s">
        <v>264</v>
      </c>
    </row>
    <row r="176">
      <c r="A176" s="127" t="s">
        <v>1317</v>
      </c>
      <c r="B176" s="127">
        <v>28.0</v>
      </c>
      <c r="C176" s="127" t="s">
        <v>1318</v>
      </c>
      <c r="E176" s="127" t="s">
        <v>1319</v>
      </c>
      <c r="F176" s="127">
        <v>27.0</v>
      </c>
      <c r="G176" s="127" t="s">
        <v>1320</v>
      </c>
      <c r="I176" s="127" t="s">
        <v>1321</v>
      </c>
      <c r="J176" s="127">
        <v>42.0</v>
      </c>
      <c r="K176" s="127" t="s">
        <v>181</v>
      </c>
    </row>
    <row r="177">
      <c r="A177" s="127" t="s">
        <v>1322</v>
      </c>
      <c r="B177" s="127">
        <v>44.0</v>
      </c>
      <c r="C177" s="127" t="s">
        <v>181</v>
      </c>
      <c r="E177" s="127" t="s">
        <v>1323</v>
      </c>
      <c r="F177" s="127">
        <v>41.0</v>
      </c>
      <c r="G177" s="127" t="s">
        <v>369</v>
      </c>
      <c r="I177" s="127" t="s">
        <v>1324</v>
      </c>
      <c r="J177" s="127">
        <v>43.0</v>
      </c>
      <c r="K177" s="127" t="s">
        <v>1325</v>
      </c>
    </row>
    <row r="178">
      <c r="A178" s="127" t="s">
        <v>1326</v>
      </c>
      <c r="B178" s="127">
        <v>22.0</v>
      </c>
      <c r="C178" s="127" t="s">
        <v>1327</v>
      </c>
      <c r="E178" s="127" t="s">
        <v>1328</v>
      </c>
      <c r="F178" s="127">
        <v>37.0</v>
      </c>
      <c r="G178" s="127" t="s">
        <v>127</v>
      </c>
      <c r="I178" s="130" t="s">
        <v>1329</v>
      </c>
      <c r="J178" s="131"/>
      <c r="K178" s="131"/>
    </row>
    <row r="179">
      <c r="A179" s="127" t="s">
        <v>1330</v>
      </c>
      <c r="B179" s="127">
        <v>41.0</v>
      </c>
      <c r="C179" s="127" t="s">
        <v>1259</v>
      </c>
      <c r="E179" s="127" t="s">
        <v>1331</v>
      </c>
      <c r="F179" s="127">
        <v>33.0</v>
      </c>
      <c r="G179" s="127" t="s">
        <v>1332</v>
      </c>
      <c r="I179" s="127" t="s">
        <v>1333</v>
      </c>
      <c r="J179" s="127">
        <v>1.0</v>
      </c>
      <c r="K179" s="127" t="s">
        <v>458</v>
      </c>
      <c r="L179" s="127" t="s">
        <v>1334</v>
      </c>
    </row>
    <row r="180">
      <c r="A180" s="127" t="s">
        <v>1335</v>
      </c>
      <c r="B180" s="127">
        <v>38.0</v>
      </c>
      <c r="C180" s="127" t="s">
        <v>427</v>
      </c>
      <c r="E180" s="127" t="s">
        <v>1336</v>
      </c>
      <c r="F180" s="127">
        <v>35.0</v>
      </c>
      <c r="G180" s="127" t="s">
        <v>285</v>
      </c>
      <c r="I180" s="127" t="s">
        <v>1337</v>
      </c>
      <c r="J180" s="127">
        <v>6.0</v>
      </c>
      <c r="K180" s="127" t="s">
        <v>1338</v>
      </c>
      <c r="L180" s="127" t="s">
        <v>1334</v>
      </c>
    </row>
    <row r="181">
      <c r="A181" s="127" t="s">
        <v>1339</v>
      </c>
      <c r="B181" s="127">
        <v>37.0</v>
      </c>
      <c r="C181" s="127" t="s">
        <v>1340</v>
      </c>
      <c r="E181" s="125" t="s">
        <v>1341</v>
      </c>
      <c r="F181" s="126"/>
      <c r="G181" s="126"/>
      <c r="I181" s="127" t="s">
        <v>1342</v>
      </c>
      <c r="J181" s="127">
        <v>36.0</v>
      </c>
      <c r="K181" s="127" t="s">
        <v>115</v>
      </c>
    </row>
    <row r="182">
      <c r="A182" s="127" t="s">
        <v>1343</v>
      </c>
      <c r="B182" s="127">
        <v>17.0</v>
      </c>
      <c r="C182" s="127" t="s">
        <v>1344</v>
      </c>
      <c r="E182" s="127" t="s">
        <v>1345</v>
      </c>
      <c r="F182" s="127">
        <v>41.0</v>
      </c>
      <c r="G182" s="127" t="s">
        <v>1217</v>
      </c>
      <c r="I182" s="127" t="s">
        <v>1346</v>
      </c>
      <c r="J182" s="127">
        <v>40.0</v>
      </c>
      <c r="K182" s="127" t="s">
        <v>1347</v>
      </c>
      <c r="L182" s="127" t="s">
        <v>1348</v>
      </c>
    </row>
    <row r="183">
      <c r="A183" s="127" t="s">
        <v>1349</v>
      </c>
      <c r="B183" s="127">
        <v>43.0</v>
      </c>
      <c r="C183" s="127" t="s">
        <v>1350</v>
      </c>
      <c r="E183" s="127" t="s">
        <v>1351</v>
      </c>
      <c r="F183" s="127">
        <v>31.0</v>
      </c>
      <c r="G183" s="127" t="s">
        <v>630</v>
      </c>
      <c r="I183" s="127" t="s">
        <v>1352</v>
      </c>
      <c r="J183" s="127">
        <v>21.0</v>
      </c>
      <c r="K183" s="127" t="s">
        <v>1353</v>
      </c>
    </row>
    <row r="184">
      <c r="A184" s="127" t="s">
        <v>1354</v>
      </c>
      <c r="B184" s="127">
        <v>27.0</v>
      </c>
      <c r="C184" s="127" t="s">
        <v>1173</v>
      </c>
      <c r="E184" s="127" t="s">
        <v>1355</v>
      </c>
      <c r="F184" s="127">
        <v>44.0</v>
      </c>
      <c r="G184" s="127" t="s">
        <v>1356</v>
      </c>
      <c r="I184" s="127" t="s">
        <v>1357</v>
      </c>
      <c r="J184" s="127">
        <v>35.0</v>
      </c>
      <c r="K184" s="127" t="s">
        <v>439</v>
      </c>
    </row>
    <row r="185">
      <c r="A185" s="125" t="s">
        <v>1358</v>
      </c>
      <c r="B185" s="126"/>
      <c r="C185" s="126"/>
      <c r="E185" s="127" t="s">
        <v>1359</v>
      </c>
      <c r="F185" s="127">
        <v>43.0</v>
      </c>
      <c r="G185" s="127" t="s">
        <v>1360</v>
      </c>
      <c r="I185" s="127" t="s">
        <v>1361</v>
      </c>
      <c r="J185" s="127">
        <v>42.0</v>
      </c>
      <c r="K185" s="127" t="s">
        <v>1211</v>
      </c>
    </row>
    <row r="186">
      <c r="A186" s="127" t="s">
        <v>1362</v>
      </c>
      <c r="B186" s="127">
        <v>44.0</v>
      </c>
      <c r="C186" s="127" t="s">
        <v>1363</v>
      </c>
      <c r="E186" s="127" t="s">
        <v>1364</v>
      </c>
      <c r="F186" s="127">
        <v>31.0</v>
      </c>
      <c r="G186" s="127" t="s">
        <v>378</v>
      </c>
      <c r="I186" s="127" t="s">
        <v>1365</v>
      </c>
      <c r="J186" s="127" t="s">
        <v>1120</v>
      </c>
      <c r="K186" s="127" t="s">
        <v>123</v>
      </c>
      <c r="L186" s="127" t="s">
        <v>1366</v>
      </c>
    </row>
    <row r="187">
      <c r="A187" s="127" t="s">
        <v>1367</v>
      </c>
      <c r="B187" s="127">
        <v>2.0</v>
      </c>
      <c r="C187" s="127" t="s">
        <v>738</v>
      </c>
      <c r="E187" s="127" t="s">
        <v>1368</v>
      </c>
      <c r="F187" s="127">
        <v>39.0</v>
      </c>
      <c r="G187" s="127" t="s">
        <v>1369</v>
      </c>
      <c r="I187" s="127" t="s">
        <v>1370</v>
      </c>
      <c r="J187" s="127" t="s">
        <v>1371</v>
      </c>
      <c r="K187" s="127" t="s">
        <v>1372</v>
      </c>
    </row>
    <row r="188">
      <c r="A188" s="127" t="s">
        <v>1373</v>
      </c>
      <c r="B188" s="127">
        <v>2.0</v>
      </c>
      <c r="C188" s="127" t="s">
        <v>1374</v>
      </c>
      <c r="E188" s="127" t="s">
        <v>1375</v>
      </c>
      <c r="F188" s="127">
        <v>43.0</v>
      </c>
      <c r="G188" s="127" t="s">
        <v>358</v>
      </c>
      <c r="I188" s="127" t="s">
        <v>1376</v>
      </c>
      <c r="J188" s="127" t="s">
        <v>1377</v>
      </c>
      <c r="K188" s="127" t="s">
        <v>514</v>
      </c>
    </row>
    <row r="189">
      <c r="A189" s="127" t="s">
        <v>1378</v>
      </c>
      <c r="B189" s="127">
        <v>32.0</v>
      </c>
      <c r="C189" s="127" t="s">
        <v>281</v>
      </c>
      <c r="E189" s="127" t="s">
        <v>1379</v>
      </c>
      <c r="F189" s="127">
        <v>31.0</v>
      </c>
      <c r="G189" s="127" t="s">
        <v>169</v>
      </c>
    </row>
    <row r="190">
      <c r="A190" s="127" t="s">
        <v>1380</v>
      </c>
      <c r="B190" s="127">
        <v>38.0</v>
      </c>
      <c r="C190" s="127" t="s">
        <v>769</v>
      </c>
      <c r="E190" s="127" t="s">
        <v>1381</v>
      </c>
      <c r="F190" s="127">
        <v>1.0</v>
      </c>
      <c r="G190" s="127" t="s">
        <v>1382</v>
      </c>
    </row>
    <row r="191">
      <c r="A191" s="127" t="s">
        <v>1383</v>
      </c>
      <c r="B191" s="127">
        <v>32.0</v>
      </c>
      <c r="C191" s="127" t="s">
        <v>1384</v>
      </c>
      <c r="E191" s="127" t="s">
        <v>1385</v>
      </c>
      <c r="F191" s="127">
        <v>23.0</v>
      </c>
      <c r="G191" s="127" t="s">
        <v>1386</v>
      </c>
    </row>
    <row r="192">
      <c r="A192" s="127" t="s">
        <v>1387</v>
      </c>
      <c r="B192" s="127">
        <v>12.0</v>
      </c>
      <c r="C192" s="127" t="s">
        <v>1388</v>
      </c>
      <c r="E192" s="127" t="s">
        <v>1389</v>
      </c>
      <c r="F192" s="127">
        <v>8.0</v>
      </c>
      <c r="G192" s="127" t="s">
        <v>129</v>
      </c>
    </row>
    <row r="193">
      <c r="A193" s="127" t="s">
        <v>1390</v>
      </c>
      <c r="B193" s="127">
        <v>41.0</v>
      </c>
      <c r="C193" s="127" t="s">
        <v>890</v>
      </c>
      <c r="E193" s="125" t="s">
        <v>1391</v>
      </c>
      <c r="F193" s="126"/>
      <c r="G193" s="126"/>
    </row>
    <row r="194">
      <c r="A194" s="127" t="s">
        <v>1392</v>
      </c>
      <c r="B194" s="127">
        <v>10.0</v>
      </c>
      <c r="C194" s="127" t="s">
        <v>115</v>
      </c>
      <c r="E194" s="127" t="s">
        <v>1393</v>
      </c>
      <c r="F194" s="127">
        <v>40.0</v>
      </c>
      <c r="G194" s="127" t="s">
        <v>1394</v>
      </c>
    </row>
    <row r="195">
      <c r="A195" s="127" t="s">
        <v>1395</v>
      </c>
      <c r="B195" s="127">
        <v>35.0</v>
      </c>
      <c r="C195" s="127" t="s">
        <v>121</v>
      </c>
      <c r="E195" s="127" t="s">
        <v>1396</v>
      </c>
      <c r="F195" s="127">
        <v>40.0</v>
      </c>
      <c r="G195" s="127" t="s">
        <v>1301</v>
      </c>
    </row>
    <row r="196">
      <c r="A196" s="125" t="s">
        <v>1397</v>
      </c>
      <c r="B196" s="126"/>
      <c r="C196" s="126"/>
      <c r="E196" s="127" t="s">
        <v>1398</v>
      </c>
      <c r="F196" s="127">
        <v>8.0</v>
      </c>
      <c r="G196" s="127" t="s">
        <v>1399</v>
      </c>
    </row>
    <row r="197">
      <c r="A197" s="127" t="s">
        <v>1400</v>
      </c>
      <c r="B197" s="127">
        <v>27.0</v>
      </c>
      <c r="C197" s="127" t="s">
        <v>1401</v>
      </c>
      <c r="E197" s="127" t="s">
        <v>1402</v>
      </c>
      <c r="F197" s="127">
        <v>41.0</v>
      </c>
      <c r="G197" s="127" t="s">
        <v>378</v>
      </c>
    </row>
    <row r="198">
      <c r="A198" s="127" t="s">
        <v>1403</v>
      </c>
      <c r="B198" s="127">
        <v>44.0</v>
      </c>
      <c r="C198" s="127" t="s">
        <v>1404</v>
      </c>
      <c r="E198" s="127" t="s">
        <v>1405</v>
      </c>
      <c r="F198" s="127">
        <v>11.0</v>
      </c>
      <c r="G198" s="127" t="s">
        <v>127</v>
      </c>
    </row>
    <row r="199">
      <c r="A199" s="127" t="s">
        <v>1406</v>
      </c>
      <c r="B199" s="127">
        <v>27.0</v>
      </c>
      <c r="C199" s="127" t="s">
        <v>1407</v>
      </c>
      <c r="E199" s="127" t="s">
        <v>1408</v>
      </c>
      <c r="F199" s="127">
        <v>27.0</v>
      </c>
      <c r="G199" s="127" t="s">
        <v>200</v>
      </c>
    </row>
    <row r="200">
      <c r="A200" s="127" t="s">
        <v>1409</v>
      </c>
      <c r="B200" s="127">
        <v>37.0</v>
      </c>
      <c r="C200" s="127" t="s">
        <v>1116</v>
      </c>
      <c r="E200" s="127" t="s">
        <v>1410</v>
      </c>
      <c r="F200" s="127">
        <v>22.0</v>
      </c>
      <c r="G200" s="127" t="s">
        <v>456</v>
      </c>
    </row>
    <row r="201">
      <c r="A201" s="127" t="s">
        <v>1411</v>
      </c>
      <c r="B201" s="127">
        <v>22.0</v>
      </c>
      <c r="C201" s="127" t="s">
        <v>1240</v>
      </c>
      <c r="E201" s="127" t="s">
        <v>1412</v>
      </c>
      <c r="F201" s="127">
        <v>24.0</v>
      </c>
      <c r="G201" s="127" t="s">
        <v>115</v>
      </c>
    </row>
    <row r="202">
      <c r="A202" s="127" t="s">
        <v>1413</v>
      </c>
      <c r="B202" s="127">
        <v>36.0</v>
      </c>
      <c r="C202" s="127" t="s">
        <v>449</v>
      </c>
      <c r="E202" s="127" t="s">
        <v>1414</v>
      </c>
      <c r="F202" s="127">
        <v>34.0</v>
      </c>
      <c r="G202" s="127" t="s">
        <v>1415</v>
      </c>
    </row>
    <row r="203">
      <c r="A203" s="127" t="s">
        <v>1416</v>
      </c>
      <c r="B203" s="127">
        <v>26.0</v>
      </c>
      <c r="C203" s="127" t="s">
        <v>1417</v>
      </c>
      <c r="E203" s="127" t="s">
        <v>1418</v>
      </c>
      <c r="F203" s="127">
        <v>8.0</v>
      </c>
      <c r="G203" s="127" t="s">
        <v>1419</v>
      </c>
    </row>
    <row r="204">
      <c r="A204" s="127" t="s">
        <v>1420</v>
      </c>
      <c r="B204" s="127">
        <v>22.0</v>
      </c>
      <c r="C204" s="127" t="s">
        <v>1421</v>
      </c>
      <c r="E204" s="127" t="s">
        <v>1422</v>
      </c>
      <c r="F204" s="127">
        <v>41.0</v>
      </c>
      <c r="G204" s="127" t="s">
        <v>394</v>
      </c>
    </row>
    <row r="205">
      <c r="A205" s="127" t="s">
        <v>1423</v>
      </c>
      <c r="B205" s="127">
        <v>33.0</v>
      </c>
      <c r="C205" s="127" t="s">
        <v>1424</v>
      </c>
      <c r="E205" s="125" t="s">
        <v>1425</v>
      </c>
      <c r="F205" s="126"/>
      <c r="G205" s="126"/>
    </row>
    <row r="206">
      <c r="A206" s="125" t="s">
        <v>1426</v>
      </c>
      <c r="B206" s="126"/>
      <c r="C206" s="126"/>
      <c r="E206" s="127" t="s">
        <v>1427</v>
      </c>
      <c r="F206" s="127">
        <v>5.0</v>
      </c>
      <c r="G206" s="127" t="s">
        <v>396</v>
      </c>
    </row>
    <row r="207">
      <c r="A207" s="127" t="s">
        <v>1428</v>
      </c>
      <c r="B207" s="127">
        <v>22.0</v>
      </c>
      <c r="C207" s="127" t="s">
        <v>1429</v>
      </c>
      <c r="E207" s="128" t="s">
        <v>1430</v>
      </c>
      <c r="F207" s="128" t="s">
        <v>1431</v>
      </c>
      <c r="G207" s="128" t="s">
        <v>449</v>
      </c>
    </row>
    <row r="208">
      <c r="A208" s="127" t="s">
        <v>1432</v>
      </c>
      <c r="B208" s="127">
        <v>21.0</v>
      </c>
      <c r="C208" s="127" t="s">
        <v>1433</v>
      </c>
      <c r="E208" s="127" t="s">
        <v>1434</v>
      </c>
      <c r="F208" s="127">
        <v>41.0</v>
      </c>
      <c r="G208" s="127" t="s">
        <v>1435</v>
      </c>
    </row>
    <row r="209">
      <c r="A209" s="127" t="s">
        <v>1436</v>
      </c>
      <c r="B209" s="127">
        <v>4.0</v>
      </c>
      <c r="C209" s="127" t="s">
        <v>685</v>
      </c>
      <c r="E209" s="127" t="s">
        <v>1437</v>
      </c>
      <c r="F209" s="127">
        <v>31.0</v>
      </c>
      <c r="G209" s="127" t="s">
        <v>1052</v>
      </c>
    </row>
    <row r="210">
      <c r="A210" s="127" t="s">
        <v>1438</v>
      </c>
      <c r="B210" s="127">
        <v>4.0</v>
      </c>
      <c r="C210" s="127" t="s">
        <v>1439</v>
      </c>
      <c r="E210" s="127" t="s">
        <v>1440</v>
      </c>
      <c r="F210" s="127">
        <v>9.0</v>
      </c>
      <c r="G210" s="127" t="s">
        <v>866</v>
      </c>
    </row>
    <row r="211">
      <c r="A211" s="127" t="s">
        <v>1441</v>
      </c>
      <c r="B211" s="127">
        <v>4.0</v>
      </c>
      <c r="C211" s="127" t="s">
        <v>312</v>
      </c>
      <c r="E211" s="127" t="s">
        <v>1442</v>
      </c>
      <c r="F211" s="127">
        <v>37.0</v>
      </c>
      <c r="G211" s="127" t="s">
        <v>647</v>
      </c>
    </row>
    <row r="212">
      <c r="A212" s="127" t="s">
        <v>1443</v>
      </c>
      <c r="B212" s="127">
        <v>44.0</v>
      </c>
      <c r="C212" s="127" t="s">
        <v>433</v>
      </c>
      <c r="E212" s="127" t="s">
        <v>1444</v>
      </c>
      <c r="F212" s="127">
        <v>3.0</v>
      </c>
      <c r="G212" s="127" t="s">
        <v>1259</v>
      </c>
    </row>
    <row r="213">
      <c r="A213" s="127" t="s">
        <v>1445</v>
      </c>
      <c r="B213" s="127">
        <v>44.0</v>
      </c>
      <c r="C213" s="127" t="s">
        <v>1215</v>
      </c>
      <c r="E213" s="127" t="s">
        <v>1446</v>
      </c>
      <c r="F213" s="127">
        <v>18.0</v>
      </c>
      <c r="G213" s="127" t="s">
        <v>411</v>
      </c>
    </row>
    <row r="214">
      <c r="A214" s="127" t="s">
        <v>1447</v>
      </c>
      <c r="B214" s="127">
        <v>11.0</v>
      </c>
      <c r="C214" s="127" t="s">
        <v>1099</v>
      </c>
      <c r="E214" s="127" t="s">
        <v>1448</v>
      </c>
      <c r="F214" s="127">
        <v>44.0</v>
      </c>
      <c r="G214" s="127" t="s">
        <v>1449</v>
      </c>
    </row>
    <row r="215">
      <c r="A215" s="127" t="s">
        <v>1450</v>
      </c>
      <c r="B215" s="127">
        <v>32.0</v>
      </c>
      <c r="C215" s="127" t="s">
        <v>247</v>
      </c>
      <c r="E215" s="127" t="s">
        <v>1451</v>
      </c>
      <c r="F215" s="127">
        <v>16.0</v>
      </c>
      <c r="G215" s="127" t="s">
        <v>1452</v>
      </c>
    </row>
    <row r="216">
      <c r="A216" s="127" t="s">
        <v>1453</v>
      </c>
      <c r="B216" s="127">
        <v>44.0</v>
      </c>
      <c r="C216" s="127" t="s">
        <v>258</v>
      </c>
      <c r="E216" s="125" t="s">
        <v>1454</v>
      </c>
      <c r="F216" s="126"/>
      <c r="G216" s="126"/>
    </row>
    <row r="217">
      <c r="E217" s="127" t="s">
        <v>1455</v>
      </c>
      <c r="F217" s="127">
        <v>23.0</v>
      </c>
      <c r="G217" s="127" t="s">
        <v>1456</v>
      </c>
    </row>
    <row r="218">
      <c r="E218" s="127" t="s">
        <v>1457</v>
      </c>
      <c r="F218" s="127" t="s">
        <v>160</v>
      </c>
      <c r="G218" s="127" t="s">
        <v>1458</v>
      </c>
    </row>
    <row r="219">
      <c r="E219" s="127" t="s">
        <v>1459</v>
      </c>
      <c r="F219" s="127" t="s">
        <v>1073</v>
      </c>
      <c r="G219" s="127" t="s">
        <v>1460</v>
      </c>
    </row>
    <row r="220">
      <c r="E220" s="127" t="s">
        <v>1461</v>
      </c>
      <c r="F220" s="127">
        <v>23.0</v>
      </c>
      <c r="G220" s="127" t="s">
        <v>115</v>
      </c>
    </row>
    <row r="221">
      <c r="E221" s="127" t="s">
        <v>1462</v>
      </c>
      <c r="F221" s="127">
        <v>37.0</v>
      </c>
      <c r="G221" s="127" t="s">
        <v>529</v>
      </c>
    </row>
    <row r="222">
      <c r="E222" s="127" t="s">
        <v>1463</v>
      </c>
      <c r="F222" s="127">
        <v>21.0</v>
      </c>
      <c r="G222" s="127" t="s">
        <v>320</v>
      </c>
    </row>
    <row r="223">
      <c r="E223" s="128" t="s">
        <v>1464</v>
      </c>
      <c r="F223" s="132" t="s">
        <v>624</v>
      </c>
      <c r="G223" s="128" t="s">
        <v>1465</v>
      </c>
    </row>
    <row r="224">
      <c r="E224" s="128" t="s">
        <v>1466</v>
      </c>
      <c r="F224" s="128" t="s">
        <v>1120</v>
      </c>
      <c r="G224" s="128" t="s">
        <v>1467</v>
      </c>
    </row>
    <row r="225">
      <c r="E225" s="128" t="s">
        <v>1468</v>
      </c>
      <c r="F225" s="128" t="s">
        <v>1469</v>
      </c>
      <c r="G225" s="128" t="s">
        <v>1470</v>
      </c>
    </row>
    <row r="226">
      <c r="E226" s="128" t="s">
        <v>1471</v>
      </c>
      <c r="F226" s="128" t="s">
        <v>731</v>
      </c>
      <c r="G226" s="128" t="s">
        <v>1472</v>
      </c>
    </row>
    <row r="227">
      <c r="E227" s="127" t="s">
        <v>1473</v>
      </c>
      <c r="F227" s="127">
        <v>21.0</v>
      </c>
      <c r="G227" s="127" t="s">
        <v>1474</v>
      </c>
    </row>
    <row r="228">
      <c r="E228" s="128" t="s">
        <v>1475</v>
      </c>
      <c r="F228" s="128" t="s">
        <v>624</v>
      </c>
      <c r="G228" s="128" t="s">
        <v>1476</v>
      </c>
    </row>
  </sheetData>
  <drawing r:id="rId1"/>
</worksheet>
</file>