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arasoleksyk/Dropbox/Sea Urchin/"/>
    </mc:Choice>
  </mc:AlternateContent>
  <xr:revisionPtr revIDLastSave="0" documentId="13_ncr:1_{1BBC9502-63D8-7F4C-9B78-2CBDC8D57BD9}" xr6:coauthVersionLast="45" xr6:coauthVersionMax="45" xr10:uidLastSave="{00000000-0000-0000-0000-000000000000}"/>
  <bookViews>
    <workbookView xWindow="13660" yWindow="780" windowWidth="27520" windowHeight="16660" activeTab="1" xr2:uid="{00000000-000D-0000-FFFF-FFFF00000000}"/>
  </bookViews>
  <sheets>
    <sheet name="all" sheetId="1" r:id="rId1"/>
    <sheet name="all transposed" sheetId="7" r:id="rId2"/>
    <sheet name="Sheet2" sheetId="8" r:id="rId3"/>
    <sheet name="alignment" sheetId="2" r:id="rId4"/>
    <sheet name="current" sheetId="3" r:id="rId5"/>
    <sheet name="location" sheetId="4" r:id="rId6"/>
    <sheet name="proportion" sheetId="5" r:id="rId7"/>
    <sheet name="size" sheetId="6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M3" i="7"/>
  <c r="N3" i="7"/>
  <c r="O3" i="7"/>
  <c r="P3" i="7"/>
  <c r="F4" i="7"/>
  <c r="M4" i="7"/>
  <c r="N4" i="7"/>
  <c r="O4" i="7"/>
  <c r="P4" i="7"/>
  <c r="F5" i="7"/>
  <c r="M5" i="7"/>
  <c r="N5" i="7"/>
  <c r="O5" i="7"/>
  <c r="P5" i="7"/>
  <c r="F6" i="7"/>
  <c r="M6" i="7"/>
  <c r="N6" i="7"/>
  <c r="O6" i="7"/>
  <c r="P6" i="7"/>
  <c r="F7" i="7"/>
  <c r="M7" i="7"/>
  <c r="N7" i="7"/>
  <c r="O7" i="7"/>
  <c r="P7" i="7"/>
  <c r="F8" i="7"/>
  <c r="M8" i="7"/>
  <c r="N8" i="7"/>
  <c r="O8" i="7"/>
  <c r="P8" i="7"/>
  <c r="F9" i="7"/>
  <c r="M9" i="7"/>
  <c r="N9" i="7"/>
  <c r="O9" i="7"/>
  <c r="P9" i="7"/>
  <c r="F10" i="7"/>
  <c r="M10" i="7"/>
  <c r="N10" i="7"/>
  <c r="O10" i="7"/>
  <c r="P10" i="7"/>
  <c r="F11" i="7"/>
  <c r="M11" i="7"/>
  <c r="N11" i="7"/>
  <c r="O11" i="7"/>
  <c r="P11" i="7"/>
  <c r="F12" i="7"/>
  <c r="M12" i="7"/>
  <c r="N12" i="7"/>
  <c r="O12" i="7"/>
  <c r="P12" i="7"/>
  <c r="F13" i="7"/>
  <c r="M13" i="7"/>
  <c r="N13" i="7"/>
  <c r="O13" i="7"/>
  <c r="P13" i="7"/>
  <c r="F14" i="7"/>
  <c r="M14" i="7"/>
  <c r="N14" i="7"/>
  <c r="O14" i="7"/>
  <c r="P14" i="7"/>
  <c r="F15" i="7"/>
  <c r="M15" i="7"/>
  <c r="N15" i="7"/>
  <c r="O15" i="7"/>
  <c r="P15" i="7"/>
  <c r="F16" i="7"/>
  <c r="M16" i="7"/>
  <c r="N16" i="7"/>
  <c r="O16" i="7"/>
  <c r="P16" i="7"/>
  <c r="F17" i="7"/>
  <c r="M17" i="7"/>
  <c r="N17" i="7"/>
  <c r="O17" i="7"/>
  <c r="P17" i="7"/>
  <c r="F18" i="7"/>
  <c r="M18" i="7"/>
  <c r="N18" i="7"/>
  <c r="O18" i="7"/>
  <c r="P18" i="7"/>
  <c r="F19" i="7"/>
  <c r="M19" i="7"/>
  <c r="N19" i="7"/>
  <c r="O19" i="7"/>
  <c r="P19" i="7"/>
  <c r="F20" i="7"/>
  <c r="M20" i="7"/>
  <c r="N20" i="7"/>
  <c r="O20" i="7"/>
  <c r="P20" i="7"/>
  <c r="F21" i="7"/>
  <c r="M21" i="7"/>
  <c r="N21" i="7"/>
  <c r="O21" i="7"/>
  <c r="P21" i="7"/>
  <c r="F22" i="7"/>
  <c r="M22" i="7"/>
  <c r="N22" i="7"/>
  <c r="O22" i="7"/>
  <c r="P22" i="7"/>
  <c r="F23" i="7"/>
  <c r="M23" i="7"/>
  <c r="N23" i="7"/>
  <c r="O23" i="7"/>
  <c r="P23" i="7"/>
  <c r="F24" i="7"/>
  <c r="M24" i="7"/>
  <c r="N24" i="7"/>
  <c r="O24" i="7"/>
  <c r="P24" i="7"/>
  <c r="F25" i="7"/>
  <c r="M25" i="7"/>
  <c r="N25" i="7"/>
  <c r="O25" i="7"/>
  <c r="P25" i="7"/>
  <c r="F26" i="7"/>
  <c r="M26" i="7"/>
  <c r="N26" i="7"/>
  <c r="O26" i="7"/>
  <c r="P26" i="7"/>
  <c r="F27" i="7"/>
  <c r="M27" i="7"/>
  <c r="N27" i="7"/>
  <c r="O27" i="7"/>
  <c r="P27" i="7"/>
  <c r="F28" i="7"/>
  <c r="M28" i="7"/>
  <c r="N28" i="7"/>
  <c r="O28" i="7"/>
  <c r="P28" i="7"/>
  <c r="F29" i="7"/>
  <c r="M29" i="7"/>
  <c r="N29" i="7"/>
  <c r="O29" i="7"/>
  <c r="P29" i="7"/>
  <c r="F30" i="7"/>
  <c r="M30" i="7"/>
  <c r="N30" i="7"/>
  <c r="O30" i="7"/>
  <c r="P30" i="7"/>
  <c r="F31" i="7"/>
  <c r="M31" i="7"/>
  <c r="N31" i="7"/>
  <c r="O31" i="7"/>
  <c r="P31" i="7"/>
  <c r="F32" i="7"/>
  <c r="M32" i="7"/>
  <c r="N32" i="7"/>
  <c r="O32" i="7"/>
  <c r="P32" i="7"/>
  <c r="F33" i="7"/>
  <c r="M33" i="7"/>
  <c r="N33" i="7"/>
  <c r="O33" i="7"/>
  <c r="P33" i="7"/>
  <c r="F34" i="7"/>
  <c r="M34" i="7"/>
  <c r="N34" i="7"/>
  <c r="O34" i="7"/>
  <c r="P34" i="7"/>
  <c r="F35" i="7"/>
  <c r="M35" i="7"/>
  <c r="N35" i="7"/>
  <c r="O35" i="7"/>
  <c r="P35" i="7"/>
  <c r="F36" i="7"/>
  <c r="M36" i="7"/>
  <c r="N36" i="7"/>
  <c r="O36" i="7"/>
  <c r="P36" i="7"/>
  <c r="F37" i="7"/>
  <c r="M37" i="7"/>
  <c r="N37" i="7"/>
  <c r="O37" i="7"/>
  <c r="P37" i="7"/>
  <c r="F38" i="7"/>
  <c r="M38" i="7"/>
  <c r="N38" i="7"/>
  <c r="O38" i="7"/>
  <c r="P38" i="7"/>
  <c r="F39" i="7"/>
  <c r="M39" i="7"/>
  <c r="N39" i="7"/>
  <c r="O39" i="7"/>
  <c r="P39" i="7"/>
  <c r="F40" i="7"/>
  <c r="M40" i="7"/>
  <c r="N40" i="7"/>
  <c r="O40" i="7"/>
  <c r="P40" i="7"/>
  <c r="F41" i="7"/>
  <c r="M41" i="7"/>
  <c r="N41" i="7"/>
  <c r="O41" i="7"/>
  <c r="P41" i="7"/>
  <c r="F42" i="7"/>
  <c r="M42" i="7"/>
  <c r="N42" i="7"/>
  <c r="O42" i="7"/>
  <c r="P42" i="7"/>
  <c r="F43" i="7"/>
  <c r="M43" i="7"/>
  <c r="N43" i="7"/>
  <c r="O43" i="7"/>
  <c r="P43" i="7"/>
  <c r="F44" i="7"/>
  <c r="M44" i="7"/>
  <c r="N44" i="7"/>
  <c r="O44" i="7"/>
  <c r="P44" i="7"/>
  <c r="P2" i="7"/>
  <c r="N2" i="7"/>
  <c r="O2" i="7"/>
  <c r="M2" i="7"/>
  <c r="F2" i="7"/>
  <c r="P20" i="2"/>
  <c r="P19" i="2"/>
  <c r="P18" i="2"/>
  <c r="N18" i="2"/>
  <c r="P11" i="2"/>
  <c r="P12" i="2"/>
  <c r="P13" i="2"/>
  <c r="P14" i="2"/>
  <c r="P15" i="2"/>
  <c r="N10" i="2"/>
  <c r="O10" i="2"/>
  <c r="P10" i="2"/>
  <c r="O19" i="2"/>
  <c r="O18" i="2"/>
  <c r="M10" i="2"/>
  <c r="M11" i="2"/>
  <c r="O15" i="2"/>
  <c r="N15" i="2"/>
  <c r="O14" i="2"/>
  <c r="N14" i="2"/>
  <c r="M14" i="2"/>
  <c r="O13" i="2"/>
  <c r="N13" i="2"/>
  <c r="M13" i="2"/>
  <c r="O12" i="2"/>
  <c r="N12" i="2"/>
  <c r="M12" i="2"/>
  <c r="O11" i="2"/>
  <c r="N11" i="2"/>
  <c r="M15" i="2"/>
  <c r="N3" i="2"/>
  <c r="O3" i="2"/>
  <c r="P3" i="2"/>
  <c r="Q3" i="2"/>
  <c r="N4" i="2"/>
  <c r="O4" i="2"/>
  <c r="P4" i="2"/>
  <c r="Q4" i="2"/>
  <c r="Q8" i="2" s="1"/>
  <c r="N5" i="2"/>
  <c r="O5" i="2"/>
  <c r="P5" i="2"/>
  <c r="Q5" i="2"/>
  <c r="N6" i="2"/>
  <c r="O6" i="2"/>
  <c r="O8" i="2" s="1"/>
  <c r="P6" i="2"/>
  <c r="Q6" i="2"/>
  <c r="N7" i="2"/>
  <c r="O7" i="2"/>
  <c r="P7" i="2"/>
  <c r="Q7" i="2"/>
  <c r="N8" i="2"/>
  <c r="P8" i="2"/>
  <c r="M3" i="2"/>
  <c r="M8" i="2"/>
  <c r="M5" i="2"/>
  <c r="M6" i="2"/>
  <c r="M7" i="2"/>
  <c r="M4" i="2"/>
  <c r="R24" i="6"/>
  <c r="R23" i="6"/>
  <c r="Q23" i="6"/>
  <c r="R22" i="6"/>
  <c r="Q22" i="6"/>
  <c r="P22" i="6"/>
  <c r="R21" i="6"/>
  <c r="Q21" i="6"/>
  <c r="P21" i="6"/>
  <c r="O21" i="6"/>
  <c r="N17" i="6"/>
  <c r="O17" i="6"/>
  <c r="P17" i="6"/>
  <c r="Q17" i="6"/>
  <c r="R17" i="6"/>
  <c r="M17" i="6"/>
  <c r="N20" i="6"/>
  <c r="O20" i="6"/>
  <c r="P20" i="6"/>
  <c r="Q20" i="6"/>
  <c r="R20" i="6"/>
  <c r="L25" i="6"/>
  <c r="L24" i="6"/>
  <c r="L23" i="6"/>
  <c r="L22" i="6"/>
  <c r="L21" i="6"/>
  <c r="N19" i="6"/>
  <c r="O19" i="6"/>
  <c r="P19" i="6"/>
  <c r="Q19" i="6"/>
  <c r="R19" i="6"/>
  <c r="L20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N12" i="6"/>
  <c r="O12" i="6"/>
  <c r="M12" i="6"/>
  <c r="M13" i="6"/>
  <c r="O16" i="6"/>
  <c r="N16" i="6"/>
  <c r="M16" i="6"/>
  <c r="O15" i="6"/>
  <c r="N15" i="6"/>
  <c r="M15" i="6"/>
  <c r="O14" i="6"/>
  <c r="N14" i="6"/>
  <c r="M14" i="6"/>
  <c r="O13" i="6"/>
  <c r="N13" i="6"/>
  <c r="N4" i="6"/>
  <c r="O4" i="6"/>
  <c r="P4" i="6"/>
  <c r="Q4" i="6"/>
  <c r="R4" i="6"/>
  <c r="N5" i="6"/>
  <c r="N9" i="6" s="1"/>
  <c r="O5" i="6"/>
  <c r="P5" i="6"/>
  <c r="Q5" i="6"/>
  <c r="R5" i="6"/>
  <c r="N6" i="6"/>
  <c r="O6" i="6"/>
  <c r="P6" i="6"/>
  <c r="Q6" i="6"/>
  <c r="Q9" i="6" s="1"/>
  <c r="R6" i="6"/>
  <c r="N7" i="6"/>
  <c r="O7" i="6"/>
  <c r="P7" i="6"/>
  <c r="Q7" i="6"/>
  <c r="R7" i="6"/>
  <c r="N8" i="6"/>
  <c r="O8" i="6"/>
  <c r="P8" i="6"/>
  <c r="P9" i="6" s="1"/>
  <c r="Q8" i="6"/>
  <c r="R8" i="6"/>
  <c r="O9" i="6"/>
  <c r="R9" i="6"/>
  <c r="M4" i="6"/>
  <c r="M6" i="6"/>
  <c r="M5" i="6"/>
  <c r="M8" i="6"/>
  <c r="M7" i="6"/>
  <c r="N19" i="5"/>
  <c r="N18" i="5"/>
  <c r="M18" i="5"/>
  <c r="M11" i="5"/>
  <c r="O14" i="5"/>
  <c r="N14" i="5"/>
  <c r="M14" i="5"/>
  <c r="O13" i="5"/>
  <c r="N13" i="5"/>
  <c r="M13" i="5"/>
  <c r="O12" i="5"/>
  <c r="N12" i="5"/>
  <c r="M12" i="5"/>
  <c r="O11" i="5"/>
  <c r="N11" i="5"/>
  <c r="U2" i="4"/>
  <c r="V2" i="4"/>
  <c r="W2" i="4"/>
  <c r="W6" i="4" s="1"/>
  <c r="V13" i="4" s="1"/>
  <c r="X2" i="4"/>
  <c r="Z2" i="4"/>
  <c r="Y2" i="4"/>
  <c r="T2" i="4"/>
  <c r="U3" i="4"/>
  <c r="V3" i="4"/>
  <c r="W3" i="4"/>
  <c r="X3" i="4"/>
  <c r="X6" i="4" s="1"/>
  <c r="W13" i="4" s="1"/>
  <c r="Z3" i="4"/>
  <c r="Y3" i="4"/>
  <c r="T3" i="4"/>
  <c r="T6" i="4" s="1"/>
  <c r="Z10" i="4" s="1"/>
  <c r="U4" i="4"/>
  <c r="V4" i="4"/>
  <c r="W4" i="4"/>
  <c r="X4" i="4"/>
  <c r="Z4" i="4"/>
  <c r="Z6" i="4" s="1"/>
  <c r="X13" i="4" s="1"/>
  <c r="Y4" i="4"/>
  <c r="T4" i="4"/>
  <c r="U5" i="4"/>
  <c r="V5" i="4"/>
  <c r="W5" i="4"/>
  <c r="X5" i="4"/>
  <c r="Z5" i="4"/>
  <c r="Y5" i="4"/>
  <c r="Y6" i="4" s="1"/>
  <c r="Y13" i="4" s="1"/>
  <c r="T5" i="4"/>
  <c r="S3" i="4"/>
  <c r="S4" i="4"/>
  <c r="S5" i="4"/>
  <c r="S2" i="4"/>
  <c r="M4" i="5"/>
  <c r="N4" i="5"/>
  <c r="N7" i="5" s="1"/>
  <c r="O4" i="5"/>
  <c r="M5" i="5"/>
  <c r="N5" i="5"/>
  <c r="O5" i="5"/>
  <c r="M6" i="5"/>
  <c r="N6" i="5"/>
  <c r="O6" i="5"/>
  <c r="O7" i="5" s="1"/>
  <c r="N3" i="5"/>
  <c r="O3" i="5"/>
  <c r="M3" i="5"/>
  <c r="P36" i="3"/>
  <c r="P29" i="3"/>
  <c r="P23" i="3"/>
  <c r="Q23" i="3"/>
  <c r="R23" i="3"/>
  <c r="P24" i="3"/>
  <c r="Q24" i="3"/>
  <c r="R24" i="3"/>
  <c r="P25" i="3"/>
  <c r="Q25" i="3"/>
  <c r="R25" i="3"/>
  <c r="Q22" i="3"/>
  <c r="R22" i="3"/>
  <c r="R26" i="3" s="1"/>
  <c r="P22" i="3"/>
  <c r="P26" i="3" s="1"/>
  <c r="B16" i="3"/>
  <c r="B22" i="3"/>
  <c r="K29" i="3"/>
  <c r="P19" i="3"/>
  <c r="Q18" i="3"/>
  <c r="P18" i="3"/>
  <c r="P17" i="3"/>
  <c r="R17" i="3"/>
  <c r="Q17" i="3"/>
  <c r="R16" i="3"/>
  <c r="Q16" i="3"/>
  <c r="P16" i="3"/>
  <c r="R15" i="3"/>
  <c r="Q15" i="3"/>
  <c r="P15" i="3"/>
  <c r="R14" i="3"/>
  <c r="Q14" i="3"/>
  <c r="P14" i="3"/>
  <c r="R13" i="3"/>
  <c r="Q13" i="3"/>
  <c r="P13" i="3"/>
  <c r="Q6" i="3"/>
  <c r="Q10" i="3" s="1"/>
  <c r="R6" i="3"/>
  <c r="S6" i="3"/>
  <c r="Q7" i="3"/>
  <c r="R7" i="3"/>
  <c r="S7" i="3"/>
  <c r="Q8" i="3"/>
  <c r="R8" i="3"/>
  <c r="S8" i="3"/>
  <c r="S10" i="3" s="1"/>
  <c r="Q9" i="3"/>
  <c r="R9" i="3"/>
  <c r="S9" i="3"/>
  <c r="R10" i="3"/>
  <c r="P10" i="3"/>
  <c r="P7" i="3"/>
  <c r="P8" i="3"/>
  <c r="P9" i="3"/>
  <c r="P6" i="3"/>
  <c r="L18" i="3"/>
  <c r="K19" i="3"/>
  <c r="K18" i="3"/>
  <c r="K36" i="3"/>
  <c r="L36" i="3"/>
  <c r="M36" i="3"/>
  <c r="B27" i="3"/>
  <c r="L33" i="3"/>
  <c r="M33" i="3"/>
  <c r="K33" i="3"/>
  <c r="L29" i="3"/>
  <c r="M29" i="3"/>
  <c r="L30" i="3"/>
  <c r="M30" i="3"/>
  <c r="L31" i="3"/>
  <c r="M31" i="3"/>
  <c r="L32" i="3"/>
  <c r="M32" i="3"/>
  <c r="K32" i="3"/>
  <c r="K31" i="3"/>
  <c r="K30" i="3"/>
  <c r="L26" i="3"/>
  <c r="M26" i="3"/>
  <c r="K26" i="3"/>
  <c r="L17" i="3"/>
  <c r="M17" i="3"/>
  <c r="K17" i="3"/>
  <c r="L13" i="3"/>
  <c r="M13" i="3"/>
  <c r="L14" i="3"/>
  <c r="M14" i="3"/>
  <c r="L15" i="3"/>
  <c r="M15" i="3"/>
  <c r="L16" i="3"/>
  <c r="M16" i="3"/>
  <c r="K16" i="3"/>
  <c r="K15" i="3"/>
  <c r="K14" i="3"/>
  <c r="K13" i="3"/>
  <c r="M10" i="3"/>
  <c r="L10" i="3"/>
  <c r="K10" i="3"/>
  <c r="N9" i="3"/>
  <c r="N8" i="3"/>
  <c r="N7" i="3"/>
  <c r="N6" i="3"/>
  <c r="N10" i="3" s="1"/>
  <c r="B15" i="3"/>
  <c r="M9" i="6" l="1"/>
  <c r="Z13" i="4"/>
  <c r="Z11" i="4"/>
  <c r="Y10" i="4"/>
  <c r="Z12" i="4"/>
  <c r="Y11" i="4"/>
  <c r="X10" i="4"/>
  <c r="Y12" i="4"/>
  <c r="X11" i="4"/>
  <c r="W10" i="4"/>
  <c r="X12" i="4"/>
  <c r="W11" i="4"/>
  <c r="V10" i="4"/>
  <c r="W12" i="4"/>
  <c r="V11" i="4"/>
  <c r="V12" i="4"/>
  <c r="S6" i="4"/>
  <c r="S10" i="4" s="1"/>
  <c r="M7" i="5"/>
  <c r="V6" i="4"/>
  <c r="U6" i="4"/>
  <c r="Q26" i="3"/>
  <c r="Q30" i="3" s="1"/>
  <c r="R31" i="3"/>
  <c r="R30" i="3"/>
  <c r="R29" i="3"/>
  <c r="R32" i="3"/>
  <c r="P30" i="3"/>
  <c r="P32" i="3"/>
  <c r="P31" i="3"/>
  <c r="X14" i="4" l="1"/>
  <c r="Z14" i="4"/>
  <c r="W14" i="4"/>
  <c r="V14" i="4"/>
  <c r="Y14" i="4"/>
  <c r="Z23" i="4"/>
  <c r="Z22" i="4"/>
  <c r="Y22" i="4"/>
  <c r="Z20" i="4"/>
  <c r="Y20" i="4"/>
  <c r="X20" i="4"/>
  <c r="W20" i="4"/>
  <c r="T12" i="4"/>
  <c r="T11" i="4"/>
  <c r="T10" i="4"/>
  <c r="T13" i="4"/>
  <c r="U12" i="4"/>
  <c r="U11" i="4"/>
  <c r="U10" i="4"/>
  <c r="U13" i="4"/>
  <c r="Z21" i="4"/>
  <c r="Y21" i="4"/>
  <c r="X21" i="4"/>
  <c r="S12" i="4"/>
  <c r="S13" i="4"/>
  <c r="S11" i="4"/>
  <c r="Q29" i="3"/>
  <c r="Q31" i="3"/>
  <c r="Q32" i="3"/>
  <c r="R33" i="3"/>
  <c r="Q33" i="3"/>
  <c r="R36" i="3"/>
  <c r="P33" i="3"/>
  <c r="Q36" i="3"/>
  <c r="S14" i="4" l="1"/>
  <c r="U14" i="4"/>
  <c r="T14" i="4"/>
  <c r="Y19" i="4"/>
  <c r="X19" i="4"/>
  <c r="W19" i="4"/>
  <c r="V19" i="4"/>
  <c r="Z19" i="4"/>
  <c r="V18" i="4"/>
  <c r="U18" i="4"/>
  <c r="Z18" i="4"/>
  <c r="Y18" i="4"/>
  <c r="X18" i="4"/>
  <c r="W18" i="4"/>
  <c r="Y17" i="4"/>
  <c r="Z17" i="4"/>
  <c r="X17" i="4"/>
  <c r="T17" i="4"/>
  <c r="U17" i="4"/>
  <c r="V17" i="4"/>
  <c r="W17" i="4"/>
  <c r="B33" i="6"/>
  <c r="G9" i="6"/>
  <c r="F9" i="6"/>
  <c r="E9" i="6"/>
  <c r="D9" i="6"/>
  <c r="C9" i="6"/>
  <c r="B9" i="6"/>
  <c r="H8" i="6"/>
  <c r="H7" i="6"/>
  <c r="H6" i="6"/>
  <c r="H5" i="6"/>
  <c r="D8" i="5"/>
  <c r="C8" i="5"/>
  <c r="B8" i="5"/>
  <c r="E7" i="5"/>
  <c r="E6" i="5"/>
  <c r="E5" i="5"/>
  <c r="E4" i="5"/>
  <c r="I8" i="4"/>
  <c r="H8" i="4"/>
  <c r="G8" i="4"/>
  <c r="F8" i="4"/>
  <c r="E8" i="4"/>
  <c r="D8" i="4"/>
  <c r="C8" i="4"/>
  <c r="B8" i="4"/>
  <c r="J7" i="4"/>
  <c r="J6" i="4"/>
  <c r="J5" i="4"/>
  <c r="J4" i="4"/>
  <c r="D10" i="3"/>
  <c r="C10" i="3"/>
  <c r="B10" i="3"/>
  <c r="E9" i="3"/>
  <c r="E8" i="3"/>
  <c r="E7" i="3"/>
  <c r="E6" i="3"/>
  <c r="E9" i="2"/>
  <c r="D9" i="2"/>
  <c r="C9" i="2"/>
  <c r="B9" i="2"/>
  <c r="F8" i="2"/>
  <c r="F7" i="2"/>
  <c r="F6" i="2"/>
  <c r="F5" i="2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S7" i="1"/>
  <c r="AS6" i="1"/>
  <c r="AS5" i="1"/>
  <c r="AS4" i="1"/>
  <c r="H9" i="6" l="1"/>
  <c r="D11" i="6" s="1"/>
  <c r="E8" i="5"/>
  <c r="G6" i="5" s="1"/>
  <c r="J8" i="4"/>
  <c r="L4" i="4" s="1"/>
  <c r="G5" i="5"/>
  <c r="B10" i="5"/>
  <c r="D10" i="5"/>
  <c r="C11" i="6"/>
  <c r="G6" i="3"/>
  <c r="E11" i="6"/>
  <c r="F11" i="6"/>
  <c r="I6" i="6"/>
  <c r="I5" i="6"/>
  <c r="G4" i="5"/>
  <c r="G11" i="6"/>
  <c r="I7" i="6"/>
  <c r="G7" i="5"/>
  <c r="I8" i="6"/>
  <c r="F9" i="2"/>
  <c r="D11" i="2" s="1"/>
  <c r="E10" i="3"/>
  <c r="C12" i="3" s="1"/>
  <c r="C11" i="4" l="1"/>
  <c r="E11" i="4"/>
  <c r="E15" i="4" s="1"/>
  <c r="E24" i="4" s="1"/>
  <c r="L7" i="4"/>
  <c r="L6" i="4"/>
  <c r="H11" i="4"/>
  <c r="H15" i="4" s="1"/>
  <c r="H24" i="4" s="1"/>
  <c r="L5" i="4"/>
  <c r="C16" i="4" s="1"/>
  <c r="C25" i="4" s="1"/>
  <c r="I11" i="4"/>
  <c r="B11" i="4"/>
  <c r="B17" i="4" s="1"/>
  <c r="B26" i="4" s="1"/>
  <c r="F11" i="4"/>
  <c r="D11" i="4"/>
  <c r="H6" i="2"/>
  <c r="C10" i="5"/>
  <c r="B12" i="3"/>
  <c r="B17" i="3" s="1"/>
  <c r="B24" i="3" s="1"/>
  <c r="B11" i="6"/>
  <c r="H5" i="2"/>
  <c r="E11" i="2"/>
  <c r="E18" i="2" s="1"/>
  <c r="E25" i="2" s="1"/>
  <c r="G11" i="4"/>
  <c r="D15" i="4"/>
  <c r="D24" i="4" s="1"/>
  <c r="D16" i="6"/>
  <c r="D25" i="6" s="1"/>
  <c r="D17" i="6"/>
  <c r="D26" i="6" s="1"/>
  <c r="D18" i="6"/>
  <c r="D27" i="6" s="1"/>
  <c r="D15" i="6"/>
  <c r="D24" i="6" s="1"/>
  <c r="E16" i="2"/>
  <c r="E23" i="2" s="1"/>
  <c r="E15" i="2"/>
  <c r="E22" i="2" s="1"/>
  <c r="D16" i="2"/>
  <c r="D23" i="2" s="1"/>
  <c r="D15" i="2"/>
  <c r="D22" i="2" s="1"/>
  <c r="C15" i="6"/>
  <c r="C24" i="6" s="1"/>
  <c r="C16" i="6"/>
  <c r="C25" i="6" s="1"/>
  <c r="C17" i="6"/>
  <c r="C26" i="6" s="1"/>
  <c r="C18" i="6"/>
  <c r="C27" i="6" s="1"/>
  <c r="D14" i="5"/>
  <c r="D21" i="5" s="1"/>
  <c r="D16" i="5"/>
  <c r="D23" i="5" s="1"/>
  <c r="D13" i="5"/>
  <c r="D20" i="5" s="1"/>
  <c r="D15" i="5"/>
  <c r="D22" i="5" s="1"/>
  <c r="G8" i="3"/>
  <c r="C17" i="3" s="1"/>
  <c r="C24" i="3" s="1"/>
  <c r="D12" i="3"/>
  <c r="G7" i="3"/>
  <c r="C16" i="3" s="1"/>
  <c r="C23" i="3" s="1"/>
  <c r="G9" i="3"/>
  <c r="C18" i="3" s="1"/>
  <c r="C25" i="3" s="1"/>
  <c r="F15" i="4"/>
  <c r="F24" i="4" s="1"/>
  <c r="E16" i="6"/>
  <c r="E25" i="6" s="1"/>
  <c r="E17" i="6"/>
  <c r="E26" i="6" s="1"/>
  <c r="E18" i="6"/>
  <c r="E27" i="6" s="1"/>
  <c r="E15" i="6"/>
  <c r="E24" i="6" s="1"/>
  <c r="B15" i="5"/>
  <c r="B22" i="5" s="1"/>
  <c r="B14" i="5"/>
  <c r="B21" i="5" s="1"/>
  <c r="B16" i="5"/>
  <c r="B23" i="5" s="1"/>
  <c r="B13" i="5"/>
  <c r="B20" i="5" s="1"/>
  <c r="C15" i="3"/>
  <c r="C22" i="3" s="1"/>
  <c r="G17" i="6"/>
  <c r="G26" i="6" s="1"/>
  <c r="G18" i="6"/>
  <c r="G27" i="6" s="1"/>
  <c r="G15" i="6"/>
  <c r="G24" i="6" s="1"/>
  <c r="G16" i="6"/>
  <c r="G25" i="6" s="1"/>
  <c r="C15" i="4"/>
  <c r="C24" i="4" s="1"/>
  <c r="F17" i="6"/>
  <c r="F26" i="6" s="1"/>
  <c r="F18" i="6"/>
  <c r="F27" i="6" s="1"/>
  <c r="F15" i="6"/>
  <c r="F24" i="6" s="1"/>
  <c r="F16" i="6"/>
  <c r="F25" i="6" s="1"/>
  <c r="C11" i="2"/>
  <c r="B11" i="2"/>
  <c r="H8" i="2"/>
  <c r="D18" i="2" s="1"/>
  <c r="D25" i="2" s="1"/>
  <c r="B15" i="6"/>
  <c r="B24" i="6" s="1"/>
  <c r="B16" i="6"/>
  <c r="B25" i="6" s="1"/>
  <c r="B17" i="6"/>
  <c r="B26" i="6" s="1"/>
  <c r="B18" i="6"/>
  <c r="B27" i="6" s="1"/>
  <c r="H7" i="2"/>
  <c r="E17" i="2" s="1"/>
  <c r="E24" i="2" s="1"/>
  <c r="C14" i="5"/>
  <c r="C21" i="5" s="1"/>
  <c r="C15" i="5"/>
  <c r="C22" i="5" s="1"/>
  <c r="C16" i="5"/>
  <c r="C23" i="5" s="1"/>
  <c r="C13" i="5"/>
  <c r="C20" i="5" s="1"/>
  <c r="F17" i="4" l="1"/>
  <c r="F26" i="4" s="1"/>
  <c r="E17" i="4"/>
  <c r="E26" i="4" s="1"/>
  <c r="H17" i="4"/>
  <c r="H26" i="4" s="1"/>
  <c r="D18" i="4"/>
  <c r="D27" i="4" s="1"/>
  <c r="I16" i="4"/>
  <c r="I25" i="4" s="1"/>
  <c r="G17" i="4"/>
  <c r="G26" i="4" s="1"/>
  <c r="B15" i="4"/>
  <c r="B24" i="4" s="1"/>
  <c r="H16" i="4"/>
  <c r="H25" i="4" s="1"/>
  <c r="F18" i="4"/>
  <c r="F27" i="4" s="1"/>
  <c r="E16" i="4"/>
  <c r="E25" i="4" s="1"/>
  <c r="H18" i="4"/>
  <c r="H27" i="4" s="1"/>
  <c r="E18" i="4"/>
  <c r="E27" i="4" s="1"/>
  <c r="C18" i="4"/>
  <c r="C27" i="4" s="1"/>
  <c r="F16" i="4"/>
  <c r="F25" i="4" s="1"/>
  <c r="G18" i="4"/>
  <c r="G27" i="4" s="1"/>
  <c r="I15" i="4"/>
  <c r="I24" i="4" s="1"/>
  <c r="B18" i="4"/>
  <c r="B27" i="4" s="1"/>
  <c r="C17" i="4"/>
  <c r="C26" i="4" s="1"/>
  <c r="I17" i="4"/>
  <c r="I26" i="4" s="1"/>
  <c r="D16" i="4"/>
  <c r="D25" i="4" s="1"/>
  <c r="B16" i="4"/>
  <c r="B25" i="4" s="1"/>
  <c r="I18" i="4"/>
  <c r="I27" i="4" s="1"/>
  <c r="D17" i="4"/>
  <c r="D26" i="4" s="1"/>
  <c r="B25" i="5"/>
  <c r="B18" i="3"/>
  <c r="B25" i="3" s="1"/>
  <c r="G15" i="4"/>
  <c r="G24" i="4" s="1"/>
  <c r="G16" i="4"/>
  <c r="G25" i="4" s="1"/>
  <c r="B23" i="3"/>
  <c r="D17" i="2"/>
  <c r="D24" i="2" s="1"/>
  <c r="D17" i="3"/>
  <c r="D24" i="3" s="1"/>
  <c r="D15" i="3"/>
  <c r="D22" i="3" s="1"/>
  <c r="D16" i="3"/>
  <c r="D23" i="3" s="1"/>
  <c r="D18" i="3"/>
  <c r="D25" i="3" s="1"/>
  <c r="B30" i="6"/>
  <c r="B17" i="2"/>
  <c r="B24" i="2" s="1"/>
  <c r="B15" i="2"/>
  <c r="B22" i="2" s="1"/>
  <c r="B18" i="2"/>
  <c r="B25" i="2" s="1"/>
  <c r="B16" i="2"/>
  <c r="B23" i="2" s="1"/>
  <c r="C17" i="2"/>
  <c r="C24" i="2" s="1"/>
  <c r="C15" i="2"/>
  <c r="C22" i="2" s="1"/>
  <c r="C16" i="2"/>
  <c r="C23" i="2" s="1"/>
  <c r="C18" i="2"/>
  <c r="C25" i="2" s="1"/>
  <c r="B30" i="4" l="1"/>
  <c r="B27" i="2"/>
</calcChain>
</file>

<file path=xl/sharedStrings.xml><?xml version="1.0" encoding="utf-8"?>
<sst xmlns="http://schemas.openxmlformats.org/spreadsheetml/2006/main" count="1010" uniqueCount="117">
  <si>
    <t>index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</si>
  <si>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</si>
  <si>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</si>
  <si>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</si>
  <si>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</si>
  <si>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</si>
  <si>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</si>
  <si>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</si>
  <si>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</si>
  <si>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</si>
  <si>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</si>
  <si>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</si>
  <si>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</si>
  <si>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</si>
  <si>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</si>
  <si>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</si>
  <si>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</si>
  <si>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</si>
  <si>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</si>
  <si>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</si>
  <si>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</si>
  <si>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</si>
  <si>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</si>
  <si>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</si>
  <si>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</si>
  <si>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</si>
  <si>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</si>
  <si>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</si>
  <si>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</si>
  <si>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E7</t>
  </si>
  <si>
    <t>F1</t>
  </si>
  <si>
    <t>F2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</si>
  <si>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</si>
  <si>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</si>
  <si>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</si>
  <si>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</si>
  <si>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</si>
  <si>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</si>
  <si>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</si>
  <si>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</si>
  <si>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</si>
  <si>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</si>
  <si>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</si>
  <si>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</si>
  <si>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Other</t>
  </si>
  <si>
    <t>Bacteroidetes</t>
  </si>
  <si>
    <t>Proteobacteria</t>
  </si>
  <si>
    <t>Firmicutes</t>
  </si>
  <si>
    <t>Tenericutes</t>
  </si>
  <si>
    <t>West</t>
  </si>
  <si>
    <t>South</t>
  </si>
  <si>
    <t>North</t>
  </si>
  <si>
    <t>East</t>
  </si>
  <si>
    <t>Total</t>
  </si>
  <si>
    <t>proportion</t>
  </si>
  <si>
    <t>Chi-squared p-value</t>
  </si>
  <si>
    <t>Calm</t>
  </si>
  <si>
    <t>Medium</t>
  </si>
  <si>
    <t>Strong</t>
  </si>
  <si>
    <t>Rincon</t>
  </si>
  <si>
    <t>Ponce</t>
  </si>
  <si>
    <t>Isabella</t>
  </si>
  <si>
    <t>Luquillo</t>
  </si>
  <si>
    <t>Culebra</t>
  </si>
  <si>
    <t>Guayama</t>
  </si>
  <si>
    <t>Ceiba</t>
  </si>
  <si>
    <t>Guanica</t>
  </si>
  <si>
    <t>sum</t>
  </si>
  <si>
    <t>prop*mult</t>
  </si>
  <si>
    <t>Expected</t>
  </si>
  <si>
    <t>df is 21</t>
  </si>
  <si>
    <t>Small</t>
  </si>
  <si>
    <t>Large</t>
  </si>
  <si>
    <t>ToTal</t>
  </si>
  <si>
    <t>OnePointFive</t>
  </si>
  <si>
    <t>Two</t>
  </si>
  <si>
    <t>TwoPointFive</t>
  </si>
  <si>
    <t>Three</t>
  </si>
  <si>
    <t>ThreePointFive</t>
  </si>
  <si>
    <t>FourPointFive</t>
  </si>
  <si>
    <t>DF = 15</t>
  </si>
  <si>
    <t>nolog</t>
  </si>
  <si>
    <t>LOG</t>
  </si>
  <si>
    <t>checksum</t>
  </si>
  <si>
    <t>medium</t>
  </si>
  <si>
    <t xml:space="preserve">small </t>
  </si>
  <si>
    <t>check.sum</t>
  </si>
  <si>
    <t xml:space="preserve">South </t>
  </si>
  <si>
    <t>Noth</t>
  </si>
  <si>
    <t>SAMPLE</t>
  </si>
  <si>
    <t>Alignment</t>
  </si>
  <si>
    <t>id</t>
  </si>
  <si>
    <t>Size</t>
  </si>
  <si>
    <t>Proportion</t>
  </si>
  <si>
    <t>Reef_Habitat</t>
  </si>
  <si>
    <t>Current</t>
  </si>
  <si>
    <t>Location</t>
  </si>
  <si>
    <t>Latitude_Longitude</t>
  </si>
  <si>
    <t>Rocky Reef</t>
  </si>
  <si>
    <t>18.343114, -67.260138</t>
  </si>
  <si>
    <t>Rocks</t>
  </si>
  <si>
    <t>17.9724027, -66.6179076</t>
  </si>
  <si>
    <t>17.964016, -66.609962</t>
  </si>
  <si>
    <t>Spur &amp; Groove Reef</t>
  </si>
  <si>
    <t>18.515768, -67.100173</t>
  </si>
  <si>
    <t>Seagrass</t>
  </si>
  <si>
    <t>18.387573, -65.719616</t>
  </si>
  <si>
    <t>Reef Rubble</t>
  </si>
  <si>
    <t>18.302451, -65.309386</t>
  </si>
  <si>
    <t>17.929801, -66.158912</t>
  </si>
  <si>
    <t>Patch Reef</t>
  </si>
  <si>
    <t>18.218831, -65.604282</t>
  </si>
  <si>
    <t>17.934784, -66.957102</t>
  </si>
  <si>
    <t>PC1</t>
  </si>
  <si>
    <t>PC2</t>
  </si>
  <si>
    <t>PC3</t>
  </si>
  <si>
    <t>PC4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</si>
</sst>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2" formatCode="_(* #,##0.0000_);_(* \(#,##0.0000\);_(* &quot;-&quot;??_);_(@_)"/>
    <numFmt numFmtId="174" formatCode="0.0"/>
    <numFmt numFmtId="175" formatCode="0.000"/>
    <numFmt numFmtId="177" formatCode="0.00000"/>
  </numFmts>
  <fonts count="24" x14ac:knownFonts="1">
    <font>
      <sz val="12"/>
      <color theme="1"/>
      <name val="Arial"/>
    </font>
    <font>
      <sz val="12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Arial"/>
      <family val="2"/>
    </font>
    <font>
      <sz val="12"/>
      <color theme="4" tint="-0.249977111117893"/>
      <name val="Arial"/>
      <family val="2"/>
    </font>
    <font>
      <sz val="12"/>
      <color theme="4" tint="-0.249977111117893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theme="3"/>
      <name val="Calibri"/>
      <family val="2"/>
    </font>
    <font>
      <sz val="12"/>
      <color theme="3"/>
      <name val="Arial"/>
      <family val="2"/>
    </font>
    <font>
      <b/>
      <sz val="12"/>
      <color rgb="FFC00000"/>
      <name val="Calibri"/>
      <family val="2"/>
    </font>
    <font>
      <sz val="12"/>
      <color rgb="FFC00000"/>
      <name val="Arial"/>
      <family val="2"/>
    </font>
    <font>
      <i/>
      <sz val="12"/>
      <color theme="1"/>
      <name val="Arial"/>
      <family val="2"/>
    </font>
    <font>
      <i/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0" fontId="7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right"/>
    </xf>
    <xf numFmtId="43" fontId="8" fillId="2" borderId="0" xfId="1" applyFont="1" applyFill="1"/>
    <xf numFmtId="0" fontId="9" fillId="0" borderId="0" xfId="0" applyFont="1"/>
    <xf numFmtId="1" fontId="10" fillId="0" borderId="0" xfId="0" applyNumberFormat="1" applyFont="1" applyAlignment="1"/>
    <xf numFmtId="0" fontId="1" fillId="2" borderId="0" xfId="0" applyFont="1" applyFill="1"/>
    <xf numFmtId="2" fontId="7" fillId="0" borderId="0" xfId="1" applyNumberFormat="1" applyFont="1" applyAlignment="1"/>
    <xf numFmtId="0" fontId="1" fillId="0" borderId="1" xfId="0" applyFont="1" applyBorder="1"/>
    <xf numFmtId="172" fontId="9" fillId="0" borderId="0" xfId="1" applyNumberFormat="1" applyFont="1" applyFill="1"/>
    <xf numFmtId="172" fontId="6" fillId="0" borderId="0" xfId="1" applyNumberFormat="1" applyFont="1" applyFill="1" applyAlignment="1"/>
    <xf numFmtId="172" fontId="6" fillId="0" borderId="1" xfId="1" applyNumberFormat="1" applyFont="1" applyFill="1" applyBorder="1" applyAlignment="1"/>
    <xf numFmtId="172" fontId="9" fillId="0" borderId="1" xfId="1" applyNumberFormat="1" applyFont="1" applyFill="1" applyBorder="1"/>
    <xf numFmtId="172" fontId="11" fillId="0" borderId="0" xfId="1" applyNumberFormat="1" applyFont="1" applyFill="1"/>
    <xf numFmtId="2" fontId="4" fillId="0" borderId="0" xfId="0" applyNumberFormat="1" applyFont="1"/>
    <xf numFmtId="177" fontId="4" fillId="0" borderId="0" xfId="0" applyNumberFormat="1" applyFont="1"/>
    <xf numFmtId="172" fontId="12" fillId="0" borderId="0" xfId="1" applyNumberFormat="1" applyFont="1" applyFill="1"/>
    <xf numFmtId="172" fontId="12" fillId="0" borderId="1" xfId="1" applyNumberFormat="1" applyFont="1" applyFill="1" applyBorder="1"/>
    <xf numFmtId="0" fontId="10" fillId="0" borderId="0" xfId="0" applyFont="1" applyAlignment="1">
      <alignment horizontal="right"/>
    </xf>
    <xf numFmtId="2" fontId="0" fillId="0" borderId="0" xfId="0" applyNumberFormat="1" applyFont="1" applyAlignment="1"/>
    <xf numFmtId="2" fontId="1" fillId="0" borderId="0" xfId="0" applyNumberFormat="1" applyFont="1"/>
    <xf numFmtId="0" fontId="10" fillId="0" borderId="0" xfId="0" applyFont="1" applyAlignment="1"/>
    <xf numFmtId="172" fontId="13" fillId="0" borderId="0" xfId="1" applyNumberFormat="1" applyFont="1" applyFill="1"/>
    <xf numFmtId="0" fontId="14" fillId="0" borderId="0" xfId="0" applyFont="1" applyAlignment="1"/>
    <xf numFmtId="172" fontId="15" fillId="0" borderId="0" xfId="1" applyNumberFormat="1" applyFont="1" applyFill="1"/>
    <xf numFmtId="0" fontId="16" fillId="0" borderId="0" xfId="0" applyFont="1" applyAlignment="1"/>
    <xf numFmtId="2" fontId="17" fillId="0" borderId="0" xfId="0" applyNumberFormat="1" applyFont="1" applyAlignment="1"/>
    <xf numFmtId="174" fontId="17" fillId="0" borderId="0" xfId="0" applyNumberFormat="1" applyFont="1" applyAlignment="1"/>
    <xf numFmtId="177" fontId="0" fillId="0" borderId="0" xfId="0" applyNumberFormat="1" applyFont="1" applyAlignment="1"/>
    <xf numFmtId="0" fontId="18" fillId="0" borderId="0" xfId="0" applyFont="1"/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175" fontId="0" fillId="0" borderId="0" xfId="0" applyNumberFormat="1" applyFont="1" applyAlignment="1"/>
    <xf numFmtId="0" fontId="22" fillId="0" borderId="0" xfId="0" applyFont="1" applyAlignment="1"/>
    <xf numFmtId="0" fontId="2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FB-214A-A150-946F73C1AA0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bg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FB-214A-A150-946F73C1AA0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FB-214A-A150-946F73C1AA0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bg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FB-214A-A150-946F73C1AA05}"/>
              </c:ext>
            </c:extLst>
          </c:dPt>
          <c:xVal>
            <c:numRef>
              <c:f>Sheet2!$H$4:$H$45</c:f>
              <c:numCache>
                <c:formatCode>General</c:formatCode>
                <c:ptCount val="42"/>
                <c:pt idx="0">
                  <c:v>0.25</c:v>
                </c:pt>
                <c:pt idx="1">
                  <c:v>-0.12</c:v>
                </c:pt>
                <c:pt idx="2">
                  <c:v>0.45</c:v>
                </c:pt>
                <c:pt idx="3">
                  <c:v>0.08</c:v>
                </c:pt>
                <c:pt idx="4">
                  <c:v>0.26</c:v>
                </c:pt>
                <c:pt idx="5">
                  <c:v>0.14000000000000001</c:v>
                </c:pt>
                <c:pt idx="6">
                  <c:v>-0.12</c:v>
                </c:pt>
                <c:pt idx="7">
                  <c:v>-0.03</c:v>
                </c:pt>
                <c:pt idx="8">
                  <c:v>0.12</c:v>
                </c:pt>
                <c:pt idx="9">
                  <c:v>-0.12</c:v>
                </c:pt>
                <c:pt idx="10">
                  <c:v>0.21</c:v>
                </c:pt>
                <c:pt idx="11">
                  <c:v>7.0000000000000007E-2</c:v>
                </c:pt>
                <c:pt idx="12">
                  <c:v>-0.12</c:v>
                </c:pt>
                <c:pt idx="13">
                  <c:v>-0.12</c:v>
                </c:pt>
                <c:pt idx="14">
                  <c:v>7.0000000000000007E-2</c:v>
                </c:pt>
                <c:pt idx="15">
                  <c:v>0.35</c:v>
                </c:pt>
                <c:pt idx="16">
                  <c:v>0.12</c:v>
                </c:pt>
                <c:pt idx="17">
                  <c:v>0.09</c:v>
                </c:pt>
                <c:pt idx="18">
                  <c:v>0.06</c:v>
                </c:pt>
                <c:pt idx="19">
                  <c:v>0.2</c:v>
                </c:pt>
                <c:pt idx="20">
                  <c:v>0.01</c:v>
                </c:pt>
                <c:pt idx="21">
                  <c:v>0.02</c:v>
                </c:pt>
                <c:pt idx="22">
                  <c:v>-0.12</c:v>
                </c:pt>
                <c:pt idx="23">
                  <c:v>-0.12</c:v>
                </c:pt>
                <c:pt idx="24">
                  <c:v>-0.12</c:v>
                </c:pt>
                <c:pt idx="25">
                  <c:v>-0.09</c:v>
                </c:pt>
                <c:pt idx="26">
                  <c:v>-0.08</c:v>
                </c:pt>
                <c:pt idx="27">
                  <c:v>0.02</c:v>
                </c:pt>
                <c:pt idx="28">
                  <c:v>0.06</c:v>
                </c:pt>
                <c:pt idx="29">
                  <c:v>-0.12</c:v>
                </c:pt>
                <c:pt idx="30">
                  <c:v>0.11</c:v>
                </c:pt>
                <c:pt idx="31">
                  <c:v>-0.12</c:v>
                </c:pt>
                <c:pt idx="32">
                  <c:v>-0.12</c:v>
                </c:pt>
                <c:pt idx="33">
                  <c:v>7.0000000000000007E-2</c:v>
                </c:pt>
                <c:pt idx="34">
                  <c:v>-0.12</c:v>
                </c:pt>
                <c:pt idx="35">
                  <c:v>-0.12</c:v>
                </c:pt>
                <c:pt idx="36">
                  <c:v>-0.26</c:v>
                </c:pt>
                <c:pt idx="37">
                  <c:v>-0.12</c:v>
                </c:pt>
                <c:pt idx="38">
                  <c:v>-0.03</c:v>
                </c:pt>
                <c:pt idx="39">
                  <c:v>-0.12</c:v>
                </c:pt>
                <c:pt idx="40">
                  <c:v>-0.22</c:v>
                </c:pt>
                <c:pt idx="41">
                  <c:v>-0.12</c:v>
                </c:pt>
              </c:numCache>
            </c:numRef>
          </c:xVal>
          <c:yVal>
            <c:numRef>
              <c:f>Sheet2!$I$4:$I$45</c:f>
              <c:numCache>
                <c:formatCode>General</c:formatCode>
                <c:ptCount val="42"/>
                <c:pt idx="0">
                  <c:v>-0.2</c:v>
                </c:pt>
                <c:pt idx="1">
                  <c:v>0.1</c:v>
                </c:pt>
                <c:pt idx="2">
                  <c:v>-0.04</c:v>
                </c:pt>
                <c:pt idx="3">
                  <c:v>-0.19</c:v>
                </c:pt>
                <c:pt idx="4">
                  <c:v>-0.13</c:v>
                </c:pt>
                <c:pt idx="5">
                  <c:v>-7.0000000000000007E-2</c:v>
                </c:pt>
                <c:pt idx="6">
                  <c:v>-0.04</c:v>
                </c:pt>
                <c:pt idx="7">
                  <c:v>0.15</c:v>
                </c:pt>
                <c:pt idx="8">
                  <c:v>-0.11</c:v>
                </c:pt>
                <c:pt idx="9">
                  <c:v>-7.0000000000000007E-2</c:v>
                </c:pt>
                <c:pt idx="10">
                  <c:v>0.3</c:v>
                </c:pt>
                <c:pt idx="11">
                  <c:v>-0.2</c:v>
                </c:pt>
                <c:pt idx="12">
                  <c:v>-0.03</c:v>
                </c:pt>
                <c:pt idx="13">
                  <c:v>0.1</c:v>
                </c:pt>
                <c:pt idx="14">
                  <c:v>-0.1</c:v>
                </c:pt>
                <c:pt idx="15">
                  <c:v>0</c:v>
                </c:pt>
                <c:pt idx="16">
                  <c:v>0.08</c:v>
                </c:pt>
                <c:pt idx="17">
                  <c:v>0.23</c:v>
                </c:pt>
                <c:pt idx="18">
                  <c:v>0.08</c:v>
                </c:pt>
                <c:pt idx="19">
                  <c:v>0.03</c:v>
                </c:pt>
                <c:pt idx="20">
                  <c:v>0.14000000000000001</c:v>
                </c:pt>
                <c:pt idx="21">
                  <c:v>0.19</c:v>
                </c:pt>
                <c:pt idx="22">
                  <c:v>-0.1</c:v>
                </c:pt>
                <c:pt idx="23">
                  <c:v>-0.04</c:v>
                </c:pt>
                <c:pt idx="24">
                  <c:v>0.1</c:v>
                </c:pt>
                <c:pt idx="25">
                  <c:v>0.31</c:v>
                </c:pt>
                <c:pt idx="26">
                  <c:v>0.04</c:v>
                </c:pt>
                <c:pt idx="27">
                  <c:v>0.19</c:v>
                </c:pt>
                <c:pt idx="28">
                  <c:v>-0.3</c:v>
                </c:pt>
                <c:pt idx="29">
                  <c:v>-0.23</c:v>
                </c:pt>
                <c:pt idx="30">
                  <c:v>0.24</c:v>
                </c:pt>
                <c:pt idx="31">
                  <c:v>0.1</c:v>
                </c:pt>
                <c:pt idx="32">
                  <c:v>0.1</c:v>
                </c:pt>
                <c:pt idx="33">
                  <c:v>-0.1</c:v>
                </c:pt>
                <c:pt idx="34">
                  <c:v>0.1</c:v>
                </c:pt>
                <c:pt idx="35">
                  <c:v>-0.18</c:v>
                </c:pt>
                <c:pt idx="36">
                  <c:v>-0.04</c:v>
                </c:pt>
                <c:pt idx="37">
                  <c:v>0.1</c:v>
                </c:pt>
                <c:pt idx="38">
                  <c:v>-0.19</c:v>
                </c:pt>
                <c:pt idx="39">
                  <c:v>-0.15</c:v>
                </c:pt>
                <c:pt idx="40">
                  <c:v>-0.25</c:v>
                </c:pt>
                <c:pt idx="4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B-214A-A150-946F73C1A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72095"/>
        <c:axId val="2043583808"/>
      </c:scatterChart>
      <c:valAx>
        <c:axId val="3406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83808"/>
        <c:crosses val="autoZero"/>
        <c:crossBetween val="midCat"/>
      </c:valAx>
      <c:valAx>
        <c:axId val="20435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7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proportion!$L$3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proportion!$M$2:$O$2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proportion!$M$3:$O$3</c:f>
              <c:numCache>
                <c:formatCode>General</c:formatCode>
                <c:ptCount val="3"/>
                <c:pt idx="0">
                  <c:v>1.5910646070264991</c:v>
                </c:pt>
                <c:pt idx="1">
                  <c:v>2.4608978427565478</c:v>
                </c:pt>
                <c:pt idx="2">
                  <c:v>1.2787536009528289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8-EB4D-9EC6-F8E7CB49390D}"/>
            </c:ext>
          </c:extLst>
        </c:ser>
        <c:ser>
          <c:idx val="1"/>
          <c:order val="1"/>
          <c:tx>
            <c:strRef>
              <c:f>proportion!$L$4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proportion!$M$2:$O$2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proportion!$M$4:$O$4</c:f>
              <c:numCache>
                <c:formatCode>General</c:formatCode>
                <c:ptCount val="3"/>
                <c:pt idx="0">
                  <c:v>4.6568357800788114</c:v>
                </c:pt>
                <c:pt idx="1">
                  <c:v>5.1008838121567779</c:v>
                </c:pt>
                <c:pt idx="2">
                  <c:v>3.9482172935599706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8-EB4D-9EC6-F8E7CB49390D}"/>
            </c:ext>
          </c:extLst>
        </c:ser>
        <c:ser>
          <c:idx val="2"/>
          <c:order val="2"/>
          <c:tx>
            <c:strRef>
              <c:f>proportion!$L$5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proportion!$M$2:$O$2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proportion!$M$5:$O$5</c:f>
              <c:numCache>
                <c:formatCode>General</c:formatCode>
                <c:ptCount val="3"/>
                <c:pt idx="0">
                  <c:v>1.8325089127062364</c:v>
                </c:pt>
                <c:pt idx="1">
                  <c:v>3.0576661039098294</c:v>
                </c:pt>
                <c:pt idx="2">
                  <c:v>2.0293837776852097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8-EB4D-9EC6-F8E7CB49390D}"/>
            </c:ext>
          </c:extLst>
        </c:ser>
        <c:ser>
          <c:idx val="3"/>
          <c:order val="3"/>
          <c:tx>
            <c:strRef>
              <c:f>proportion!$L$6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proportion!$M$2:$O$2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proportion!$M$6:$O$6</c:f>
              <c:numCache>
                <c:formatCode>General</c:formatCode>
                <c:ptCount val="3"/>
                <c:pt idx="0">
                  <c:v>0</c:v>
                </c:pt>
                <c:pt idx="1">
                  <c:v>1.2787536009528289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8-EB4D-9EC6-F8E7CB49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4708943"/>
        <c:axId val="387666447"/>
      </c:barChart>
      <c:catAx>
        <c:axId val="2647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66447"/>
        <c:crosses val="autoZero"/>
        <c:auto val="1"/>
        <c:lblAlgn val="ctr"/>
        <c:lblOffset val="100"/>
        <c:noMultiLvlLbl val="0"/>
      </c:catAx>
      <c:valAx>
        <c:axId val="3876664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size!$L$5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size!$M$4:$R$4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size!$M$5:$R$5</c:f>
              <c:numCache>
                <c:formatCode>General</c:formatCode>
                <c:ptCount val="6"/>
                <c:pt idx="0">
                  <c:v>1.2304489213782739</c:v>
                </c:pt>
                <c:pt idx="1">
                  <c:v>1.3617278360175928</c:v>
                </c:pt>
                <c:pt idx="2">
                  <c:v>2.2764618041732443</c:v>
                </c:pt>
                <c:pt idx="3">
                  <c:v>2.0043213737826426</c:v>
                </c:pt>
                <c:pt idx="4">
                  <c:v>0.69897000433601886</c:v>
                </c:pt>
                <c:pt idx="5">
                  <c:v>1.1760912590556813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3-C84E-A515-41A5C9978627}"/>
            </c:ext>
          </c:extLst>
        </c:ser>
        <c:ser>
          <c:idx val="1"/>
          <c:order val="1"/>
          <c:tx>
            <c:strRef>
              <c:f>size!$L$6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size!$M$4:$R$4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size!$M$6:$R$6</c:f>
              <c:numCache>
                <c:formatCode>General</c:formatCode>
                <c:ptCount val="6"/>
                <c:pt idx="0">
                  <c:v>4.2005221918021132</c:v>
                </c:pt>
                <c:pt idx="1">
                  <c:v>4.4699692094999595</c:v>
                </c:pt>
                <c:pt idx="2">
                  <c:v>4.769259134625714</c:v>
                </c:pt>
                <c:pt idx="3">
                  <c:v>4.8284407609566431</c:v>
                </c:pt>
                <c:pt idx="4">
                  <c:v>3.8109713998222077</c:v>
                </c:pt>
                <c:pt idx="5">
                  <c:v>3.381295623003826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3-C84E-A515-41A5C9978627}"/>
            </c:ext>
          </c:extLst>
        </c:ser>
        <c:ser>
          <c:idx val="2"/>
          <c:order val="2"/>
          <c:tx>
            <c:strRef>
              <c:f>size!$L$7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size!$M$4:$R$4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size!$M$7:$R$7</c:f>
              <c:numCache>
                <c:formatCode>General</c:formatCode>
                <c:ptCount val="6"/>
                <c:pt idx="0">
                  <c:v>0</c:v>
                </c:pt>
                <c:pt idx="1">
                  <c:v>1.8325089127062364</c:v>
                </c:pt>
                <c:pt idx="2">
                  <c:v>2.8254261177678233</c:v>
                </c:pt>
                <c:pt idx="3">
                  <c:v>2.6757783416740852</c:v>
                </c:pt>
                <c:pt idx="4">
                  <c:v>0.69897000433601886</c:v>
                </c:pt>
                <c:pt idx="5">
                  <c:v>2.012837224705172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3-C84E-A515-41A5C9978627}"/>
            </c:ext>
          </c:extLst>
        </c:ser>
        <c:ser>
          <c:idx val="3"/>
          <c:order val="3"/>
          <c:tx>
            <c:strRef>
              <c:f>size!$L$8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size!$M$4:$R$4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size!$M$8:$R$8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0.95424250943932487</c:v>
                </c:pt>
                <c:pt idx="3">
                  <c:v>1.0413926851582251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3-C84E-A515-41A5C997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3711679"/>
        <c:axId val="387413311"/>
      </c:barChart>
      <c:catAx>
        <c:axId val="2437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13311"/>
        <c:crosses val="autoZero"/>
        <c:auto val="1"/>
        <c:lblAlgn val="ctr"/>
        <c:lblOffset val="100"/>
        <c:noMultiLvlLbl val="0"/>
      </c:catAx>
      <c:valAx>
        <c:axId val="3874133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West, South, North and East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443438646890546"/>
          <c:y val="0.18026645908805125"/>
          <c:w val="0.42824144261671165"/>
          <c:h val="0.65964791473309192"/>
        </c:manualLayout>
      </c:layout>
      <c:barChart>
        <c:barDir val="col"/>
        <c:grouping val="percentStacked"/>
        <c:varyColors val="1"/>
        <c:ser>
          <c:idx val="0"/>
          <c:order val="0"/>
          <c:tx>
            <c:strRef>
              <c:f>alignment!$A$22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alignment!$B$22:$E$22</c:f>
              <c:numCache>
                <c:formatCode>General</c:formatCode>
                <c:ptCount val="4"/>
                <c:pt idx="0">
                  <c:v>71.144660167513393</c:v>
                </c:pt>
                <c:pt idx="1">
                  <c:v>63.887738569270901</c:v>
                </c:pt>
                <c:pt idx="2">
                  <c:v>161.20341617465331</c:v>
                </c:pt>
                <c:pt idx="3">
                  <c:v>47.764185088562414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EF2-9044-A92A-71AD288F98FB}"/>
            </c:ext>
          </c:extLst>
        </c:ser>
        <c:ser>
          <c:idx val="1"/>
          <c:order val="1"/>
          <c:tx>
            <c:strRef>
              <c:f>alignment!$A$23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alignment!$B$23:$E$23</c:f>
              <c:numCache>
                <c:formatCode>General</c:formatCode>
                <c:ptCount val="4"/>
                <c:pt idx="0">
                  <c:v>37309.376597555951</c:v>
                </c:pt>
                <c:pt idx="1">
                  <c:v>33503.732994645063</c:v>
                </c:pt>
                <c:pt idx="2">
                  <c:v>84537.601960730477</c:v>
                </c:pt>
                <c:pt idx="3">
                  <c:v>25048.288447068517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EF2-9044-A92A-71AD288F98FB}"/>
            </c:ext>
          </c:extLst>
        </c:ser>
        <c:ser>
          <c:idx val="2"/>
          <c:order val="2"/>
          <c:tx>
            <c:strRef>
              <c:f>alignment!$A$24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alignment!$B$24:$E$24</c:f>
              <c:numCache>
                <c:formatCode>General</c:formatCode>
                <c:ptCount val="4"/>
                <c:pt idx="0">
                  <c:v>271.7560565700947</c:v>
                </c:pt>
                <c:pt idx="1">
                  <c:v>244.03630372099406</c:v>
                </c:pt>
                <c:pt idx="2">
                  <c:v>615.75956062062335</c:v>
                </c:pt>
                <c:pt idx="3">
                  <c:v>182.44807908828781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EF2-9044-A92A-71AD288F98FB}"/>
            </c:ext>
          </c:extLst>
        </c:ser>
        <c:ser>
          <c:idx val="3"/>
          <c:order val="3"/>
          <c:tx>
            <c:strRef>
              <c:f>alignment!$A$25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alignment!$B$25:$E$25</c:f>
              <c:numCache>
                <c:formatCode>General</c:formatCode>
                <c:ptCount val="4"/>
                <c:pt idx="0">
                  <c:v>3.7226857064396541</c:v>
                </c:pt>
                <c:pt idx="1">
                  <c:v>3.3429630646711517</c:v>
                </c:pt>
                <c:pt idx="2">
                  <c:v>8.4350624742551155</c:v>
                </c:pt>
                <c:pt idx="3">
                  <c:v>2.4992887546340796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EF2-9044-A92A-71AD288F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688963"/>
        <c:axId val="2041138494"/>
      </c:barChart>
      <c:catAx>
        <c:axId val="772688963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138494"/>
        <c:crosses val="autoZero"/>
        <c:auto val="1"/>
        <c:lblAlgn val="ctr"/>
        <c:lblOffset val="100"/>
        <c:noMultiLvlLbl val="1"/>
      </c:catAx>
      <c:valAx>
        <c:axId val="2041138494"/>
        <c:scaling>
          <c:logBase val="10"/>
          <c:orientation val="maxMin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low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2688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West, South, North and East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3529054758566137"/>
          <c:y val="0.25526820866141731"/>
          <c:w val="0.44807075827850279"/>
          <c:h val="0.61480982845894261"/>
        </c:manualLayout>
      </c:layout>
      <c:barChart>
        <c:barDir val="col"/>
        <c:grouping val="percentStacked"/>
        <c:varyColors val="1"/>
        <c:ser>
          <c:idx val="0"/>
          <c:order val="0"/>
          <c:tx>
            <c:strRef>
              <c:f>alignment!$A$22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alignment!$B$5:$E$5</c:f>
              <c:numCache>
                <c:formatCode>General</c:formatCode>
                <c:ptCount val="4"/>
                <c:pt idx="0">
                  <c:v>150</c:v>
                </c:pt>
                <c:pt idx="1">
                  <c:v>102</c:v>
                </c:pt>
                <c:pt idx="2">
                  <c:v>80</c:v>
                </c:pt>
                <c:pt idx="3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2D0-BC4B-AAD9-E188E0769217}"/>
            </c:ext>
          </c:extLst>
        </c:ser>
        <c:ser>
          <c:idx val="1"/>
          <c:order val="1"/>
          <c:tx>
            <c:strRef>
              <c:f>alignment!$A$23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alignment!$B$6:$E$6</c:f>
              <c:numCache>
                <c:formatCode>General</c:formatCode>
                <c:ptCount val="4"/>
                <c:pt idx="0">
                  <c:v>36872</c:v>
                </c:pt>
                <c:pt idx="1">
                  <c:v>33271</c:v>
                </c:pt>
                <c:pt idx="2">
                  <c:v>85008</c:v>
                </c:pt>
                <c:pt idx="3">
                  <c:v>25248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2D0-BC4B-AAD9-E188E0769217}"/>
            </c:ext>
          </c:extLst>
        </c:ser>
        <c:ser>
          <c:idx val="2"/>
          <c:order val="2"/>
          <c:tx>
            <c:strRef>
              <c:f>alignment!$A$24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alignment!$B$7:$E$7</c:f>
              <c:numCache>
                <c:formatCode>General</c:formatCode>
                <c:ptCount val="4"/>
                <c:pt idx="0">
                  <c:v>633</c:v>
                </c:pt>
                <c:pt idx="1">
                  <c:v>440</c:v>
                </c:pt>
                <c:pt idx="2">
                  <c:v>227</c:v>
                </c:pt>
                <c:pt idx="3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2D0-BC4B-AAD9-E188E0769217}"/>
            </c:ext>
          </c:extLst>
        </c:ser>
        <c:ser>
          <c:idx val="3"/>
          <c:order val="3"/>
          <c:tx>
            <c:strRef>
              <c:f>alignment!$A$25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alignment!$B$21:$E$21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alignment!$B$8:$E$8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2D0-BC4B-AAD9-E188E076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688963"/>
        <c:axId val="2041138494"/>
      </c:barChart>
      <c:catAx>
        <c:axId val="772688963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138494"/>
        <c:crosses val="autoZero"/>
        <c:auto val="1"/>
        <c:lblAlgn val="ctr"/>
        <c:lblOffset val="100"/>
        <c:noMultiLvlLbl val="1"/>
      </c:catAx>
      <c:valAx>
        <c:axId val="2041138494"/>
        <c:scaling>
          <c:logBase val="10"/>
          <c:orientation val="maxMin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2688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alignment!$L$4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alignment!$M$3:$P$3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alignment!$M$4:$P$4</c:f>
              <c:numCache>
                <c:formatCode>0.00000</c:formatCode>
                <c:ptCount val="4"/>
                <c:pt idx="0">
                  <c:v>2.1789769472931693</c:v>
                </c:pt>
                <c:pt idx="1">
                  <c:v>2.012837224705172</c:v>
                </c:pt>
                <c:pt idx="2">
                  <c:v>1.9084850188786497</c:v>
                </c:pt>
                <c:pt idx="3">
                  <c:v>1.1139433523068367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814A-AC13-8F3900DD6BE0}"/>
            </c:ext>
          </c:extLst>
        </c:ser>
        <c:ser>
          <c:idx val="1"/>
          <c:order val="1"/>
          <c:tx>
            <c:strRef>
              <c:f>alignment!$L$5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alignment!$M$3:$P$3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alignment!$M$5:$P$5</c:f>
              <c:numCache>
                <c:formatCode>0.00000</c:formatCode>
                <c:ptCount val="4"/>
                <c:pt idx="0">
                  <c:v>4.5667084733924668</c:v>
                </c:pt>
                <c:pt idx="1">
                  <c:v>4.5220789073568772</c:v>
                </c:pt>
                <c:pt idx="2">
                  <c:v>4.9294649074016244</c:v>
                </c:pt>
                <c:pt idx="3">
                  <c:v>4.4022441823326197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5-814A-AC13-8F3900DD6BE0}"/>
            </c:ext>
          </c:extLst>
        </c:ser>
        <c:ser>
          <c:idx val="2"/>
          <c:order val="2"/>
          <c:tx>
            <c:strRef>
              <c:f>alignment!$L$6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alignment!$M$3:$P$3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alignment!$M$6:$P$6</c:f>
              <c:numCache>
                <c:formatCode>0.00000</c:formatCode>
                <c:ptCount val="4"/>
                <c:pt idx="0">
                  <c:v>2.8020892578817329</c:v>
                </c:pt>
                <c:pt idx="1">
                  <c:v>2.6444385894678386</c:v>
                </c:pt>
                <c:pt idx="2">
                  <c:v>2.357934847000454</c:v>
                </c:pt>
                <c:pt idx="3">
                  <c:v>1.1760912590556813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5-814A-AC13-8F3900DD6BE0}"/>
            </c:ext>
          </c:extLst>
        </c:ser>
        <c:ser>
          <c:idx val="3"/>
          <c:order val="3"/>
          <c:tx>
            <c:strRef>
              <c:f>alignment!$L$7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alignment!$M$3:$P$3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alignment!$M$7:$P$7</c:f>
              <c:numCache>
                <c:formatCode>0.00000</c:formatCode>
                <c:ptCount val="4"/>
                <c:pt idx="0">
                  <c:v>0.3010299956639812</c:v>
                </c:pt>
                <c:pt idx="1">
                  <c:v>0.47712125471966244</c:v>
                </c:pt>
                <c:pt idx="2">
                  <c:v>0.95424250943932487</c:v>
                </c:pt>
                <c:pt idx="3">
                  <c:v>0.90308998699194354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5-814A-AC13-8F3900DD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46724111"/>
        <c:axId val="346654031"/>
      </c:barChart>
      <c:catAx>
        <c:axId val="3467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54031"/>
        <c:crosses val="autoZero"/>
        <c:auto val="1"/>
        <c:lblAlgn val="ctr"/>
        <c:lblOffset val="100"/>
        <c:noMultiLvlLbl val="0"/>
      </c:catAx>
      <c:valAx>
        <c:axId val="34665403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current!$A$6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current!$B$5:$D$5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current!$B$6:$D$6</c:f>
              <c:numCache>
                <c:formatCode>0</c:formatCode>
                <c:ptCount val="3"/>
                <c:pt idx="0">
                  <c:v>102</c:v>
                </c:pt>
                <c:pt idx="1">
                  <c:v>198</c:v>
                </c:pt>
                <c:pt idx="2">
                  <c:v>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AFA-F846-A1D8-68DD71EBF983}"/>
            </c:ext>
          </c:extLst>
        </c:ser>
        <c:ser>
          <c:idx val="1"/>
          <c:order val="1"/>
          <c:tx>
            <c:strRef>
              <c:f>current!$A$7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current!$B$5:$D$5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current!$B$7:$D$7</c:f>
              <c:numCache>
                <c:formatCode>0</c:formatCode>
                <c:ptCount val="3"/>
                <c:pt idx="0">
                  <c:v>33271</c:v>
                </c:pt>
                <c:pt idx="1">
                  <c:v>101522</c:v>
                </c:pt>
                <c:pt idx="2">
                  <c:v>45606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AFA-F846-A1D8-68DD71EBF983}"/>
            </c:ext>
          </c:extLst>
        </c:ser>
        <c:ser>
          <c:idx val="2"/>
          <c:order val="2"/>
          <c:tx>
            <c:strRef>
              <c:f>current!$A$8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current!$B$5:$D$5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current!$B$8:$D$8</c:f>
              <c:numCache>
                <c:formatCode>0</c:formatCode>
                <c:ptCount val="3"/>
                <c:pt idx="0">
                  <c:v>440</c:v>
                </c:pt>
                <c:pt idx="1">
                  <c:v>669</c:v>
                </c:pt>
                <c:pt idx="2">
                  <c:v>205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AFA-F846-A1D8-68DD71EBF983}"/>
            </c:ext>
          </c:extLst>
        </c:ser>
        <c:ser>
          <c:idx val="3"/>
          <c:order val="3"/>
          <c:tx>
            <c:strRef>
              <c:f>current!$A$9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current!$B$5:$D$5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current!$B$9:$D$9</c:f>
              <c:numCache>
                <c:formatCode>0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AFA-F846-A1D8-68DD71EB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755109"/>
        <c:axId val="934139173"/>
      </c:barChart>
      <c:catAx>
        <c:axId val="942755109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4139173"/>
        <c:crosses val="autoZero"/>
        <c:auto val="1"/>
        <c:lblAlgn val="ctr"/>
        <c:lblOffset val="100"/>
        <c:noMultiLvlLbl val="1"/>
      </c:catAx>
      <c:valAx>
        <c:axId val="934139173"/>
        <c:scaling>
          <c:logBase val="10"/>
          <c:orientation val="maxMin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7551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Calm, Medium and Strong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current!$A$22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current!$B$21:$D$21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current!$B$22:$D$22</c:f>
              <c:numCache>
                <c:formatCode>General</c:formatCode>
                <c:ptCount val="3"/>
                <c:pt idx="0">
                  <c:v>63.887738569270901</c:v>
                </c:pt>
                <c:pt idx="1">
                  <c:v>193.46941644926542</c:v>
                </c:pt>
                <c:pt idx="2">
                  <c:v>86.642844981463668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3D-9B48-AE82-76BCE6A0768C}"/>
            </c:ext>
          </c:extLst>
        </c:ser>
        <c:ser>
          <c:idx val="1"/>
          <c:order val="1"/>
          <c:tx>
            <c:strRef>
              <c:f>current!$A$23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current!$B$21:$D$21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current!$B$23:$D$23</c:f>
              <c:numCache>
                <c:formatCode>General</c:formatCode>
                <c:ptCount val="3"/>
                <c:pt idx="0">
                  <c:v>33503.732994645063</c:v>
                </c:pt>
                <c:pt idx="1">
                  <c:v>101458.39900590417</c:v>
                </c:pt>
                <c:pt idx="2">
                  <c:v>45436.867999450769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33D-9B48-AE82-76BCE6A0768C}"/>
            </c:ext>
          </c:extLst>
        </c:ser>
        <c:ser>
          <c:idx val="2"/>
          <c:order val="2"/>
          <c:tx>
            <c:strRef>
              <c:f>current!$A$24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current!$B$21:$D$21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current!$B$24:$D$24</c:f>
              <c:numCache>
                <c:formatCode>General</c:formatCode>
                <c:ptCount val="3"/>
                <c:pt idx="0">
                  <c:v>244.03630372099406</c:v>
                </c:pt>
                <c:pt idx="1">
                  <c:v>739.00817794864759</c:v>
                </c:pt>
                <c:pt idx="2">
                  <c:v>330.9555183303583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33D-9B48-AE82-76BCE6A0768C}"/>
            </c:ext>
          </c:extLst>
        </c:ser>
        <c:ser>
          <c:idx val="3"/>
          <c:order val="3"/>
          <c:tx>
            <c:strRef>
              <c:f>current!$A$25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current!$B$21:$D$21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current!$B$25:$D$25</c:f>
              <c:numCache>
                <c:formatCode>General</c:formatCode>
                <c:ptCount val="3"/>
                <c:pt idx="0">
                  <c:v>3.3429630646711517</c:v>
                </c:pt>
                <c:pt idx="1">
                  <c:v>10.123399697926679</c:v>
                </c:pt>
                <c:pt idx="2">
                  <c:v>4.5336372374021696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33D-9B48-AE82-76BCE6A0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431424"/>
        <c:axId val="1893987608"/>
      </c:barChart>
      <c:catAx>
        <c:axId val="11684314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987608"/>
        <c:crosses val="autoZero"/>
        <c:auto val="1"/>
        <c:lblAlgn val="ctr"/>
        <c:lblOffset val="100"/>
        <c:noMultiLvlLbl val="1"/>
      </c:catAx>
      <c:valAx>
        <c:axId val="1893987608"/>
        <c:scaling>
          <c:logBase val="10"/>
          <c:orientation val="maxMin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low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431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current!$O$6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current!$P$5:$R$5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current!$P$6:$R$6</c:f>
              <c:numCache>
                <c:formatCode>General</c:formatCode>
                <c:ptCount val="3"/>
                <c:pt idx="0">
                  <c:v>2.0086001717619175</c:v>
                </c:pt>
                <c:pt idx="1">
                  <c:v>2.2966651902615309</c:v>
                </c:pt>
                <c:pt idx="2">
                  <c:v>1.6434526764861874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6-6B4B-AE92-876AA5700A1F}"/>
            </c:ext>
          </c:extLst>
        </c:ser>
        <c:ser>
          <c:idx val="1"/>
          <c:order val="1"/>
          <c:tx>
            <c:strRef>
              <c:f>current!$O$7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current!$P$5:$R$5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current!$P$7:$R$7</c:f>
              <c:numCache>
                <c:formatCode>General</c:formatCode>
                <c:ptCount val="3"/>
                <c:pt idx="0">
                  <c:v>4.5220658543090151</c:v>
                </c:pt>
                <c:pt idx="1">
                  <c:v>5.0065601648432292</c:v>
                </c:pt>
                <c:pt idx="2">
                  <c:v>4.6590219829160668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6-6B4B-AE92-876AA5700A1F}"/>
            </c:ext>
          </c:extLst>
        </c:ser>
        <c:ser>
          <c:idx val="2"/>
          <c:order val="2"/>
          <c:tx>
            <c:strRef>
              <c:f>current!$O$8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current!$P$5:$R$5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current!$P$8:$R$8</c:f>
              <c:numCache>
                <c:formatCode>General</c:formatCode>
                <c:ptCount val="3"/>
                <c:pt idx="0">
                  <c:v>2.6434526764861874</c:v>
                </c:pt>
                <c:pt idx="1">
                  <c:v>2.8254261177678233</c:v>
                </c:pt>
                <c:pt idx="2">
                  <c:v>2.3117538610557542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6-6B4B-AE92-876AA5700A1F}"/>
            </c:ext>
          </c:extLst>
        </c:ser>
        <c:ser>
          <c:idx val="3"/>
          <c:order val="3"/>
          <c:tx>
            <c:strRef>
              <c:f>current!$O$9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current!$P$5:$R$5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current!$P$9:$R$9</c:f>
              <c:numCache>
                <c:formatCode>General</c:formatCode>
                <c:ptCount val="3"/>
                <c:pt idx="0">
                  <c:v>0.3010299956639812</c:v>
                </c:pt>
                <c:pt idx="1">
                  <c:v>1.0791812460476249</c:v>
                </c:pt>
                <c:pt idx="2">
                  <c:v>0.6020599913279624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6-6B4B-AE92-876AA570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5072255"/>
        <c:axId val="386270239"/>
      </c:barChart>
      <c:catAx>
        <c:axId val="2350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0239"/>
        <c:crosses val="autoZero"/>
        <c:auto val="1"/>
        <c:lblAlgn val="ctr"/>
        <c:lblOffset val="100"/>
        <c:noMultiLvlLbl val="0"/>
      </c:catAx>
      <c:valAx>
        <c:axId val="38627023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location!$A$4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location!$B$3:$I$3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Isabella</c:v>
                </c:pt>
                <c:pt idx="3">
                  <c:v>Luquillo</c:v>
                </c:pt>
                <c:pt idx="4">
                  <c:v>Culebra</c:v>
                </c:pt>
                <c:pt idx="5">
                  <c:v>Guayama</c:v>
                </c:pt>
                <c:pt idx="6">
                  <c:v>Ceiba</c:v>
                </c:pt>
                <c:pt idx="7">
                  <c:v>Guanica</c:v>
                </c:pt>
              </c:strCache>
            </c:strRef>
          </c:cat>
          <c:val>
            <c:numRef>
              <c:f>location!$B$4:$I$4</c:f>
              <c:numCache>
                <c:formatCode>General</c:formatCode>
                <c:ptCount val="8"/>
                <c:pt idx="0">
                  <c:v>150</c:v>
                </c:pt>
                <c:pt idx="1">
                  <c:v>24</c:v>
                </c:pt>
                <c:pt idx="2">
                  <c:v>28</c:v>
                </c:pt>
                <c:pt idx="3">
                  <c:v>16</c:v>
                </c:pt>
                <c:pt idx="4">
                  <c:v>12</c:v>
                </c:pt>
                <c:pt idx="5">
                  <c:v>53</c:v>
                </c:pt>
                <c:pt idx="6">
                  <c:v>36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C-D643-8464-6A374355760F}"/>
            </c:ext>
          </c:extLst>
        </c:ser>
        <c:ser>
          <c:idx val="1"/>
          <c:order val="1"/>
          <c:tx>
            <c:strRef>
              <c:f>location!$A$5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location!$B$3:$I$3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Isabella</c:v>
                </c:pt>
                <c:pt idx="3">
                  <c:v>Luquillo</c:v>
                </c:pt>
                <c:pt idx="4">
                  <c:v>Culebra</c:v>
                </c:pt>
                <c:pt idx="5">
                  <c:v>Guayama</c:v>
                </c:pt>
                <c:pt idx="6">
                  <c:v>Ceiba</c:v>
                </c:pt>
                <c:pt idx="7">
                  <c:v>Guanica</c:v>
                </c:pt>
              </c:strCache>
            </c:strRef>
          </c:cat>
          <c:val>
            <c:numRef>
              <c:f>location!$B$5:$I$5</c:f>
              <c:numCache>
                <c:formatCode>General</c:formatCode>
                <c:ptCount val="8"/>
                <c:pt idx="0">
                  <c:v>36872</c:v>
                </c:pt>
                <c:pt idx="1">
                  <c:v>16462</c:v>
                </c:pt>
                <c:pt idx="2">
                  <c:v>20805</c:v>
                </c:pt>
                <c:pt idx="3">
                  <c:v>24801</c:v>
                </c:pt>
                <c:pt idx="4">
                  <c:v>25248</c:v>
                </c:pt>
                <c:pt idx="5">
                  <c:v>8117</c:v>
                </c:pt>
                <c:pt idx="6">
                  <c:v>39402</c:v>
                </c:pt>
                <c:pt idx="7">
                  <c:v>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C-D643-8464-6A374355760F}"/>
            </c:ext>
          </c:extLst>
        </c:ser>
        <c:ser>
          <c:idx val="2"/>
          <c:order val="2"/>
          <c:tx>
            <c:strRef>
              <c:f>location!$A$6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location!$B$3:$I$3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Isabella</c:v>
                </c:pt>
                <c:pt idx="3">
                  <c:v>Luquillo</c:v>
                </c:pt>
                <c:pt idx="4">
                  <c:v>Culebra</c:v>
                </c:pt>
                <c:pt idx="5">
                  <c:v>Guayama</c:v>
                </c:pt>
                <c:pt idx="6">
                  <c:v>Ceiba</c:v>
                </c:pt>
                <c:pt idx="7">
                  <c:v>Guanica</c:v>
                </c:pt>
              </c:strCache>
            </c:strRef>
          </c:cat>
          <c:val>
            <c:numRef>
              <c:f>location!$B$6:$I$6</c:f>
              <c:numCache>
                <c:formatCode>General</c:formatCode>
                <c:ptCount val="8"/>
                <c:pt idx="0">
                  <c:v>633</c:v>
                </c:pt>
                <c:pt idx="1">
                  <c:v>72</c:v>
                </c:pt>
                <c:pt idx="2">
                  <c:v>125</c:v>
                </c:pt>
                <c:pt idx="3">
                  <c:v>80</c:v>
                </c:pt>
                <c:pt idx="4">
                  <c:v>14</c:v>
                </c:pt>
                <c:pt idx="5">
                  <c:v>6</c:v>
                </c:pt>
                <c:pt idx="6">
                  <c:v>22</c:v>
                </c:pt>
                <c:pt idx="7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C-D643-8464-6A374355760F}"/>
            </c:ext>
          </c:extLst>
        </c:ser>
        <c:ser>
          <c:idx val="3"/>
          <c:order val="3"/>
          <c:tx>
            <c:strRef>
              <c:f>location!$A$7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location!$B$3:$I$3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Isabella</c:v>
                </c:pt>
                <c:pt idx="3">
                  <c:v>Luquillo</c:v>
                </c:pt>
                <c:pt idx="4">
                  <c:v>Culebra</c:v>
                </c:pt>
                <c:pt idx="5">
                  <c:v>Guayama</c:v>
                </c:pt>
                <c:pt idx="6">
                  <c:v>Ceiba</c:v>
                </c:pt>
                <c:pt idx="7">
                  <c:v>Guanica</c:v>
                </c:pt>
              </c:strCache>
            </c:strRef>
          </c:cat>
          <c:val>
            <c:numRef>
              <c:f>location!$B$7:$I$7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C-D643-8464-6A374355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927007"/>
        <c:axId val="1988708047"/>
      </c:barChart>
      <c:catAx>
        <c:axId val="19889270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08047"/>
        <c:crosses val="autoZero"/>
        <c:auto val="1"/>
        <c:lblAlgn val="ctr"/>
        <c:lblOffset val="100"/>
        <c:noMultiLvlLbl val="0"/>
      </c:catAx>
      <c:valAx>
        <c:axId val="1988708047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location!$R$2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location!$S$1:$Z$1</c:f>
              <c:strCache>
                <c:ptCount val="8"/>
                <c:pt idx="0">
                  <c:v>Rincon</c:v>
                </c:pt>
                <c:pt idx="1">
                  <c:v>Guanica</c:v>
                </c:pt>
                <c:pt idx="2">
                  <c:v>Ponce</c:v>
                </c:pt>
                <c:pt idx="3">
                  <c:v>Isabella</c:v>
                </c:pt>
                <c:pt idx="4">
                  <c:v>Luquillo</c:v>
                </c:pt>
                <c:pt idx="5">
                  <c:v>Culebra</c:v>
                </c:pt>
                <c:pt idx="6">
                  <c:v>Ceiba</c:v>
                </c:pt>
                <c:pt idx="7">
                  <c:v>Guayama</c:v>
                </c:pt>
              </c:strCache>
            </c:strRef>
          </c:cat>
          <c:val>
            <c:numRef>
              <c:f>location!$S$2:$Z$2</c:f>
              <c:numCache>
                <c:formatCode>General</c:formatCode>
                <c:ptCount val="8"/>
                <c:pt idx="0">
                  <c:v>2.1789769472931693</c:v>
                </c:pt>
                <c:pt idx="1">
                  <c:v>1.414973347970818</c:v>
                </c:pt>
                <c:pt idx="2">
                  <c:v>1.3979400086720377</c:v>
                </c:pt>
                <c:pt idx="3">
                  <c:v>1.4623979978989561</c:v>
                </c:pt>
                <c:pt idx="4">
                  <c:v>1.2304489213782739</c:v>
                </c:pt>
                <c:pt idx="5">
                  <c:v>1.1139433523068367</c:v>
                </c:pt>
                <c:pt idx="6">
                  <c:v>1.568201724066995</c:v>
                </c:pt>
                <c:pt idx="7">
                  <c:v>1.7323937598229686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2245-99BB-20321E559D20}"/>
            </c:ext>
          </c:extLst>
        </c:ser>
        <c:ser>
          <c:idx val="1"/>
          <c:order val="1"/>
          <c:tx>
            <c:strRef>
              <c:f>location!$R$3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location!$S$1:$Z$1</c:f>
              <c:strCache>
                <c:ptCount val="8"/>
                <c:pt idx="0">
                  <c:v>Rincon</c:v>
                </c:pt>
                <c:pt idx="1">
                  <c:v>Guanica</c:v>
                </c:pt>
                <c:pt idx="2">
                  <c:v>Ponce</c:v>
                </c:pt>
                <c:pt idx="3">
                  <c:v>Isabella</c:v>
                </c:pt>
                <c:pt idx="4">
                  <c:v>Luquillo</c:v>
                </c:pt>
                <c:pt idx="5">
                  <c:v>Culebra</c:v>
                </c:pt>
                <c:pt idx="6">
                  <c:v>Ceiba</c:v>
                </c:pt>
                <c:pt idx="7">
                  <c:v>Guayama</c:v>
                </c:pt>
              </c:strCache>
            </c:strRef>
          </c:cat>
          <c:val>
            <c:numRef>
              <c:f>location!$S$3:$Z$3</c:f>
              <c:numCache>
                <c:formatCode>General</c:formatCode>
                <c:ptCount val="8"/>
                <c:pt idx="0">
                  <c:v>4.5667084733924668</c:v>
                </c:pt>
                <c:pt idx="1">
                  <c:v>3.9391696796251776</c:v>
                </c:pt>
                <c:pt idx="2">
                  <c:v>4.2165089781866003</c:v>
                </c:pt>
                <c:pt idx="3">
                  <c:v>4.3181885941517963</c:v>
                </c:pt>
                <c:pt idx="4">
                  <c:v>4.3944867031625847</c:v>
                </c:pt>
                <c:pt idx="5">
                  <c:v>4.4022441823326197</c:v>
                </c:pt>
                <c:pt idx="6">
                  <c:v>4.5955292886744594</c:v>
                </c:pt>
                <c:pt idx="7">
                  <c:v>3.9094490469812664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D-2245-99BB-20321E559D20}"/>
            </c:ext>
          </c:extLst>
        </c:ser>
        <c:ser>
          <c:idx val="2"/>
          <c:order val="2"/>
          <c:tx>
            <c:strRef>
              <c:f>location!$R$4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location!$S$1:$Z$1</c:f>
              <c:strCache>
                <c:ptCount val="8"/>
                <c:pt idx="0">
                  <c:v>Rincon</c:v>
                </c:pt>
                <c:pt idx="1">
                  <c:v>Guanica</c:v>
                </c:pt>
                <c:pt idx="2">
                  <c:v>Ponce</c:v>
                </c:pt>
                <c:pt idx="3">
                  <c:v>Isabella</c:v>
                </c:pt>
                <c:pt idx="4">
                  <c:v>Luquillo</c:v>
                </c:pt>
                <c:pt idx="5">
                  <c:v>Culebra</c:v>
                </c:pt>
                <c:pt idx="6">
                  <c:v>Ceiba</c:v>
                </c:pt>
                <c:pt idx="7">
                  <c:v>Guayama</c:v>
                </c:pt>
              </c:strCache>
            </c:strRef>
          </c:cat>
          <c:val>
            <c:numRef>
              <c:f>location!$S$4:$Z$4</c:f>
              <c:numCache>
                <c:formatCode>General</c:formatCode>
                <c:ptCount val="8"/>
                <c:pt idx="0">
                  <c:v>2.8020892578817329</c:v>
                </c:pt>
                <c:pt idx="1">
                  <c:v>2.5599066250361124</c:v>
                </c:pt>
                <c:pt idx="2">
                  <c:v>1.8633228601204559</c:v>
                </c:pt>
                <c:pt idx="3">
                  <c:v>2.1003705451175629</c:v>
                </c:pt>
                <c:pt idx="4">
                  <c:v>1.9084850188786497</c:v>
                </c:pt>
                <c:pt idx="5">
                  <c:v>1.1760912590556813</c:v>
                </c:pt>
                <c:pt idx="6">
                  <c:v>1.3617278360175928</c:v>
                </c:pt>
                <c:pt idx="7">
                  <c:v>0.84509804001425681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2245-99BB-20321E559D20}"/>
            </c:ext>
          </c:extLst>
        </c:ser>
        <c:ser>
          <c:idx val="3"/>
          <c:order val="3"/>
          <c:tx>
            <c:strRef>
              <c:f>location!$R$5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location!$S$1:$Z$1</c:f>
              <c:strCache>
                <c:ptCount val="8"/>
                <c:pt idx="0">
                  <c:v>Rincon</c:v>
                </c:pt>
                <c:pt idx="1">
                  <c:v>Guanica</c:v>
                </c:pt>
                <c:pt idx="2">
                  <c:v>Ponce</c:v>
                </c:pt>
                <c:pt idx="3">
                  <c:v>Isabella</c:v>
                </c:pt>
                <c:pt idx="4">
                  <c:v>Luquillo</c:v>
                </c:pt>
                <c:pt idx="5">
                  <c:v>Culebra</c:v>
                </c:pt>
                <c:pt idx="6">
                  <c:v>Ceiba</c:v>
                </c:pt>
                <c:pt idx="7">
                  <c:v>Guayama</c:v>
                </c:pt>
              </c:strCache>
            </c:strRef>
          </c:cat>
          <c:val>
            <c:numRef>
              <c:f>location!$S$5:$Z$5</c:f>
              <c:numCache>
                <c:formatCode>General</c:formatCode>
                <c:ptCount val="8"/>
                <c:pt idx="0">
                  <c:v>0.3010299956639812</c:v>
                </c:pt>
                <c:pt idx="1">
                  <c:v>0.47712125471966244</c:v>
                </c:pt>
                <c:pt idx="2">
                  <c:v>0</c:v>
                </c:pt>
                <c:pt idx="3">
                  <c:v>0</c:v>
                </c:pt>
                <c:pt idx="4">
                  <c:v>0.69897000433601886</c:v>
                </c:pt>
                <c:pt idx="5">
                  <c:v>0.90308998699194354</c:v>
                </c:pt>
                <c:pt idx="6">
                  <c:v>0.69897000433601886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2245-99BB-20321E55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0411215"/>
        <c:axId val="2030833584"/>
      </c:barChart>
      <c:catAx>
        <c:axId val="29041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33584"/>
        <c:crosses val="autoZero"/>
        <c:auto val="1"/>
        <c:lblAlgn val="ctr"/>
        <c:lblOffset val="100"/>
        <c:noMultiLvlLbl val="0"/>
      </c:catAx>
      <c:valAx>
        <c:axId val="20308335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8</xdr:row>
      <xdr:rowOff>127000</xdr:rowOff>
    </xdr:from>
    <xdr:to>
      <xdr:col>14</xdr:col>
      <xdr:colOff>152400</xdr:colOff>
      <xdr:row>31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2893F-1243-DB4E-863A-14FD8F98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66674</xdr:colOff>
      <xdr:row>15</xdr:row>
      <xdr:rowOff>76200</xdr:rowOff>
    </xdr:from>
    <xdr:ext cx="3489326" cy="28575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63500</xdr:colOff>
      <xdr:row>0</xdr:row>
      <xdr:rowOff>0</xdr:rowOff>
    </xdr:from>
    <xdr:ext cx="3476625" cy="28448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B7412F29-3A5F-DE4D-9465-A998F6A7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16</xdr:col>
      <xdr:colOff>209550</xdr:colOff>
      <xdr:row>9</xdr:row>
      <xdr:rowOff>69850</xdr:rowOff>
    </xdr:from>
    <xdr:to>
      <xdr:col>21</xdr:col>
      <xdr:colOff>82550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A6EDB-2276-904B-9A9D-336E8707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158750</xdr:colOff>
      <xdr:row>3</xdr:row>
      <xdr:rowOff>139700</xdr:rowOff>
    </xdr:from>
    <xdr:ext cx="4070350" cy="29241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184150</xdr:colOff>
      <xdr:row>19</xdr:row>
      <xdr:rowOff>95250</xdr:rowOff>
    </xdr:from>
    <xdr:ext cx="407035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18</xdr:col>
      <xdr:colOff>387350</xdr:colOff>
      <xdr:row>10</xdr:row>
      <xdr:rowOff>95250</xdr:rowOff>
    </xdr:from>
    <xdr:to>
      <xdr:col>23</xdr:col>
      <xdr:colOff>260350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38C91-C2BE-0041-9F16-64038C380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165100</xdr:rowOff>
    </xdr:from>
    <xdr:to>
      <xdr:col>15</xdr:col>
      <xdr:colOff>228600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C9316-888E-3C4F-9112-F8BCD668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514350</xdr:colOff>
      <xdr:row>1</xdr:row>
      <xdr:rowOff>146050</xdr:rowOff>
    </xdr:from>
    <xdr:to>
      <xdr:col>31</xdr:col>
      <xdr:colOff>673100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9684B-1CEE-B849-928A-C4AC95EB3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120650</xdr:rowOff>
    </xdr:from>
    <xdr:to>
      <xdr:col>9</xdr:col>
      <xdr:colOff>711200</xdr:colOff>
      <xdr:row>26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F77D8-DB2A-BD4A-AFFE-FE485B1B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</xdr:row>
      <xdr:rowOff>69850</xdr:rowOff>
    </xdr:from>
    <xdr:to>
      <xdr:col>10</xdr:col>
      <xdr:colOff>520700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B973E-17CD-FF4C-90FD-780141BC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workbookViewId="0">
      <selection sqref="A1:XFD7"/>
    </sheetView>
  </sheetViews>
  <sheetFormatPr baseColWidth="10" defaultColWidth="11.28515625" defaultRowHeight="15" customHeight="1" x14ac:dyDescent="0.2"/>
  <cols>
    <col min="1" max="1" width="12.42578125" customWidth="1"/>
    <col min="2" max="44" width="5.140625" customWidth="1"/>
    <col min="45" max="45" width="7.140625" customWidth="1"/>
  </cols>
  <sheetData>
    <row r="1" spans="1:4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5" ht="15.75" customHeight="1" x14ac:dyDescent="0.2">
      <c r="A2" s="1" t="s">
        <v>44</v>
      </c>
      <c r="B2" s="1">
        <v>3220</v>
      </c>
      <c r="C2" s="1">
        <v>1019</v>
      </c>
      <c r="D2" s="1">
        <v>3329</v>
      </c>
      <c r="E2" s="1">
        <v>1145</v>
      </c>
      <c r="F2" s="1">
        <v>1949</v>
      </c>
      <c r="G2" s="1">
        <v>1125</v>
      </c>
      <c r="H2" s="1">
        <v>254</v>
      </c>
      <c r="I2" s="1">
        <v>701</v>
      </c>
      <c r="J2" s="1">
        <v>510</v>
      </c>
      <c r="K2" s="1">
        <v>323</v>
      </c>
      <c r="L2" s="1">
        <v>1686</v>
      </c>
      <c r="M2" s="1">
        <v>366</v>
      </c>
      <c r="N2" s="1">
        <v>2444</v>
      </c>
      <c r="O2" s="1">
        <v>151</v>
      </c>
      <c r="P2" s="1">
        <v>60</v>
      </c>
      <c r="Q2" s="1">
        <v>1439</v>
      </c>
      <c r="R2" s="1">
        <v>382</v>
      </c>
      <c r="S2" s="1">
        <v>212</v>
      </c>
      <c r="T2" s="1">
        <v>508</v>
      </c>
      <c r="U2" s="1">
        <v>531</v>
      </c>
      <c r="V2" s="1">
        <v>619</v>
      </c>
      <c r="W2" s="1">
        <v>4646</v>
      </c>
      <c r="X2" s="1">
        <v>414</v>
      </c>
      <c r="Y2" s="1">
        <v>1555</v>
      </c>
      <c r="Z2" s="1">
        <v>198</v>
      </c>
      <c r="AA2" s="1">
        <v>55</v>
      </c>
      <c r="AB2" s="1">
        <v>6091</v>
      </c>
      <c r="AC2" s="1">
        <v>2360</v>
      </c>
      <c r="AD2" s="1">
        <v>3216</v>
      </c>
      <c r="AE2" s="1">
        <v>1219</v>
      </c>
      <c r="AF2" s="1">
        <v>315</v>
      </c>
      <c r="AG2" s="1">
        <v>1786</v>
      </c>
      <c r="AH2" s="1">
        <v>558</v>
      </c>
      <c r="AI2" s="1">
        <v>140</v>
      </c>
      <c r="AJ2" s="1">
        <v>2687</v>
      </c>
      <c r="AK2" s="1">
        <v>656</v>
      </c>
      <c r="AL2" s="1">
        <v>295</v>
      </c>
      <c r="AM2" s="1">
        <v>3657</v>
      </c>
      <c r="AN2" s="1">
        <v>584</v>
      </c>
      <c r="AO2" s="1">
        <v>3187</v>
      </c>
      <c r="AP2" s="1">
        <v>3713</v>
      </c>
      <c r="AQ2" s="1">
        <v>3094</v>
      </c>
      <c r="AR2" s="1">
        <v>1787</v>
      </c>
    </row>
    <row r="3" spans="1:45" ht="15.75" customHeight="1" x14ac:dyDescent="0.2"/>
    <row r="4" spans="1:45" ht="15.75" customHeight="1" x14ac:dyDescent="0.2">
      <c r="A4" s="1" t="s">
        <v>45</v>
      </c>
      <c r="B4" s="1">
        <v>0</v>
      </c>
      <c r="C4" s="1">
        <v>46</v>
      </c>
      <c r="D4" s="1">
        <v>0</v>
      </c>
      <c r="E4" s="1">
        <v>43</v>
      </c>
      <c r="F4" s="1">
        <v>15</v>
      </c>
      <c r="G4" s="1">
        <v>18</v>
      </c>
      <c r="H4" s="1">
        <v>12</v>
      </c>
      <c r="I4" s="1">
        <v>2</v>
      </c>
      <c r="J4" s="1">
        <v>0</v>
      </c>
      <c r="K4" s="1">
        <v>14</v>
      </c>
      <c r="L4" s="1">
        <v>3</v>
      </c>
      <c r="M4" s="1">
        <v>0</v>
      </c>
      <c r="N4" s="1">
        <v>21</v>
      </c>
      <c r="O4" s="1">
        <v>2</v>
      </c>
      <c r="P4" s="1">
        <v>0</v>
      </c>
      <c r="Q4" s="1">
        <v>9</v>
      </c>
      <c r="R4" s="1">
        <v>14</v>
      </c>
      <c r="S4" s="1">
        <v>3</v>
      </c>
      <c r="T4" s="1">
        <v>0</v>
      </c>
      <c r="U4" s="1">
        <v>2</v>
      </c>
      <c r="V4" s="1">
        <v>8</v>
      </c>
      <c r="W4" s="1">
        <v>6</v>
      </c>
      <c r="X4" s="1">
        <v>0</v>
      </c>
      <c r="Y4" s="1">
        <v>4</v>
      </c>
      <c r="Z4" s="1">
        <v>2</v>
      </c>
      <c r="AA4" s="1">
        <v>0</v>
      </c>
      <c r="AB4" s="1">
        <v>0</v>
      </c>
      <c r="AC4" s="1">
        <v>6</v>
      </c>
      <c r="AD4" s="1">
        <v>0</v>
      </c>
      <c r="AE4" s="1">
        <v>39</v>
      </c>
      <c r="AF4" s="1">
        <v>14</v>
      </c>
      <c r="AG4" s="1">
        <v>0</v>
      </c>
      <c r="AH4" s="1">
        <v>0</v>
      </c>
      <c r="AI4" s="1">
        <v>0</v>
      </c>
      <c r="AJ4" s="1">
        <v>8</v>
      </c>
      <c r="AK4" s="1">
        <v>0</v>
      </c>
      <c r="AL4" s="1">
        <v>9</v>
      </c>
      <c r="AM4" s="1">
        <v>5</v>
      </c>
      <c r="AN4" s="1">
        <v>0</v>
      </c>
      <c r="AO4" s="1">
        <v>14</v>
      </c>
      <c r="AP4" s="1">
        <v>5</v>
      </c>
      <c r="AQ4" s="1">
        <v>20</v>
      </c>
      <c r="AR4" s="1">
        <v>0</v>
      </c>
      <c r="AS4" s="2">
        <f>SUM(B4:AR4)</f>
        <v>344</v>
      </c>
    </row>
    <row r="5" spans="1:45" ht="15.75" customHeight="1" x14ac:dyDescent="0.2">
      <c r="A5" s="3" t="s">
        <v>46</v>
      </c>
      <c r="B5" s="1">
        <v>2325</v>
      </c>
      <c r="C5" s="1">
        <v>4052</v>
      </c>
      <c r="D5" s="1">
        <v>4080</v>
      </c>
      <c r="E5" s="1">
        <v>5136</v>
      </c>
      <c r="F5" s="1">
        <v>1644</v>
      </c>
      <c r="G5" s="1">
        <v>1429</v>
      </c>
      <c r="H5" s="1">
        <v>4537</v>
      </c>
      <c r="I5" s="1">
        <v>4393</v>
      </c>
      <c r="J5" s="1">
        <v>5613</v>
      </c>
      <c r="K5" s="1">
        <v>3663</v>
      </c>
      <c r="L5" s="1">
        <v>3988</v>
      </c>
      <c r="M5" s="1">
        <v>8934</v>
      </c>
      <c r="N5" s="1">
        <v>3540</v>
      </c>
      <c r="O5" s="1">
        <v>6421</v>
      </c>
      <c r="P5" s="1">
        <v>3273</v>
      </c>
      <c r="Q5" s="1">
        <v>2869</v>
      </c>
      <c r="R5" s="1">
        <v>2405</v>
      </c>
      <c r="S5" s="1">
        <v>5837</v>
      </c>
      <c r="T5" s="1">
        <v>5666</v>
      </c>
      <c r="U5" s="1">
        <v>4287</v>
      </c>
      <c r="V5" s="1">
        <v>6321</v>
      </c>
      <c r="W5" s="1">
        <v>5753</v>
      </c>
      <c r="X5" s="1">
        <v>2774</v>
      </c>
      <c r="Y5" s="1">
        <v>3586</v>
      </c>
      <c r="Z5" s="1">
        <v>4270</v>
      </c>
      <c r="AA5" s="1">
        <v>6040</v>
      </c>
      <c r="AB5" s="1">
        <v>4035</v>
      </c>
      <c r="AC5" s="1">
        <v>4433</v>
      </c>
      <c r="AD5" s="1">
        <v>2884</v>
      </c>
      <c r="AE5" s="1">
        <v>2993</v>
      </c>
      <c r="AF5" s="1">
        <v>5124</v>
      </c>
      <c r="AG5" s="1">
        <v>4111</v>
      </c>
      <c r="AH5" s="1">
        <v>4450</v>
      </c>
      <c r="AI5" s="1">
        <v>6603</v>
      </c>
      <c r="AJ5" s="1">
        <v>1907</v>
      </c>
      <c r="AK5" s="1">
        <v>4714</v>
      </c>
      <c r="AL5" s="1">
        <v>5220</v>
      </c>
      <c r="AM5" s="1">
        <v>2697</v>
      </c>
      <c r="AN5" s="1">
        <v>5395</v>
      </c>
      <c r="AO5" s="1">
        <v>4305</v>
      </c>
      <c r="AP5" s="1">
        <v>1599</v>
      </c>
      <c r="AQ5" s="1">
        <v>2771</v>
      </c>
      <c r="AR5" s="1">
        <v>4322</v>
      </c>
      <c r="AS5" s="2">
        <f>SUM(B5:AR5)</f>
        <v>180399</v>
      </c>
    </row>
    <row r="6" spans="1:45" ht="15.75" customHeight="1" x14ac:dyDescent="0.2">
      <c r="A6" s="3" t="s">
        <v>47</v>
      </c>
      <c r="B6" s="1">
        <v>0</v>
      </c>
      <c r="C6" s="1">
        <v>49</v>
      </c>
      <c r="D6" s="1">
        <v>0</v>
      </c>
      <c r="E6" s="1">
        <v>515</v>
      </c>
      <c r="F6" s="1">
        <v>6</v>
      </c>
      <c r="G6" s="1">
        <v>31</v>
      </c>
      <c r="H6" s="1">
        <v>17</v>
      </c>
      <c r="I6" s="1">
        <v>0</v>
      </c>
      <c r="J6" s="1">
        <v>2</v>
      </c>
      <c r="K6" s="1">
        <v>13</v>
      </c>
      <c r="L6" s="1">
        <v>0</v>
      </c>
      <c r="M6" s="1">
        <v>65</v>
      </c>
      <c r="N6" s="1">
        <v>7</v>
      </c>
      <c r="O6" s="1">
        <v>0</v>
      </c>
      <c r="P6" s="1">
        <v>0</v>
      </c>
      <c r="Q6" s="1">
        <v>7</v>
      </c>
      <c r="R6" s="1">
        <v>102</v>
      </c>
      <c r="S6" s="1">
        <v>16</v>
      </c>
      <c r="T6" s="1">
        <v>12</v>
      </c>
      <c r="U6" s="1">
        <v>7</v>
      </c>
      <c r="V6" s="1">
        <v>39</v>
      </c>
      <c r="W6" s="1">
        <v>18</v>
      </c>
      <c r="X6" s="1">
        <v>4</v>
      </c>
      <c r="Y6" s="1">
        <v>0</v>
      </c>
      <c r="Z6" s="1">
        <v>0</v>
      </c>
      <c r="AA6" s="1">
        <v>0</v>
      </c>
      <c r="AB6" s="1">
        <v>5</v>
      </c>
      <c r="AC6" s="1">
        <v>5</v>
      </c>
      <c r="AD6" s="1">
        <v>4</v>
      </c>
      <c r="AE6" s="1">
        <v>6</v>
      </c>
      <c r="AF6" s="1">
        <v>0</v>
      </c>
      <c r="AG6" s="1">
        <v>14</v>
      </c>
      <c r="AH6" s="1">
        <v>0</v>
      </c>
      <c r="AI6" s="1">
        <v>0</v>
      </c>
      <c r="AJ6" s="1">
        <v>6</v>
      </c>
      <c r="AK6" s="1">
        <v>0</v>
      </c>
      <c r="AL6" s="1">
        <v>0</v>
      </c>
      <c r="AM6" s="1">
        <v>0</v>
      </c>
      <c r="AN6" s="1">
        <v>0</v>
      </c>
      <c r="AO6" s="1">
        <v>2</v>
      </c>
      <c r="AP6" s="1">
        <v>0</v>
      </c>
      <c r="AQ6" s="1">
        <v>0</v>
      </c>
      <c r="AR6" s="1">
        <v>0</v>
      </c>
      <c r="AS6" s="2">
        <f>SUM(B6:AR6)</f>
        <v>952</v>
      </c>
    </row>
    <row r="7" spans="1:45" ht="15.75" customHeight="1" x14ac:dyDescent="0.2">
      <c r="A7" s="3" t="s">
        <v>48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4</v>
      </c>
      <c r="X7" s="1">
        <v>0</v>
      </c>
      <c r="Y7" s="1">
        <v>0</v>
      </c>
      <c r="Z7" s="1">
        <v>0</v>
      </c>
      <c r="AA7" s="1">
        <v>0</v>
      </c>
      <c r="AB7" s="1">
        <v>4</v>
      </c>
      <c r="AC7" s="1">
        <v>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4</v>
      </c>
      <c r="AN7" s="1">
        <v>0</v>
      </c>
      <c r="AO7" s="1">
        <v>0</v>
      </c>
      <c r="AP7" s="1">
        <v>0</v>
      </c>
      <c r="AQ7" s="1">
        <v>2</v>
      </c>
      <c r="AR7" s="1">
        <v>0</v>
      </c>
      <c r="AS7" s="2">
        <f>SUM(B7:AR7)</f>
        <v>18</v>
      </c>
    </row>
    <row r="8" spans="1:45" ht="15.75" customHeight="1" x14ac:dyDescent="0.2">
      <c r="A8" s="2"/>
      <c r="B8" s="2">
        <f t="shared" ref="B8:AR8" si="0">SUM(B4:B7)</f>
        <v>2326</v>
      </c>
      <c r="C8" s="2">
        <f t="shared" si="0"/>
        <v>4147</v>
      </c>
      <c r="D8" s="2">
        <f t="shared" si="0"/>
        <v>4080</v>
      </c>
      <c r="E8" s="2">
        <f t="shared" si="0"/>
        <v>5694</v>
      </c>
      <c r="F8" s="2">
        <f t="shared" si="0"/>
        <v>1665</v>
      </c>
      <c r="G8" s="2">
        <f t="shared" si="0"/>
        <v>1478</v>
      </c>
      <c r="H8" s="2">
        <f t="shared" si="0"/>
        <v>4566</v>
      </c>
      <c r="I8" s="2">
        <f t="shared" si="0"/>
        <v>4395</v>
      </c>
      <c r="J8" s="2">
        <f t="shared" si="0"/>
        <v>5615</v>
      </c>
      <c r="K8" s="2">
        <f t="shared" si="0"/>
        <v>3690</v>
      </c>
      <c r="L8" s="2">
        <f t="shared" si="0"/>
        <v>3991</v>
      </c>
      <c r="M8" s="2">
        <f t="shared" si="0"/>
        <v>8999</v>
      </c>
      <c r="N8" s="2">
        <f t="shared" si="0"/>
        <v>3568</v>
      </c>
      <c r="O8" s="2">
        <f t="shared" si="0"/>
        <v>6423</v>
      </c>
      <c r="P8" s="2">
        <f t="shared" si="0"/>
        <v>3273</v>
      </c>
      <c r="Q8" s="2">
        <f t="shared" si="0"/>
        <v>2885</v>
      </c>
      <c r="R8" s="2">
        <f t="shared" si="0"/>
        <v>2521</v>
      </c>
      <c r="S8" s="2">
        <f t="shared" si="0"/>
        <v>5856</v>
      </c>
      <c r="T8" s="2">
        <f t="shared" si="0"/>
        <v>5678</v>
      </c>
      <c r="U8" s="2">
        <f t="shared" si="0"/>
        <v>4296</v>
      </c>
      <c r="V8" s="2">
        <f t="shared" si="0"/>
        <v>6368</v>
      </c>
      <c r="W8" s="2">
        <f t="shared" si="0"/>
        <v>5781</v>
      </c>
      <c r="X8" s="2">
        <f t="shared" si="0"/>
        <v>2778</v>
      </c>
      <c r="Y8" s="2">
        <f t="shared" si="0"/>
        <v>3590</v>
      </c>
      <c r="Z8" s="2">
        <f t="shared" si="0"/>
        <v>4272</v>
      </c>
      <c r="AA8" s="2">
        <f t="shared" si="0"/>
        <v>6040</v>
      </c>
      <c r="AB8" s="2">
        <f t="shared" si="0"/>
        <v>4044</v>
      </c>
      <c r="AC8" s="2">
        <f t="shared" si="0"/>
        <v>4447</v>
      </c>
      <c r="AD8" s="2">
        <f t="shared" si="0"/>
        <v>2888</v>
      </c>
      <c r="AE8" s="2">
        <f t="shared" si="0"/>
        <v>3038</v>
      </c>
      <c r="AF8" s="2">
        <f t="shared" si="0"/>
        <v>5138</v>
      </c>
      <c r="AG8" s="2">
        <f t="shared" si="0"/>
        <v>4125</v>
      </c>
      <c r="AH8" s="2">
        <f t="shared" si="0"/>
        <v>4450</v>
      </c>
      <c r="AI8" s="2">
        <f t="shared" si="0"/>
        <v>6603</v>
      </c>
      <c r="AJ8" s="2">
        <f t="shared" si="0"/>
        <v>1921</v>
      </c>
      <c r="AK8" s="2">
        <f t="shared" si="0"/>
        <v>4714</v>
      </c>
      <c r="AL8" s="2">
        <f t="shared" si="0"/>
        <v>5229</v>
      </c>
      <c r="AM8" s="2">
        <f t="shared" si="0"/>
        <v>2706</v>
      </c>
      <c r="AN8" s="2">
        <f t="shared" si="0"/>
        <v>5395</v>
      </c>
      <c r="AO8" s="2">
        <f t="shared" si="0"/>
        <v>4321</v>
      </c>
      <c r="AP8" s="2">
        <f t="shared" si="0"/>
        <v>1604</v>
      </c>
      <c r="AQ8" s="2">
        <f t="shared" si="0"/>
        <v>2793</v>
      </c>
      <c r="AR8" s="2">
        <f t="shared" si="0"/>
        <v>4322</v>
      </c>
      <c r="AS8" s="2"/>
    </row>
    <row r="9" spans="1:45" ht="15.75" customHeight="1" x14ac:dyDescent="0.2"/>
    <row r="10" spans="1:45" ht="15.75" customHeight="1" x14ac:dyDescent="0.2"/>
    <row r="11" spans="1:45" ht="15.75" customHeight="1" x14ac:dyDescent="0.2"/>
    <row r="12" spans="1:45" ht="15.75" customHeight="1" x14ac:dyDescent="0.2"/>
    <row r="13" spans="1:45" ht="15.75" customHeight="1" x14ac:dyDescent="0.2"/>
    <row r="14" spans="1:45" ht="15.75" customHeight="1" x14ac:dyDescent="0.2"/>
    <row r="15" spans="1:45" ht="15.75" customHeight="1" x14ac:dyDescent="0.2">
      <c r="I15" s="3"/>
    </row>
    <row r="16" spans="1:45" ht="15.75" customHeight="1" x14ac:dyDescent="0.2">
      <c r="I16" s="3"/>
    </row>
    <row r="17" spans="9:9" ht="15.75" customHeight="1" x14ac:dyDescent="0.2">
      <c r="I17" s="3"/>
    </row>
    <row r="18" spans="9:9" ht="15.75" customHeight="1" x14ac:dyDescent="0.2"/>
    <row r="19" spans="9:9" ht="15.75" customHeight="1" x14ac:dyDescent="0.2"/>
    <row r="20" spans="9:9" ht="15.75" customHeight="1" x14ac:dyDescent="0.2"/>
    <row r="21" spans="9:9" ht="15.75" customHeight="1" x14ac:dyDescent="0.2"/>
    <row r="22" spans="9:9" ht="15.75" customHeight="1" x14ac:dyDescent="0.2"/>
    <row r="23" spans="9:9" ht="15.75" customHeight="1" x14ac:dyDescent="0.2"/>
    <row r="24" spans="9:9" ht="15.75" customHeight="1" x14ac:dyDescent="0.2"/>
    <row r="25" spans="9:9" ht="15.75" customHeight="1" x14ac:dyDescent="0.2"/>
    <row r="26" spans="9:9" ht="15.75" customHeight="1" x14ac:dyDescent="0.2"/>
    <row r="27" spans="9:9" ht="15.75" customHeight="1" x14ac:dyDescent="0.2"/>
    <row r="28" spans="9:9" ht="15.75" customHeight="1" x14ac:dyDescent="0.2"/>
    <row r="29" spans="9:9" ht="15.75" customHeight="1" x14ac:dyDescent="0.2"/>
    <row r="30" spans="9:9" ht="15.75" customHeight="1" x14ac:dyDescent="0.2"/>
    <row r="31" spans="9:9" ht="15.75" customHeight="1" x14ac:dyDescent="0.2"/>
    <row r="32" spans="9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C7E3-6461-5B49-91AF-6D13A6FCA35C}">
  <dimension ref="A1:AC45"/>
  <sheetViews>
    <sheetView tabSelected="1" topLeftCell="C28" workbookViewId="0">
      <selection activeCell="P44" sqref="F1:P44"/>
    </sheetView>
  </sheetViews>
  <sheetFormatPr baseColWidth="10" defaultRowHeight="16" x14ac:dyDescent="0.2"/>
  <sheetData>
    <row r="1" spans="1:29" ht="18" x14ac:dyDescent="0.2">
      <c r="A1" s="11" t="s">
        <v>89</v>
      </c>
      <c r="B1" s="1" t="s">
        <v>45</v>
      </c>
      <c r="C1" s="3" t="s">
        <v>46</v>
      </c>
      <c r="D1" s="3" t="s">
        <v>47</v>
      </c>
      <c r="E1" s="3" t="s">
        <v>48</v>
      </c>
      <c r="F1" s="37" t="s">
        <v>89</v>
      </c>
      <c r="G1" s="38" t="s">
        <v>93</v>
      </c>
      <c r="H1" s="38" t="s">
        <v>90</v>
      </c>
      <c r="I1" s="38" t="s">
        <v>92</v>
      </c>
      <c r="J1" s="38" t="s">
        <v>94</v>
      </c>
      <c r="K1" s="38" t="s">
        <v>96</v>
      </c>
      <c r="L1" s="38" t="s">
        <v>95</v>
      </c>
      <c r="M1" s="11" t="s">
        <v>45</v>
      </c>
      <c r="N1" s="3" t="s">
        <v>46</v>
      </c>
      <c r="O1" s="3" t="s">
        <v>47</v>
      </c>
      <c r="P1" s="3" t="s">
        <v>48</v>
      </c>
      <c r="Q1" s="38" t="s">
        <v>91</v>
      </c>
      <c r="R1" s="38" t="s">
        <v>93</v>
      </c>
      <c r="V1" s="38" t="s">
        <v>97</v>
      </c>
      <c r="X1" s="38" t="s">
        <v>90</v>
      </c>
      <c r="Y1" s="41" t="s">
        <v>113</v>
      </c>
      <c r="Z1" s="41" t="s">
        <v>114</v>
      </c>
      <c r="AA1" s="41" t="s">
        <v>115</v>
      </c>
      <c r="AB1" s="41" t="s">
        <v>116</v>
      </c>
    </row>
    <row r="2" spans="1:29" x14ac:dyDescent="0.2">
      <c r="A2" s="1" t="s">
        <v>1</v>
      </c>
      <c r="B2" s="1">
        <v>0</v>
      </c>
      <c r="C2" s="1">
        <v>2325</v>
      </c>
      <c r="D2" s="1">
        <v>0</v>
      </c>
      <c r="E2" s="1">
        <v>1</v>
      </c>
      <c r="F2" t="str">
        <f>A2</f>
        <v>A1</v>
      </c>
      <c r="G2" s="39" t="s">
        <v>57</v>
      </c>
      <c r="H2" s="39" t="s">
        <v>49</v>
      </c>
      <c r="I2" s="39" t="s">
        <v>77</v>
      </c>
      <c r="J2" s="39" t="s">
        <v>98</v>
      </c>
      <c r="K2" s="39" t="s">
        <v>59</v>
      </c>
      <c r="L2" s="39" t="s">
        <v>57</v>
      </c>
      <c r="M2" s="40">
        <f>LOG10(B2+1)</f>
        <v>0</v>
      </c>
      <c r="N2" s="40">
        <f>LOG10(C2+1)</f>
        <v>3.3666097103924297</v>
      </c>
      <c r="O2" s="40">
        <f>LOG10(D2+1)</f>
        <v>0</v>
      </c>
      <c r="P2" s="40">
        <f>LOG10(E2+1)</f>
        <v>0.3010299956639812</v>
      </c>
      <c r="Q2" s="39" t="s">
        <v>1</v>
      </c>
      <c r="R2" s="39" t="s">
        <v>57</v>
      </c>
      <c r="V2" s="39" t="s">
        <v>99</v>
      </c>
      <c r="X2" s="39" t="s">
        <v>49</v>
      </c>
    </row>
    <row r="3" spans="1:29" ht="18" x14ac:dyDescent="0.2">
      <c r="A3" s="1" t="s">
        <v>2</v>
      </c>
      <c r="B3" s="1">
        <v>46</v>
      </c>
      <c r="C3" s="1">
        <v>4052</v>
      </c>
      <c r="D3" s="1">
        <v>49</v>
      </c>
      <c r="E3" s="1">
        <v>0</v>
      </c>
      <c r="F3" t="str">
        <f>A3</f>
        <v>A2</v>
      </c>
      <c r="G3" s="39" t="s">
        <v>57</v>
      </c>
      <c r="H3" s="39" t="s">
        <v>49</v>
      </c>
      <c r="I3" s="39" t="s">
        <v>76</v>
      </c>
      <c r="J3" s="39" t="s">
        <v>98</v>
      </c>
      <c r="K3" s="39" t="s">
        <v>59</v>
      </c>
      <c r="L3" s="39" t="s">
        <v>57</v>
      </c>
      <c r="M3" s="40">
        <f>LOG10(B3+1)</f>
        <v>1.6720978579357175</v>
      </c>
      <c r="N3" s="40">
        <f>LOG10(C3+1)</f>
        <v>3.607776603741693</v>
      </c>
      <c r="O3" s="40">
        <f>LOG10(D3+1)</f>
        <v>1.6989700043360187</v>
      </c>
      <c r="P3" s="40">
        <f>LOG10(E3+1)</f>
        <v>0</v>
      </c>
      <c r="Q3" s="39" t="s">
        <v>2</v>
      </c>
      <c r="R3" s="39" t="s">
        <v>57</v>
      </c>
      <c r="V3" s="39" t="s">
        <v>99</v>
      </c>
      <c r="X3" s="39" t="s">
        <v>49</v>
      </c>
      <c r="Y3" s="42">
        <v>0.15</v>
      </c>
      <c r="Z3" s="42">
        <v>0.25</v>
      </c>
      <c r="AA3" s="42">
        <v>-0.2</v>
      </c>
      <c r="AB3" s="42">
        <v>-0.68</v>
      </c>
      <c r="AC3" s="42" t="s">
        <v>2</v>
      </c>
    </row>
    <row r="4" spans="1:29" ht="18" x14ac:dyDescent="0.2">
      <c r="A4" s="1" t="s">
        <v>3</v>
      </c>
      <c r="B4" s="1">
        <v>0</v>
      </c>
      <c r="C4" s="1">
        <v>4080</v>
      </c>
      <c r="D4" s="1">
        <v>0</v>
      </c>
      <c r="E4" s="1">
        <v>0</v>
      </c>
      <c r="F4" t="str">
        <f>A4</f>
        <v>A3</v>
      </c>
      <c r="G4" s="39" t="s">
        <v>71</v>
      </c>
      <c r="H4" s="39" t="s">
        <v>49</v>
      </c>
      <c r="I4" s="39" t="s">
        <v>75</v>
      </c>
      <c r="J4" s="39" t="s">
        <v>98</v>
      </c>
      <c r="K4" s="39" t="s">
        <v>59</v>
      </c>
      <c r="L4" s="39" t="s">
        <v>57</v>
      </c>
      <c r="M4" s="40">
        <f>LOG10(B4+1)</f>
        <v>0</v>
      </c>
      <c r="N4" s="40">
        <f>LOG10(C4+1)</f>
        <v>3.610766594773271</v>
      </c>
      <c r="O4" s="40">
        <f>LOG10(D4+1)</f>
        <v>0</v>
      </c>
      <c r="P4" s="40">
        <f>LOG10(E4+1)</f>
        <v>0</v>
      </c>
      <c r="Q4" s="39" t="s">
        <v>3</v>
      </c>
      <c r="R4" s="39" t="s">
        <v>71</v>
      </c>
      <c r="V4" s="39" t="s">
        <v>99</v>
      </c>
      <c r="X4" s="39" t="s">
        <v>49</v>
      </c>
      <c r="Y4" s="42">
        <v>0.16</v>
      </c>
      <c r="Z4" s="42">
        <v>-0.12</v>
      </c>
      <c r="AA4" s="42">
        <v>0.1</v>
      </c>
      <c r="AB4" s="42">
        <v>0.6</v>
      </c>
      <c r="AC4" s="42" t="s">
        <v>3</v>
      </c>
    </row>
    <row r="5" spans="1:29" ht="18" x14ac:dyDescent="0.2">
      <c r="A5" s="1" t="s">
        <v>4</v>
      </c>
      <c r="B5" s="1">
        <v>43</v>
      </c>
      <c r="C5" s="1">
        <v>5136</v>
      </c>
      <c r="D5" s="1">
        <v>515</v>
      </c>
      <c r="E5" s="1">
        <v>0</v>
      </c>
      <c r="F5" t="str">
        <f>A5</f>
        <v>A4</v>
      </c>
      <c r="G5" s="39" t="s">
        <v>57</v>
      </c>
      <c r="H5" s="39" t="s">
        <v>49</v>
      </c>
      <c r="I5" s="39" t="s">
        <v>76</v>
      </c>
      <c r="J5" s="39" t="s">
        <v>98</v>
      </c>
      <c r="K5" s="39" t="s">
        <v>59</v>
      </c>
      <c r="L5" s="39" t="s">
        <v>57</v>
      </c>
      <c r="M5" s="40">
        <f>LOG10(B5+1)</f>
        <v>1.6434526764861874</v>
      </c>
      <c r="N5" s="40">
        <f>LOG10(C5+1)</f>
        <v>3.7107095657243372</v>
      </c>
      <c r="O5" s="40">
        <f>LOG10(D5+1)</f>
        <v>2.7126497016272113</v>
      </c>
      <c r="P5" s="40">
        <f>LOG10(E5+1)</f>
        <v>0</v>
      </c>
      <c r="Q5" s="39" t="s">
        <v>4</v>
      </c>
      <c r="R5" s="39" t="s">
        <v>57</v>
      </c>
      <c r="V5" s="39" t="s">
        <v>99</v>
      </c>
      <c r="X5" s="39" t="s">
        <v>49</v>
      </c>
      <c r="Y5" s="42">
        <v>0.13</v>
      </c>
      <c r="Z5" s="42">
        <v>0.45</v>
      </c>
      <c r="AA5" s="42">
        <v>-0.04</v>
      </c>
      <c r="AB5" s="42">
        <v>0.12</v>
      </c>
      <c r="AC5" s="42" t="s">
        <v>4</v>
      </c>
    </row>
    <row r="6" spans="1:29" ht="18" x14ac:dyDescent="0.2">
      <c r="A6" s="1" t="s">
        <v>5</v>
      </c>
      <c r="B6" s="1">
        <v>15</v>
      </c>
      <c r="C6" s="1">
        <v>1644</v>
      </c>
      <c r="D6" s="1">
        <v>6</v>
      </c>
      <c r="E6" s="1">
        <v>0</v>
      </c>
      <c r="F6" t="str">
        <f>A6</f>
        <v>A5</v>
      </c>
      <c r="G6" s="39" t="s">
        <v>57</v>
      </c>
      <c r="H6" s="39" t="s">
        <v>49</v>
      </c>
      <c r="I6" s="39" t="s">
        <v>77</v>
      </c>
      <c r="J6" s="39" t="s">
        <v>98</v>
      </c>
      <c r="K6" s="39" t="s">
        <v>59</v>
      </c>
      <c r="L6" s="39" t="s">
        <v>57</v>
      </c>
      <c r="M6" s="40">
        <f>LOG10(B6+1)</f>
        <v>1.2041199826559248</v>
      </c>
      <c r="N6" s="40">
        <f>LOG10(C6+1)</f>
        <v>3.2161659022859932</v>
      </c>
      <c r="O6" s="40">
        <f>LOG10(D6+1)</f>
        <v>0.84509804001425681</v>
      </c>
      <c r="P6" s="40">
        <f>LOG10(E6+1)</f>
        <v>0</v>
      </c>
      <c r="Q6" s="39" t="s">
        <v>5</v>
      </c>
      <c r="R6" s="39" t="s">
        <v>57</v>
      </c>
      <c r="V6" s="39" t="s">
        <v>99</v>
      </c>
      <c r="X6" s="39" t="s">
        <v>49</v>
      </c>
      <c r="Y6" s="42">
        <v>0.16</v>
      </c>
      <c r="Z6" s="42">
        <v>0.08</v>
      </c>
      <c r="AA6" s="42">
        <v>-0.19</v>
      </c>
      <c r="AB6" s="42">
        <v>0.04</v>
      </c>
      <c r="AC6" s="42" t="s">
        <v>5</v>
      </c>
    </row>
    <row r="7" spans="1:29" ht="18" x14ac:dyDescent="0.2">
      <c r="A7" s="1" t="s">
        <v>6</v>
      </c>
      <c r="B7" s="1">
        <v>18</v>
      </c>
      <c r="C7" s="1">
        <v>1429</v>
      </c>
      <c r="D7" s="1">
        <v>31</v>
      </c>
      <c r="E7" s="1">
        <v>0</v>
      </c>
      <c r="F7" t="str">
        <f>A7</f>
        <v>A6</v>
      </c>
      <c r="G7" s="39" t="s">
        <v>57</v>
      </c>
      <c r="H7" s="39" t="s">
        <v>49</v>
      </c>
      <c r="I7" s="39" t="s">
        <v>76</v>
      </c>
      <c r="J7" s="39" t="s">
        <v>98</v>
      </c>
      <c r="K7" s="39" t="s">
        <v>59</v>
      </c>
      <c r="L7" s="39" t="s">
        <v>57</v>
      </c>
      <c r="M7" s="40">
        <f>LOG10(B7+1)</f>
        <v>1.2787536009528289</v>
      </c>
      <c r="N7" s="40">
        <f>LOG10(C7+1)</f>
        <v>3.1553360374650619</v>
      </c>
      <c r="O7" s="40">
        <f>LOG10(D7+1)</f>
        <v>1.505149978319906</v>
      </c>
      <c r="P7" s="40">
        <f>LOG10(E7+1)</f>
        <v>0</v>
      </c>
      <c r="Q7" s="39" t="s">
        <v>6</v>
      </c>
      <c r="R7" s="39" t="s">
        <v>57</v>
      </c>
      <c r="V7" s="39" t="s">
        <v>99</v>
      </c>
      <c r="X7" s="39" t="s">
        <v>49</v>
      </c>
      <c r="Y7" s="42">
        <v>0.15</v>
      </c>
      <c r="Z7" s="42">
        <v>0.26</v>
      </c>
      <c r="AA7" s="42">
        <v>-0.13</v>
      </c>
      <c r="AB7" s="42">
        <v>0.06</v>
      </c>
      <c r="AC7" s="42" t="s">
        <v>6</v>
      </c>
    </row>
    <row r="8" spans="1:29" ht="18" x14ac:dyDescent="0.2">
      <c r="A8" s="1" t="s">
        <v>7</v>
      </c>
      <c r="B8" s="1">
        <v>12</v>
      </c>
      <c r="C8" s="1">
        <v>4537</v>
      </c>
      <c r="D8" s="1">
        <v>17</v>
      </c>
      <c r="E8" s="1">
        <v>0</v>
      </c>
      <c r="F8" t="str">
        <f>A8</f>
        <v>A7</v>
      </c>
      <c r="G8" s="39" t="s">
        <v>57</v>
      </c>
      <c r="H8" s="39" t="s">
        <v>49</v>
      </c>
      <c r="I8" s="39" t="s">
        <v>77</v>
      </c>
      <c r="J8" s="39" t="s">
        <v>98</v>
      </c>
      <c r="K8" s="39" t="s">
        <v>59</v>
      </c>
      <c r="L8" s="39" t="s">
        <v>57</v>
      </c>
      <c r="M8" s="40">
        <f>LOG10(B8+1)</f>
        <v>1.1139433523068367</v>
      </c>
      <c r="N8" s="40">
        <f>LOG10(C8+1)</f>
        <v>3.6568644915489172</v>
      </c>
      <c r="O8" s="40">
        <f>LOG10(D8+1)</f>
        <v>1.255272505103306</v>
      </c>
      <c r="P8" s="40">
        <f>LOG10(E8+1)</f>
        <v>0</v>
      </c>
      <c r="Q8" s="39" t="s">
        <v>7</v>
      </c>
      <c r="R8" s="39" t="s">
        <v>57</v>
      </c>
      <c r="V8" s="39" t="s">
        <v>99</v>
      </c>
      <c r="X8" s="39" t="s">
        <v>49</v>
      </c>
      <c r="Y8" s="42">
        <v>0.16</v>
      </c>
      <c r="Z8" s="42">
        <v>0.14000000000000001</v>
      </c>
      <c r="AA8" s="42">
        <v>-7.0000000000000007E-2</v>
      </c>
      <c r="AB8" s="42">
        <v>7.0000000000000007E-2</v>
      </c>
      <c r="AC8" s="42" t="s">
        <v>7</v>
      </c>
    </row>
    <row r="9" spans="1:29" ht="18" x14ac:dyDescent="0.2">
      <c r="A9" s="1" t="s">
        <v>8</v>
      </c>
      <c r="B9" s="1">
        <v>2</v>
      </c>
      <c r="C9" s="1">
        <v>4393</v>
      </c>
      <c r="D9" s="1">
        <v>0</v>
      </c>
      <c r="E9" s="1">
        <v>0</v>
      </c>
      <c r="F9" t="str">
        <f>A9</f>
        <v>A8</v>
      </c>
      <c r="G9" s="39" t="s">
        <v>57</v>
      </c>
      <c r="H9" s="39" t="s">
        <v>49</v>
      </c>
      <c r="I9" s="39" t="s">
        <v>77</v>
      </c>
      <c r="J9" s="39" t="s">
        <v>98</v>
      </c>
      <c r="K9" s="39" t="s">
        <v>59</v>
      </c>
      <c r="L9" s="39" t="s">
        <v>57</v>
      </c>
      <c r="M9" s="40">
        <f>LOG10(B9+1)</f>
        <v>0.47712125471966244</v>
      </c>
      <c r="N9" s="40">
        <f>LOG10(C9+1)</f>
        <v>3.6428600525844916</v>
      </c>
      <c r="O9" s="40">
        <f>LOG10(D9+1)</f>
        <v>0</v>
      </c>
      <c r="P9" s="40">
        <f>LOG10(E9+1)</f>
        <v>0</v>
      </c>
      <c r="Q9" s="39" t="s">
        <v>8</v>
      </c>
      <c r="R9" s="39" t="s">
        <v>57</v>
      </c>
      <c r="V9" s="39" t="s">
        <v>99</v>
      </c>
      <c r="X9" s="39" t="s">
        <v>49</v>
      </c>
      <c r="Y9" s="42">
        <v>0.16</v>
      </c>
      <c r="Z9" s="42">
        <v>-0.12</v>
      </c>
      <c r="AA9" s="42">
        <v>-0.04</v>
      </c>
      <c r="AB9" s="42">
        <v>-0.04</v>
      </c>
      <c r="AC9" s="42" t="s">
        <v>8</v>
      </c>
    </row>
    <row r="10" spans="1:29" ht="18" x14ac:dyDescent="0.2">
      <c r="A10" s="1" t="s">
        <v>9</v>
      </c>
      <c r="B10" s="1">
        <v>0</v>
      </c>
      <c r="C10" s="1">
        <v>5613</v>
      </c>
      <c r="D10" s="1">
        <v>2</v>
      </c>
      <c r="E10" s="1">
        <v>0</v>
      </c>
      <c r="F10" t="str">
        <f>A10</f>
        <v>A9</v>
      </c>
      <c r="G10" s="39" t="s">
        <v>57</v>
      </c>
      <c r="H10" s="39" t="s">
        <v>49</v>
      </c>
      <c r="I10" s="39" t="s">
        <v>77</v>
      </c>
      <c r="J10" s="39" t="s">
        <v>98</v>
      </c>
      <c r="K10" s="39" t="s">
        <v>59</v>
      </c>
      <c r="L10" s="39" t="s">
        <v>57</v>
      </c>
      <c r="M10" s="40">
        <f>LOG10(B10+1)</f>
        <v>0</v>
      </c>
      <c r="N10" s="40">
        <f>LOG10(C10+1)</f>
        <v>3.7492724082984203</v>
      </c>
      <c r="O10" s="40">
        <f>LOG10(D10+1)</f>
        <v>0.47712125471966244</v>
      </c>
      <c r="P10" s="40">
        <f>LOG10(E10+1)</f>
        <v>0</v>
      </c>
      <c r="Q10" s="39" t="s">
        <v>9</v>
      </c>
      <c r="R10" s="39" t="s">
        <v>57</v>
      </c>
      <c r="V10" s="39" t="s">
        <v>99</v>
      </c>
      <c r="X10" s="39" t="s">
        <v>49</v>
      </c>
      <c r="Y10" s="42">
        <v>0.16</v>
      </c>
      <c r="Z10" s="42">
        <v>-0.03</v>
      </c>
      <c r="AA10" s="42">
        <v>0.15</v>
      </c>
      <c r="AB10" s="42">
        <v>-7.0000000000000007E-2</v>
      </c>
      <c r="AC10" s="42" t="s">
        <v>9</v>
      </c>
    </row>
    <row r="11" spans="1:29" ht="18" x14ac:dyDescent="0.2">
      <c r="A11" s="1" t="s">
        <v>10</v>
      </c>
      <c r="B11" s="1">
        <v>14</v>
      </c>
      <c r="C11" s="1">
        <v>3663</v>
      </c>
      <c r="D11" s="1">
        <v>13</v>
      </c>
      <c r="E11" s="1">
        <v>0</v>
      </c>
      <c r="F11" t="str">
        <f>A11</f>
        <v>A10</v>
      </c>
      <c r="G11" s="39" t="s">
        <v>57</v>
      </c>
      <c r="H11" s="39" t="s">
        <v>49</v>
      </c>
      <c r="I11" s="39" t="s">
        <v>76</v>
      </c>
      <c r="J11" s="39" t="s">
        <v>98</v>
      </c>
      <c r="K11" s="39" t="s">
        <v>59</v>
      </c>
      <c r="L11" s="39" t="s">
        <v>57</v>
      </c>
      <c r="M11" s="40">
        <f>LOG10(B11+1)</f>
        <v>1.1760912590556813</v>
      </c>
      <c r="N11" s="40">
        <f>LOG10(C11+1)</f>
        <v>3.5639554649958129</v>
      </c>
      <c r="O11" s="40">
        <f>LOG10(D11+1)</f>
        <v>1.146128035678238</v>
      </c>
      <c r="P11" s="40">
        <f>LOG10(E11+1)</f>
        <v>0</v>
      </c>
      <c r="Q11" s="39" t="s">
        <v>10</v>
      </c>
      <c r="R11" s="39" t="s">
        <v>57</v>
      </c>
      <c r="V11" s="39" t="s">
        <v>99</v>
      </c>
      <c r="X11" s="39" t="s">
        <v>49</v>
      </c>
      <c r="Y11" s="42">
        <v>0.16</v>
      </c>
      <c r="Z11" s="42">
        <v>0.12</v>
      </c>
      <c r="AA11" s="42">
        <v>-0.11</v>
      </c>
      <c r="AB11" s="42">
        <v>0.1</v>
      </c>
      <c r="AC11" s="42" t="s">
        <v>10</v>
      </c>
    </row>
    <row r="12" spans="1:29" ht="18" x14ac:dyDescent="0.2">
      <c r="A12" s="1" t="s">
        <v>11</v>
      </c>
      <c r="B12" s="1">
        <v>3</v>
      </c>
      <c r="C12" s="1">
        <v>3988</v>
      </c>
      <c r="D12" s="1">
        <v>0</v>
      </c>
      <c r="E12" s="1">
        <v>0</v>
      </c>
      <c r="F12" t="str">
        <f>A12</f>
        <v>B1</v>
      </c>
      <c r="G12" s="39" t="s">
        <v>71</v>
      </c>
      <c r="H12" s="39" t="s">
        <v>50</v>
      </c>
      <c r="I12" s="39" t="s">
        <v>75</v>
      </c>
      <c r="J12" s="39" t="s">
        <v>100</v>
      </c>
      <c r="K12" s="39" t="s">
        <v>60</v>
      </c>
      <c r="L12" s="39" t="s">
        <v>56</v>
      </c>
      <c r="M12" s="40">
        <f>LOG10(B12+1)</f>
        <v>0.6020599913279624</v>
      </c>
      <c r="N12" s="40">
        <f>LOG10(C12+1)</f>
        <v>3.6008640363098396</v>
      </c>
      <c r="O12" s="40">
        <f>LOG10(D12+1)</f>
        <v>0</v>
      </c>
      <c r="P12" s="40">
        <f>LOG10(E12+1)</f>
        <v>0</v>
      </c>
      <c r="Q12" s="39" t="s">
        <v>11</v>
      </c>
      <c r="R12" s="39" t="s">
        <v>71</v>
      </c>
      <c r="V12" s="39" t="s">
        <v>101</v>
      </c>
      <c r="X12" s="39" t="s">
        <v>50</v>
      </c>
      <c r="Y12" s="42">
        <v>0.16</v>
      </c>
      <c r="Z12" s="42">
        <v>-0.12</v>
      </c>
      <c r="AA12" s="42">
        <v>-7.0000000000000007E-2</v>
      </c>
      <c r="AB12" s="42">
        <v>-0.05</v>
      </c>
      <c r="AC12" s="42" t="s">
        <v>11</v>
      </c>
    </row>
    <row r="13" spans="1:29" ht="18" x14ac:dyDescent="0.2">
      <c r="A13" s="1" t="s">
        <v>12</v>
      </c>
      <c r="B13" s="1">
        <v>0</v>
      </c>
      <c r="C13" s="1">
        <v>8934</v>
      </c>
      <c r="D13" s="1">
        <v>65</v>
      </c>
      <c r="E13" s="1">
        <v>0</v>
      </c>
      <c r="F13" t="str">
        <f>A13</f>
        <v>B2</v>
      </c>
      <c r="G13" s="39" t="s">
        <v>71</v>
      </c>
      <c r="H13" s="39" t="s">
        <v>50</v>
      </c>
      <c r="I13" s="39" t="s">
        <v>75</v>
      </c>
      <c r="J13" s="39" t="s">
        <v>100</v>
      </c>
      <c r="K13" s="39" t="s">
        <v>60</v>
      </c>
      <c r="L13" s="39" t="s">
        <v>56</v>
      </c>
      <c r="M13" s="40">
        <f>LOG10(B13+1)</f>
        <v>0</v>
      </c>
      <c r="N13" s="40">
        <f>LOG10(C13+1)</f>
        <v>3.9510945568416629</v>
      </c>
      <c r="O13" s="40">
        <f>LOG10(D13+1)</f>
        <v>1.8195439355418688</v>
      </c>
      <c r="P13" s="40">
        <f>LOG10(E13+1)</f>
        <v>0</v>
      </c>
      <c r="Q13" s="39" t="s">
        <v>12</v>
      </c>
      <c r="R13" s="39" t="s">
        <v>71</v>
      </c>
      <c r="V13" s="39" t="s">
        <v>102</v>
      </c>
      <c r="X13" s="39" t="s">
        <v>50</v>
      </c>
      <c r="Y13" s="42">
        <v>0.15</v>
      </c>
      <c r="Z13" s="42">
        <v>0.21</v>
      </c>
      <c r="AA13" s="42">
        <v>0.3</v>
      </c>
      <c r="AB13" s="42">
        <v>-0.02</v>
      </c>
      <c r="AC13" s="42" t="s">
        <v>12</v>
      </c>
    </row>
    <row r="14" spans="1:29" ht="18" x14ac:dyDescent="0.2">
      <c r="A14" s="1" t="s">
        <v>13</v>
      </c>
      <c r="B14" s="1">
        <v>21</v>
      </c>
      <c r="C14" s="1">
        <v>3540</v>
      </c>
      <c r="D14" s="1">
        <v>7</v>
      </c>
      <c r="E14" s="1">
        <v>0</v>
      </c>
      <c r="F14" t="str">
        <f>A14</f>
        <v>B3</v>
      </c>
      <c r="G14" s="39" t="s">
        <v>57</v>
      </c>
      <c r="H14" s="39" t="s">
        <v>50</v>
      </c>
      <c r="I14" s="39" t="s">
        <v>77</v>
      </c>
      <c r="J14" s="39" t="s">
        <v>100</v>
      </c>
      <c r="K14" s="39" t="s">
        <v>60</v>
      </c>
      <c r="L14" s="39" t="s">
        <v>56</v>
      </c>
      <c r="M14" s="40">
        <f>LOG10(B14+1)</f>
        <v>1.3424226808222062</v>
      </c>
      <c r="N14" s="40">
        <f>LOG10(C14+1)</f>
        <v>3.5491259267581112</v>
      </c>
      <c r="O14" s="40">
        <f>LOG10(D14+1)</f>
        <v>0.90308998699194354</v>
      </c>
      <c r="P14" s="40">
        <f>LOG10(E14+1)</f>
        <v>0</v>
      </c>
      <c r="Q14" s="39" t="s">
        <v>13</v>
      </c>
      <c r="R14" s="39" t="s">
        <v>57</v>
      </c>
      <c r="V14" s="39" t="s">
        <v>102</v>
      </c>
      <c r="X14" s="39" t="s">
        <v>50</v>
      </c>
      <c r="Y14" s="42">
        <v>0.16</v>
      </c>
      <c r="Z14" s="42">
        <v>7.0000000000000007E-2</v>
      </c>
      <c r="AA14" s="42">
        <v>-0.2</v>
      </c>
      <c r="AB14" s="42">
        <v>0.06</v>
      </c>
      <c r="AC14" s="42" t="s">
        <v>13</v>
      </c>
    </row>
    <row r="15" spans="1:29" ht="18" x14ac:dyDescent="0.2">
      <c r="A15" s="1" t="s">
        <v>14</v>
      </c>
      <c r="B15" s="1">
        <v>2</v>
      </c>
      <c r="C15" s="1">
        <v>6421</v>
      </c>
      <c r="D15" s="1">
        <v>0</v>
      </c>
      <c r="E15" s="1">
        <v>0</v>
      </c>
      <c r="F15" t="str">
        <f>A15</f>
        <v>C1</v>
      </c>
      <c r="G15" s="39" t="s">
        <v>71</v>
      </c>
      <c r="H15" s="39" t="s">
        <v>51</v>
      </c>
      <c r="I15" s="39" t="s">
        <v>74</v>
      </c>
      <c r="J15" s="39" t="s">
        <v>103</v>
      </c>
      <c r="K15" s="39" t="s">
        <v>61</v>
      </c>
      <c r="L15" s="39" t="s">
        <v>58</v>
      </c>
      <c r="M15" s="40">
        <f>LOG10(B15+1)</f>
        <v>0.47712125471966244</v>
      </c>
      <c r="N15" s="40">
        <f>LOG10(C15+1)</f>
        <v>3.8076703012304836</v>
      </c>
      <c r="O15" s="40">
        <f>LOG10(D15+1)</f>
        <v>0</v>
      </c>
      <c r="P15" s="40">
        <f>LOG10(E15+1)</f>
        <v>0</v>
      </c>
      <c r="Q15" s="39" t="s">
        <v>14</v>
      </c>
      <c r="R15" s="39" t="s">
        <v>71</v>
      </c>
      <c r="V15" s="39" t="s">
        <v>104</v>
      </c>
      <c r="X15" s="39" t="s">
        <v>51</v>
      </c>
      <c r="Y15" s="42">
        <v>0.16</v>
      </c>
      <c r="Z15" s="42">
        <v>-0.12</v>
      </c>
      <c r="AA15" s="42">
        <v>-0.03</v>
      </c>
      <c r="AB15" s="42">
        <v>-7.0000000000000007E-2</v>
      </c>
      <c r="AC15" s="42" t="s">
        <v>14</v>
      </c>
    </row>
    <row r="16" spans="1:29" ht="18" x14ac:dyDescent="0.2">
      <c r="A16" s="1" t="s">
        <v>15</v>
      </c>
      <c r="B16" s="1">
        <v>0</v>
      </c>
      <c r="C16" s="1">
        <v>3273</v>
      </c>
      <c r="D16" s="1">
        <v>0</v>
      </c>
      <c r="E16" s="1">
        <v>0</v>
      </c>
      <c r="F16" t="str">
        <f>A16</f>
        <v>C2</v>
      </c>
      <c r="G16" s="39" t="s">
        <v>57</v>
      </c>
      <c r="H16" s="39" t="s">
        <v>51</v>
      </c>
      <c r="I16" s="39" t="s">
        <v>76</v>
      </c>
      <c r="J16" s="39" t="s">
        <v>103</v>
      </c>
      <c r="K16" s="39" t="s">
        <v>61</v>
      </c>
      <c r="L16" s="39" t="s">
        <v>58</v>
      </c>
      <c r="M16" s="40">
        <f>LOG10(B16+1)</f>
        <v>0</v>
      </c>
      <c r="N16" s="40">
        <f>LOG10(C16+1)</f>
        <v>3.5150786750759226</v>
      </c>
      <c r="O16" s="40">
        <f>LOG10(D16+1)</f>
        <v>0</v>
      </c>
      <c r="P16" s="40">
        <f>LOG10(E16+1)</f>
        <v>0</v>
      </c>
      <c r="Q16" s="39" t="s">
        <v>15</v>
      </c>
      <c r="R16" s="39" t="s">
        <v>57</v>
      </c>
      <c r="V16" s="39" t="s">
        <v>104</v>
      </c>
      <c r="X16" s="39" t="s">
        <v>51</v>
      </c>
      <c r="Y16" s="42">
        <v>0.16</v>
      </c>
      <c r="Z16" s="42">
        <v>-0.12</v>
      </c>
      <c r="AA16" s="42">
        <v>0.1</v>
      </c>
      <c r="AB16" s="42">
        <v>-0.05</v>
      </c>
      <c r="AC16" s="42" t="s">
        <v>15</v>
      </c>
    </row>
    <row r="17" spans="1:29" ht="18" x14ac:dyDescent="0.2">
      <c r="A17" s="1" t="s">
        <v>16</v>
      </c>
      <c r="B17" s="1">
        <v>9</v>
      </c>
      <c r="C17" s="1">
        <v>2869</v>
      </c>
      <c r="D17" s="1">
        <v>7</v>
      </c>
      <c r="E17" s="1">
        <v>0</v>
      </c>
      <c r="F17" t="str">
        <f>A17</f>
        <v>C3</v>
      </c>
      <c r="G17" s="39" t="s">
        <v>57</v>
      </c>
      <c r="H17" s="39" t="s">
        <v>51</v>
      </c>
      <c r="I17" s="39" t="s">
        <v>77</v>
      </c>
      <c r="J17" s="39" t="s">
        <v>103</v>
      </c>
      <c r="K17" s="39" t="s">
        <v>61</v>
      </c>
      <c r="L17" s="39" t="s">
        <v>58</v>
      </c>
      <c r="M17" s="40">
        <f>LOG10(B17+1)</f>
        <v>1</v>
      </c>
      <c r="N17" s="40">
        <f>LOG10(C17+1)</f>
        <v>3.4578818967339924</v>
      </c>
      <c r="O17" s="40">
        <f>LOG10(D17+1)</f>
        <v>0.90308998699194354</v>
      </c>
      <c r="P17" s="40">
        <f>LOG10(E17+1)</f>
        <v>0</v>
      </c>
      <c r="Q17" s="39" t="s">
        <v>16</v>
      </c>
      <c r="R17" s="39" t="s">
        <v>57</v>
      </c>
      <c r="V17" s="39" t="s">
        <v>104</v>
      </c>
      <c r="X17" s="39" t="s">
        <v>51</v>
      </c>
      <c r="Y17" s="42">
        <v>0.16</v>
      </c>
      <c r="Z17" s="42">
        <v>7.0000000000000007E-2</v>
      </c>
      <c r="AA17" s="42">
        <v>-0.1</v>
      </c>
      <c r="AB17" s="42">
        <v>0.02</v>
      </c>
      <c r="AC17" s="42" t="s">
        <v>16</v>
      </c>
    </row>
    <row r="18" spans="1:29" ht="18" x14ac:dyDescent="0.2">
      <c r="A18" s="1" t="s">
        <v>17</v>
      </c>
      <c r="B18" s="1">
        <v>14</v>
      </c>
      <c r="C18" s="1">
        <v>2405</v>
      </c>
      <c r="D18" s="1">
        <v>102</v>
      </c>
      <c r="E18" s="1">
        <v>0</v>
      </c>
      <c r="F18" t="str">
        <f>A18</f>
        <v>C4</v>
      </c>
      <c r="G18" s="39" t="s">
        <v>72</v>
      </c>
      <c r="H18" s="39" t="s">
        <v>51</v>
      </c>
      <c r="I18" s="39" t="s">
        <v>79</v>
      </c>
      <c r="J18" s="39" t="s">
        <v>103</v>
      </c>
      <c r="K18" s="39" t="s">
        <v>61</v>
      </c>
      <c r="L18" s="39" t="s">
        <v>58</v>
      </c>
      <c r="M18" s="40">
        <f>LOG10(B18+1)</f>
        <v>1.1760912590556813</v>
      </c>
      <c r="N18" s="40">
        <f>LOG10(C18+1)</f>
        <v>3.381295623003826</v>
      </c>
      <c r="O18" s="40">
        <f>LOG10(D18+1)</f>
        <v>2.012837224705172</v>
      </c>
      <c r="P18" s="40">
        <f>LOG10(E18+1)</f>
        <v>0</v>
      </c>
      <c r="Q18" s="39" t="s">
        <v>17</v>
      </c>
      <c r="R18" s="39" t="s">
        <v>72</v>
      </c>
      <c r="V18" s="39" t="s">
        <v>104</v>
      </c>
      <c r="X18" s="39" t="s">
        <v>51</v>
      </c>
      <c r="Y18" s="42">
        <v>0.14000000000000001</v>
      </c>
      <c r="Z18" s="42">
        <v>0.35</v>
      </c>
      <c r="AA18" s="42">
        <v>0</v>
      </c>
      <c r="AB18" s="42">
        <v>0.17</v>
      </c>
      <c r="AC18" s="42" t="s">
        <v>17</v>
      </c>
    </row>
    <row r="19" spans="1:29" ht="18" x14ac:dyDescent="0.2">
      <c r="A19" s="1" t="s">
        <v>18</v>
      </c>
      <c r="B19" s="1">
        <v>3</v>
      </c>
      <c r="C19" s="1">
        <v>5837</v>
      </c>
      <c r="D19" s="1">
        <v>16</v>
      </c>
      <c r="E19" s="1">
        <v>0</v>
      </c>
      <c r="F19" t="str">
        <f>A19</f>
        <v>C5</v>
      </c>
      <c r="G19" s="39" t="s">
        <v>57</v>
      </c>
      <c r="H19" s="39" t="s">
        <v>51</v>
      </c>
      <c r="I19" s="39" t="s">
        <v>77</v>
      </c>
      <c r="J19" s="39" t="s">
        <v>103</v>
      </c>
      <c r="K19" s="39" t="s">
        <v>61</v>
      </c>
      <c r="L19" s="39" t="s">
        <v>58</v>
      </c>
      <c r="M19" s="40">
        <f>LOG10(B19+1)</f>
        <v>0.6020599913279624</v>
      </c>
      <c r="N19" s="40">
        <f>LOG10(C19+1)</f>
        <v>3.7662640906519957</v>
      </c>
      <c r="O19" s="40">
        <f>LOG10(D19+1)</f>
        <v>1.2304489213782739</v>
      </c>
      <c r="P19" s="40">
        <f>LOG10(E19+1)</f>
        <v>0</v>
      </c>
      <c r="Q19" s="39" t="s">
        <v>18</v>
      </c>
      <c r="R19" s="39" t="s">
        <v>57</v>
      </c>
      <c r="V19" s="39" t="s">
        <v>104</v>
      </c>
      <c r="X19" s="39" t="s">
        <v>51</v>
      </c>
      <c r="Y19" s="42">
        <v>0.16</v>
      </c>
      <c r="Z19" s="42">
        <v>0.12</v>
      </c>
      <c r="AA19" s="42">
        <v>0.08</v>
      </c>
      <c r="AB19" s="42">
        <v>0.02</v>
      </c>
      <c r="AC19" s="42" t="s">
        <v>18</v>
      </c>
    </row>
    <row r="20" spans="1:29" ht="18" x14ac:dyDescent="0.2">
      <c r="A20" s="1" t="s">
        <v>19</v>
      </c>
      <c r="B20" s="1">
        <v>0</v>
      </c>
      <c r="C20" s="1">
        <v>5666</v>
      </c>
      <c r="D20" s="1">
        <v>12</v>
      </c>
      <c r="E20" s="1">
        <v>0</v>
      </c>
      <c r="F20" t="str">
        <f>A20</f>
        <v>D1</v>
      </c>
      <c r="G20" s="39" t="s">
        <v>57</v>
      </c>
      <c r="H20" s="39" t="s">
        <v>51</v>
      </c>
      <c r="I20" s="39" t="s">
        <v>76</v>
      </c>
      <c r="J20" s="39" t="s">
        <v>105</v>
      </c>
      <c r="K20" s="39" t="s">
        <v>62</v>
      </c>
      <c r="L20" s="39" t="s">
        <v>58</v>
      </c>
      <c r="M20" s="40">
        <f>LOG10(B20+1)</f>
        <v>0</v>
      </c>
      <c r="N20" s="40">
        <f>LOG10(C20+1)</f>
        <v>3.7533532126414961</v>
      </c>
      <c r="O20" s="40">
        <f>LOG10(D20+1)</f>
        <v>1.1139433523068367</v>
      </c>
      <c r="P20" s="40">
        <f>LOG10(E20+1)</f>
        <v>0</v>
      </c>
      <c r="Q20" s="39" t="s">
        <v>19</v>
      </c>
      <c r="R20" s="39" t="s">
        <v>57</v>
      </c>
      <c r="V20" s="39" t="s">
        <v>106</v>
      </c>
      <c r="X20" s="39" t="s">
        <v>51</v>
      </c>
      <c r="Y20" s="42">
        <v>0.15</v>
      </c>
      <c r="Z20" s="42">
        <v>0.09</v>
      </c>
      <c r="AA20" s="42">
        <v>0.23</v>
      </c>
      <c r="AB20" s="42">
        <v>-0.09</v>
      </c>
      <c r="AC20" s="42" t="s">
        <v>19</v>
      </c>
    </row>
    <row r="21" spans="1:29" ht="18" x14ac:dyDescent="0.2">
      <c r="A21" s="1" t="s">
        <v>20</v>
      </c>
      <c r="B21" s="1">
        <v>2</v>
      </c>
      <c r="C21" s="1">
        <v>4287</v>
      </c>
      <c r="D21" s="1">
        <v>7</v>
      </c>
      <c r="E21" s="1">
        <v>0</v>
      </c>
      <c r="F21" t="str">
        <f>A21</f>
        <v>D2</v>
      </c>
      <c r="G21" s="39" t="s">
        <v>57</v>
      </c>
      <c r="H21" s="39" t="s">
        <v>51</v>
      </c>
      <c r="I21" s="39" t="s">
        <v>77</v>
      </c>
      <c r="J21" s="39" t="s">
        <v>105</v>
      </c>
      <c r="K21" s="39" t="s">
        <v>62</v>
      </c>
      <c r="L21" s="39" t="s">
        <v>58</v>
      </c>
      <c r="M21" s="40">
        <f>LOG10(B21+1)</f>
        <v>0.47712125471966244</v>
      </c>
      <c r="N21" s="40">
        <f>LOG10(C21+1)</f>
        <v>3.6322547766847135</v>
      </c>
      <c r="O21" s="40">
        <f>LOG10(D21+1)</f>
        <v>0.90308998699194354</v>
      </c>
      <c r="P21" s="40">
        <f>LOG10(E21+1)</f>
        <v>0</v>
      </c>
      <c r="Q21" s="39" t="s">
        <v>20</v>
      </c>
      <c r="R21" s="39" t="s">
        <v>57</v>
      </c>
      <c r="V21" s="39" t="s">
        <v>106</v>
      </c>
      <c r="X21" s="39" t="s">
        <v>51</v>
      </c>
      <c r="Y21" s="42">
        <v>0.16</v>
      </c>
      <c r="Z21" s="42">
        <v>0.06</v>
      </c>
      <c r="AA21" s="42">
        <v>0.08</v>
      </c>
      <c r="AB21" s="42">
        <v>-0.05</v>
      </c>
      <c r="AC21" s="42" t="s">
        <v>20</v>
      </c>
    </row>
    <row r="22" spans="1:29" ht="18" x14ac:dyDescent="0.2">
      <c r="A22" s="1" t="s">
        <v>21</v>
      </c>
      <c r="B22" s="1">
        <v>8</v>
      </c>
      <c r="C22" s="1">
        <v>6321</v>
      </c>
      <c r="D22" s="1">
        <v>39</v>
      </c>
      <c r="E22" s="1">
        <v>0</v>
      </c>
      <c r="F22" t="str">
        <f>A22</f>
        <v>D3</v>
      </c>
      <c r="G22" s="39" t="s">
        <v>57</v>
      </c>
      <c r="H22" s="39" t="s">
        <v>51</v>
      </c>
      <c r="I22" s="39" t="s">
        <v>77</v>
      </c>
      <c r="J22" s="39" t="s">
        <v>105</v>
      </c>
      <c r="K22" s="39" t="s">
        <v>62</v>
      </c>
      <c r="L22" s="39" t="s">
        <v>58</v>
      </c>
      <c r="M22" s="40">
        <f>LOG10(B22+1)</f>
        <v>0.95424250943932487</v>
      </c>
      <c r="N22" s="40">
        <f>LOG10(C22+1)</f>
        <v>3.8008544915035611</v>
      </c>
      <c r="O22" s="40">
        <f>LOG10(D22+1)</f>
        <v>1.6020599913279623</v>
      </c>
      <c r="P22" s="40">
        <f>LOG10(E22+1)</f>
        <v>0</v>
      </c>
      <c r="Q22" s="39" t="s">
        <v>21</v>
      </c>
      <c r="R22" s="39" t="s">
        <v>57</v>
      </c>
      <c r="V22" s="39" t="s">
        <v>106</v>
      </c>
      <c r="X22" s="39" t="s">
        <v>51</v>
      </c>
      <c r="Y22" s="42">
        <v>0.15</v>
      </c>
      <c r="Z22" s="42">
        <v>0.2</v>
      </c>
      <c r="AA22" s="42">
        <v>0.03</v>
      </c>
      <c r="AB22" s="42">
        <v>0.14000000000000001</v>
      </c>
      <c r="AC22" s="42" t="s">
        <v>21</v>
      </c>
    </row>
    <row r="23" spans="1:29" ht="18" x14ac:dyDescent="0.2">
      <c r="A23" s="1" t="s">
        <v>22</v>
      </c>
      <c r="B23" s="1">
        <v>6</v>
      </c>
      <c r="C23" s="1">
        <v>5753</v>
      </c>
      <c r="D23" s="1">
        <v>18</v>
      </c>
      <c r="E23" s="1">
        <v>4</v>
      </c>
      <c r="F23" t="str">
        <f>A23</f>
        <v>D4</v>
      </c>
      <c r="G23" s="39" t="s">
        <v>57</v>
      </c>
      <c r="H23" s="39" t="s">
        <v>51</v>
      </c>
      <c r="I23" s="39" t="s">
        <v>76</v>
      </c>
      <c r="J23" s="39" t="s">
        <v>105</v>
      </c>
      <c r="K23" s="39" t="s">
        <v>62</v>
      </c>
      <c r="L23" s="39" t="s">
        <v>58</v>
      </c>
      <c r="M23" s="40">
        <f>LOG10(B23+1)</f>
        <v>0.84509804001425681</v>
      </c>
      <c r="N23" s="40">
        <f>LOG10(C23+1)</f>
        <v>3.759969857554307</v>
      </c>
      <c r="O23" s="40">
        <f>LOG10(D23+1)</f>
        <v>1.2787536009528289</v>
      </c>
      <c r="P23" s="40">
        <f>LOG10(E23+1)</f>
        <v>0.69897000433601886</v>
      </c>
      <c r="Q23" s="39" t="s">
        <v>22</v>
      </c>
      <c r="R23" s="39" t="s">
        <v>57</v>
      </c>
      <c r="V23" s="39" t="s">
        <v>106</v>
      </c>
      <c r="X23" s="39" t="s">
        <v>51</v>
      </c>
      <c r="Y23" s="42">
        <v>0.16</v>
      </c>
      <c r="Z23" s="42">
        <v>0.01</v>
      </c>
      <c r="AA23" s="42">
        <v>0.14000000000000001</v>
      </c>
      <c r="AB23" s="42">
        <v>-0.03</v>
      </c>
      <c r="AC23" s="42" t="s">
        <v>22</v>
      </c>
    </row>
    <row r="24" spans="1:29" ht="18" x14ac:dyDescent="0.2">
      <c r="A24" s="1" t="s">
        <v>23</v>
      </c>
      <c r="B24" s="1">
        <v>0</v>
      </c>
      <c r="C24" s="1">
        <v>2774</v>
      </c>
      <c r="D24" s="1">
        <v>4</v>
      </c>
      <c r="E24" s="1">
        <v>0</v>
      </c>
      <c r="F24" t="str">
        <f>A24</f>
        <v>D5</v>
      </c>
      <c r="G24" s="39" t="s">
        <v>57</v>
      </c>
      <c r="H24" s="39" t="s">
        <v>51</v>
      </c>
      <c r="I24" s="39" t="s">
        <v>76</v>
      </c>
      <c r="J24" s="39" t="s">
        <v>105</v>
      </c>
      <c r="K24" s="39" t="s">
        <v>62</v>
      </c>
      <c r="L24" s="39" t="s">
        <v>58</v>
      </c>
      <c r="M24" s="40">
        <f>LOG10(B24+1)</f>
        <v>0</v>
      </c>
      <c r="N24" s="40">
        <f>LOG10(C24+1)</f>
        <v>3.4432629874586951</v>
      </c>
      <c r="O24" s="40">
        <f>LOG10(D24+1)</f>
        <v>0.69897000433601886</v>
      </c>
      <c r="P24" s="40">
        <f>LOG10(E24+1)</f>
        <v>0</v>
      </c>
      <c r="Q24" s="39" t="s">
        <v>23</v>
      </c>
      <c r="R24" s="39" t="s">
        <v>57</v>
      </c>
      <c r="V24" s="39" t="s">
        <v>106</v>
      </c>
      <c r="X24" s="39" t="s">
        <v>51</v>
      </c>
      <c r="Y24" s="42">
        <v>0.16</v>
      </c>
      <c r="Z24" s="42">
        <v>0.02</v>
      </c>
      <c r="AA24" s="42">
        <v>0.19</v>
      </c>
      <c r="AB24" s="42">
        <v>-0.03</v>
      </c>
      <c r="AC24" s="42" t="s">
        <v>23</v>
      </c>
    </row>
    <row r="25" spans="1:29" ht="18" x14ac:dyDescent="0.2">
      <c r="A25" s="1" t="s">
        <v>24</v>
      </c>
      <c r="B25" s="1">
        <v>4</v>
      </c>
      <c r="C25" s="1">
        <v>3586</v>
      </c>
      <c r="D25" s="1">
        <v>0</v>
      </c>
      <c r="E25" s="1">
        <v>0</v>
      </c>
      <c r="F25" t="str">
        <f>A25</f>
        <v>E1</v>
      </c>
      <c r="G25" s="39" t="s">
        <v>72</v>
      </c>
      <c r="H25" s="39" t="s">
        <v>52</v>
      </c>
      <c r="I25" s="39" t="s">
        <v>78</v>
      </c>
      <c r="J25" s="39" t="s">
        <v>107</v>
      </c>
      <c r="K25" s="39" t="s">
        <v>63</v>
      </c>
      <c r="L25" s="39" t="s">
        <v>57</v>
      </c>
      <c r="M25" s="40">
        <f>LOG10(B25+1)</f>
        <v>0.69897000433601886</v>
      </c>
      <c r="N25" s="40">
        <f>LOG10(C25+1)</f>
        <v>3.5547313766759667</v>
      </c>
      <c r="O25" s="40">
        <f>LOG10(D25+1)</f>
        <v>0</v>
      </c>
      <c r="P25" s="40">
        <f>LOG10(E25+1)</f>
        <v>0</v>
      </c>
      <c r="Q25" s="39" t="s">
        <v>24</v>
      </c>
      <c r="R25" s="39" t="s">
        <v>72</v>
      </c>
      <c r="V25" s="39" t="s">
        <v>108</v>
      </c>
      <c r="X25" s="39" t="s">
        <v>52</v>
      </c>
      <c r="Y25" s="42">
        <v>0.16</v>
      </c>
      <c r="Z25" s="42">
        <v>-0.12</v>
      </c>
      <c r="AA25" s="42">
        <v>-0.1</v>
      </c>
      <c r="AB25" s="42">
        <v>-0.03</v>
      </c>
      <c r="AC25" s="42" t="s">
        <v>24</v>
      </c>
    </row>
    <row r="26" spans="1:29" ht="18" x14ac:dyDescent="0.2">
      <c r="A26" s="1" t="s">
        <v>25</v>
      </c>
      <c r="B26" s="1">
        <v>2</v>
      </c>
      <c r="C26" s="1">
        <v>4270</v>
      </c>
      <c r="D26" s="1">
        <v>0</v>
      </c>
      <c r="E26" s="1">
        <v>0</v>
      </c>
      <c r="F26" t="str">
        <f>A26</f>
        <v>E2</v>
      </c>
      <c r="G26" s="39" t="s">
        <v>57</v>
      </c>
      <c r="H26" s="39" t="s">
        <v>52</v>
      </c>
      <c r="I26" s="39" t="s">
        <v>77</v>
      </c>
      <c r="J26" s="39" t="s">
        <v>107</v>
      </c>
      <c r="K26" s="39" t="s">
        <v>63</v>
      </c>
      <c r="L26" s="39" t="s">
        <v>57</v>
      </c>
      <c r="M26" s="40">
        <f>LOG10(B26+1)</f>
        <v>0.47712125471966244</v>
      </c>
      <c r="N26" s="40">
        <f>LOG10(C26+1)</f>
        <v>3.6305295714268242</v>
      </c>
      <c r="O26" s="40">
        <f>LOG10(D26+1)</f>
        <v>0</v>
      </c>
      <c r="P26" s="40">
        <f>LOG10(E26+1)</f>
        <v>0</v>
      </c>
      <c r="Q26" s="39" t="s">
        <v>25</v>
      </c>
      <c r="R26" s="39" t="s">
        <v>57</v>
      </c>
      <c r="V26" s="39" t="s">
        <v>108</v>
      </c>
      <c r="X26" s="39" t="s">
        <v>52</v>
      </c>
      <c r="Y26" s="42">
        <v>0.16</v>
      </c>
      <c r="Z26" s="42">
        <v>-0.12</v>
      </c>
      <c r="AA26" s="42">
        <v>-0.04</v>
      </c>
      <c r="AB26" s="42">
        <v>-0.01</v>
      </c>
      <c r="AC26" s="42" t="s">
        <v>25</v>
      </c>
    </row>
    <row r="27" spans="1:29" ht="18" x14ac:dyDescent="0.2">
      <c r="A27" s="1" t="s">
        <v>26</v>
      </c>
      <c r="B27" s="1">
        <v>0</v>
      </c>
      <c r="C27" s="1">
        <v>6040</v>
      </c>
      <c r="D27" s="1">
        <v>0</v>
      </c>
      <c r="E27" s="1">
        <v>0</v>
      </c>
      <c r="F27" t="str">
        <f>A27</f>
        <v>E3</v>
      </c>
      <c r="G27" s="39" t="s">
        <v>57</v>
      </c>
      <c r="H27" s="39" t="s">
        <v>52</v>
      </c>
      <c r="I27" s="39" t="s">
        <v>77</v>
      </c>
      <c r="J27" s="39" t="s">
        <v>107</v>
      </c>
      <c r="K27" s="39" t="s">
        <v>63</v>
      </c>
      <c r="L27" s="39" t="s">
        <v>57</v>
      </c>
      <c r="M27" s="40">
        <f>LOG10(B27+1)</f>
        <v>0</v>
      </c>
      <c r="N27" s="40">
        <f>LOG10(C27+1)</f>
        <v>3.7811088357294662</v>
      </c>
      <c r="O27" s="40">
        <f>LOG10(D27+1)</f>
        <v>0</v>
      </c>
      <c r="P27" s="40">
        <f>LOG10(E27+1)</f>
        <v>0</v>
      </c>
      <c r="Q27" s="39" t="s">
        <v>26</v>
      </c>
      <c r="R27" s="39" t="s">
        <v>57</v>
      </c>
      <c r="V27" s="39" t="s">
        <v>108</v>
      </c>
      <c r="X27" s="39" t="s">
        <v>52</v>
      </c>
      <c r="Y27" s="42">
        <v>0.16</v>
      </c>
      <c r="Z27" s="42">
        <v>-0.12</v>
      </c>
      <c r="AA27" s="42">
        <v>0.1</v>
      </c>
      <c r="AB27" s="42">
        <v>-0.05</v>
      </c>
      <c r="AC27" s="42" t="s">
        <v>26</v>
      </c>
    </row>
    <row r="28" spans="1:29" ht="18" x14ac:dyDescent="0.2">
      <c r="A28" s="1" t="s">
        <v>27</v>
      </c>
      <c r="B28" s="1">
        <v>0</v>
      </c>
      <c r="C28" s="1">
        <v>4035</v>
      </c>
      <c r="D28" s="1">
        <v>5</v>
      </c>
      <c r="E28" s="1">
        <v>4</v>
      </c>
      <c r="F28" t="str">
        <f>A28</f>
        <v>E4</v>
      </c>
      <c r="G28" s="39" t="s">
        <v>57</v>
      </c>
      <c r="H28" s="39" t="s">
        <v>52</v>
      </c>
      <c r="I28" s="39" t="s">
        <v>77</v>
      </c>
      <c r="J28" s="39" t="s">
        <v>107</v>
      </c>
      <c r="K28" s="39" t="s">
        <v>63</v>
      </c>
      <c r="L28" s="39" t="s">
        <v>57</v>
      </c>
      <c r="M28" s="40">
        <f>LOG10(B28+1)</f>
        <v>0</v>
      </c>
      <c r="N28" s="40">
        <f>LOG10(C28+1)</f>
        <v>3.6059511575648728</v>
      </c>
      <c r="O28" s="40">
        <f>LOG10(D28+1)</f>
        <v>0.77815125038364363</v>
      </c>
      <c r="P28" s="40">
        <f>LOG10(E28+1)</f>
        <v>0.69897000433601886</v>
      </c>
      <c r="Q28" s="39" t="s">
        <v>27</v>
      </c>
      <c r="R28" s="39" t="s">
        <v>57</v>
      </c>
      <c r="V28" s="39" t="s">
        <v>108</v>
      </c>
      <c r="X28" s="39" t="s">
        <v>52</v>
      </c>
      <c r="Y28" s="42">
        <v>0.15</v>
      </c>
      <c r="Z28" s="42">
        <v>-0.09</v>
      </c>
      <c r="AA28" s="42">
        <v>0.31</v>
      </c>
      <c r="AB28" s="42">
        <v>-7.0000000000000007E-2</v>
      </c>
      <c r="AC28" s="42" t="s">
        <v>27</v>
      </c>
    </row>
    <row r="29" spans="1:29" ht="18" x14ac:dyDescent="0.2">
      <c r="A29" s="1" t="s">
        <v>28</v>
      </c>
      <c r="B29" s="1">
        <v>6</v>
      </c>
      <c r="C29" s="1">
        <v>4433</v>
      </c>
      <c r="D29" s="1">
        <v>5</v>
      </c>
      <c r="E29" s="1">
        <v>3</v>
      </c>
      <c r="F29" t="str">
        <f>A29</f>
        <v>E6</v>
      </c>
      <c r="G29" s="39" t="s">
        <v>57</v>
      </c>
      <c r="H29" s="39" t="s">
        <v>52</v>
      </c>
      <c r="I29" s="39" t="s">
        <v>77</v>
      </c>
      <c r="J29" s="39" t="s">
        <v>107</v>
      </c>
      <c r="K29" s="39" t="s">
        <v>63</v>
      </c>
      <c r="L29" s="39" t="s">
        <v>57</v>
      </c>
      <c r="M29" s="40">
        <f>LOG10(B29+1)</f>
        <v>0.84509804001425681</v>
      </c>
      <c r="N29" s="40">
        <f>LOG10(C29+1)</f>
        <v>3.6467956887784694</v>
      </c>
      <c r="O29" s="40">
        <f>LOG10(D29+1)</f>
        <v>0.77815125038364363</v>
      </c>
      <c r="P29" s="40">
        <f>LOG10(E29+1)</f>
        <v>0.6020599913279624</v>
      </c>
      <c r="Q29" s="39" t="s">
        <v>28</v>
      </c>
      <c r="R29" s="39" t="s">
        <v>57</v>
      </c>
      <c r="V29" s="39" t="s">
        <v>108</v>
      </c>
      <c r="X29" s="39" t="s">
        <v>52</v>
      </c>
      <c r="Y29" s="42">
        <v>0.16</v>
      </c>
      <c r="Z29" s="42">
        <v>-0.08</v>
      </c>
      <c r="AA29" s="42">
        <v>0.04</v>
      </c>
      <c r="AB29" s="42">
        <v>-7.0000000000000007E-2</v>
      </c>
      <c r="AC29" s="42" t="s">
        <v>28</v>
      </c>
    </row>
    <row r="30" spans="1:29" ht="18" x14ac:dyDescent="0.2">
      <c r="A30" s="1" t="s">
        <v>29</v>
      </c>
      <c r="B30" s="1">
        <v>0</v>
      </c>
      <c r="C30" s="1">
        <v>2884</v>
      </c>
      <c r="D30" s="1">
        <v>4</v>
      </c>
      <c r="E30" s="1">
        <v>0</v>
      </c>
      <c r="F30" t="str">
        <f>A30</f>
        <v>E7</v>
      </c>
      <c r="G30" s="39" t="s">
        <v>72</v>
      </c>
      <c r="H30" s="39" t="s">
        <v>52</v>
      </c>
      <c r="I30" s="39" t="s">
        <v>78</v>
      </c>
      <c r="J30" s="39" t="s">
        <v>107</v>
      </c>
      <c r="K30" s="39" t="s">
        <v>63</v>
      </c>
      <c r="L30" s="39" t="s">
        <v>57</v>
      </c>
      <c r="M30" s="40">
        <f>LOG10(B30+1)</f>
        <v>0</v>
      </c>
      <c r="N30" s="40">
        <f>LOG10(C30+1)</f>
        <v>3.4601458174917501</v>
      </c>
      <c r="O30" s="40">
        <f>LOG10(D30+1)</f>
        <v>0.69897000433601886</v>
      </c>
      <c r="P30" s="40">
        <f>LOG10(E30+1)</f>
        <v>0</v>
      </c>
      <c r="Q30" s="39" t="s">
        <v>29</v>
      </c>
      <c r="R30" s="39" t="s">
        <v>72</v>
      </c>
      <c r="V30" s="39" t="s">
        <v>108</v>
      </c>
      <c r="X30" s="39" t="s">
        <v>52</v>
      </c>
      <c r="Y30" s="42">
        <v>0.16</v>
      </c>
      <c r="Z30" s="42">
        <v>0.02</v>
      </c>
      <c r="AA30" s="42">
        <v>0.19</v>
      </c>
      <c r="AB30" s="42">
        <v>-0.02</v>
      </c>
      <c r="AC30" s="42" t="s">
        <v>29</v>
      </c>
    </row>
    <row r="31" spans="1:29" ht="18" x14ac:dyDescent="0.2">
      <c r="A31" s="1" t="s">
        <v>30</v>
      </c>
      <c r="B31" s="1">
        <v>39</v>
      </c>
      <c r="C31" s="1">
        <v>2993</v>
      </c>
      <c r="D31" s="1">
        <v>6</v>
      </c>
      <c r="E31" s="1">
        <v>0</v>
      </c>
      <c r="F31" t="str">
        <f>A31</f>
        <v>F1</v>
      </c>
      <c r="G31" s="39" t="s">
        <v>57</v>
      </c>
      <c r="H31" s="39" t="s">
        <v>50</v>
      </c>
      <c r="I31" s="39" t="s">
        <v>76</v>
      </c>
      <c r="J31" s="39" t="s">
        <v>100</v>
      </c>
      <c r="K31" s="39" t="s">
        <v>64</v>
      </c>
      <c r="L31" s="39" t="s">
        <v>56</v>
      </c>
      <c r="M31" s="40">
        <f>LOG10(B31+1)</f>
        <v>1.6020599913279623</v>
      </c>
      <c r="N31" s="40">
        <f>LOG10(C31+1)</f>
        <v>3.4762517960070336</v>
      </c>
      <c r="O31" s="40">
        <f>LOG10(D31+1)</f>
        <v>0.84509804001425681</v>
      </c>
      <c r="P31" s="40">
        <f>LOG10(E31+1)</f>
        <v>0</v>
      </c>
      <c r="Q31" s="39" t="s">
        <v>30</v>
      </c>
      <c r="R31" s="39" t="s">
        <v>57</v>
      </c>
      <c r="V31" s="39" t="s">
        <v>109</v>
      </c>
      <c r="X31" s="39" t="s">
        <v>50</v>
      </c>
      <c r="Y31" s="42">
        <v>0.15</v>
      </c>
      <c r="Z31" s="42">
        <v>0.06</v>
      </c>
      <c r="AA31" s="42">
        <v>-0.3</v>
      </c>
      <c r="AB31" s="42">
        <v>0.15</v>
      </c>
      <c r="AC31" s="42" t="s">
        <v>30</v>
      </c>
    </row>
    <row r="32" spans="1:29" ht="18" x14ac:dyDescent="0.2">
      <c r="A32" s="1" t="s">
        <v>31</v>
      </c>
      <c r="B32" s="1">
        <v>14</v>
      </c>
      <c r="C32" s="1">
        <v>5124</v>
      </c>
      <c r="D32" s="1">
        <v>0</v>
      </c>
      <c r="E32" s="1">
        <v>0</v>
      </c>
      <c r="F32" t="str">
        <f>A32</f>
        <v>F2</v>
      </c>
      <c r="G32" s="39" t="s">
        <v>71</v>
      </c>
      <c r="H32" s="39" t="s">
        <v>50</v>
      </c>
      <c r="I32" s="39" t="s">
        <v>74</v>
      </c>
      <c r="J32" s="39" t="s">
        <v>100</v>
      </c>
      <c r="K32" s="39" t="s">
        <v>64</v>
      </c>
      <c r="L32" s="39" t="s">
        <v>56</v>
      </c>
      <c r="M32" s="40">
        <f>LOG10(B32+1)</f>
        <v>1.1760912590556813</v>
      </c>
      <c r="N32" s="40">
        <f>LOG10(C32+1)</f>
        <v>3.7096938697277917</v>
      </c>
      <c r="O32" s="40">
        <f>LOG10(D32+1)</f>
        <v>0</v>
      </c>
      <c r="P32" s="40">
        <f>LOG10(E32+1)</f>
        <v>0</v>
      </c>
      <c r="Q32" s="39" t="s">
        <v>31</v>
      </c>
      <c r="R32" s="39" t="s">
        <v>71</v>
      </c>
      <c r="V32" s="39" t="s">
        <v>109</v>
      </c>
      <c r="X32" s="39" t="s">
        <v>50</v>
      </c>
      <c r="Y32" s="42">
        <v>0.15</v>
      </c>
      <c r="Z32" s="42">
        <v>-0.12</v>
      </c>
      <c r="AA32" s="42">
        <v>-0.23</v>
      </c>
      <c r="AB32" s="42">
        <v>-0.05</v>
      </c>
      <c r="AC32" s="42" t="s">
        <v>31</v>
      </c>
    </row>
    <row r="33" spans="1:29" ht="18" x14ac:dyDescent="0.2">
      <c r="A33" s="1" t="s">
        <v>32</v>
      </c>
      <c r="B33" s="1">
        <v>0</v>
      </c>
      <c r="C33" s="1">
        <v>4111</v>
      </c>
      <c r="D33" s="1">
        <v>14</v>
      </c>
      <c r="E33" s="1">
        <v>0</v>
      </c>
      <c r="F33" t="str">
        <f>A33</f>
        <v>G1</v>
      </c>
      <c r="G33" s="39" t="s">
        <v>57</v>
      </c>
      <c r="H33" s="39" t="s">
        <v>51</v>
      </c>
      <c r="I33" s="39" t="s">
        <v>76</v>
      </c>
      <c r="J33" s="39" t="s">
        <v>110</v>
      </c>
      <c r="K33" s="39" t="s">
        <v>65</v>
      </c>
      <c r="L33" s="39" t="s">
        <v>57</v>
      </c>
      <c r="M33" s="40">
        <f>LOG10(B33+1)</f>
        <v>0</v>
      </c>
      <c r="N33" s="40">
        <f>LOG10(C33+1)</f>
        <v>3.6140531059872192</v>
      </c>
      <c r="O33" s="40">
        <f>LOG10(D33+1)</f>
        <v>1.1760912590556813</v>
      </c>
      <c r="P33" s="40">
        <f>LOG10(E33+1)</f>
        <v>0</v>
      </c>
      <c r="Q33" s="39" t="s">
        <v>32</v>
      </c>
      <c r="R33" s="39" t="s">
        <v>57</v>
      </c>
      <c r="V33" s="39" t="s">
        <v>111</v>
      </c>
      <c r="X33" s="39" t="s">
        <v>51</v>
      </c>
      <c r="Y33" s="42">
        <v>0.15</v>
      </c>
      <c r="Z33" s="42">
        <v>0.11</v>
      </c>
      <c r="AA33" s="42">
        <v>0.24</v>
      </c>
      <c r="AB33" s="42">
        <v>-0.03</v>
      </c>
      <c r="AC33" s="42" t="s">
        <v>32</v>
      </c>
    </row>
    <row r="34" spans="1:29" ht="18" x14ac:dyDescent="0.2">
      <c r="A34" s="1" t="s">
        <v>33</v>
      </c>
      <c r="B34" s="1">
        <v>0</v>
      </c>
      <c r="C34" s="1">
        <v>4450</v>
      </c>
      <c r="D34" s="1">
        <v>0</v>
      </c>
      <c r="E34" s="1">
        <v>0</v>
      </c>
      <c r="F34" t="str">
        <f>A34</f>
        <v>G2</v>
      </c>
      <c r="G34" s="39" t="s">
        <v>57</v>
      </c>
      <c r="H34" s="39" t="s">
        <v>51</v>
      </c>
      <c r="I34" s="39" t="s">
        <v>77</v>
      </c>
      <c r="J34" s="39" t="s">
        <v>110</v>
      </c>
      <c r="K34" s="39" t="s">
        <v>65</v>
      </c>
      <c r="L34" s="39" t="s">
        <v>57</v>
      </c>
      <c r="M34" s="40">
        <f>LOG10(B34+1)</f>
        <v>0</v>
      </c>
      <c r="N34" s="40">
        <f>LOG10(C34+1)</f>
        <v>3.6484575942825224</v>
      </c>
      <c r="O34" s="40">
        <f>LOG10(D34+1)</f>
        <v>0</v>
      </c>
      <c r="P34" s="40">
        <f>LOG10(E34+1)</f>
        <v>0</v>
      </c>
      <c r="Q34" s="39" t="s">
        <v>33</v>
      </c>
      <c r="R34" s="39" t="s">
        <v>57</v>
      </c>
      <c r="V34" s="39" t="s">
        <v>111</v>
      </c>
      <c r="X34" s="39" t="s">
        <v>51</v>
      </c>
      <c r="Y34" s="42">
        <v>0.16</v>
      </c>
      <c r="Z34" s="42">
        <v>-0.12</v>
      </c>
      <c r="AA34" s="42">
        <v>0.1</v>
      </c>
      <c r="AB34" s="42">
        <v>-0.05</v>
      </c>
      <c r="AC34" s="42" t="s">
        <v>33</v>
      </c>
    </row>
    <row r="35" spans="1:29" ht="18" x14ac:dyDescent="0.2">
      <c r="A35" s="1" t="s">
        <v>34</v>
      </c>
      <c r="B35" s="1">
        <v>0</v>
      </c>
      <c r="C35" s="1">
        <v>6603</v>
      </c>
      <c r="D35" s="1">
        <v>0</v>
      </c>
      <c r="E35" s="1">
        <v>0</v>
      </c>
      <c r="F35" t="str">
        <f>A35</f>
        <v>G3</v>
      </c>
      <c r="G35" s="39" t="s">
        <v>71</v>
      </c>
      <c r="H35" s="39" t="s">
        <v>51</v>
      </c>
      <c r="I35" s="39" t="s">
        <v>75</v>
      </c>
      <c r="J35" s="39" t="s">
        <v>110</v>
      </c>
      <c r="K35" s="39" t="s">
        <v>65</v>
      </c>
      <c r="L35" s="39" t="s">
        <v>57</v>
      </c>
      <c r="M35" s="40">
        <f>LOG10(B35+1)</f>
        <v>0</v>
      </c>
      <c r="N35" s="40">
        <f>LOG10(C35+1)</f>
        <v>3.8198070645907558</v>
      </c>
      <c r="O35" s="40">
        <f>LOG10(D35+1)</f>
        <v>0</v>
      </c>
      <c r="P35" s="40">
        <f>LOG10(E35+1)</f>
        <v>0</v>
      </c>
      <c r="Q35" s="39" t="s">
        <v>34</v>
      </c>
      <c r="R35" s="39" t="s">
        <v>71</v>
      </c>
      <c r="V35" s="39" t="s">
        <v>111</v>
      </c>
      <c r="X35" s="39" t="s">
        <v>51</v>
      </c>
      <c r="Y35" s="42">
        <v>0.16</v>
      </c>
      <c r="Z35" s="42">
        <v>-0.12</v>
      </c>
      <c r="AA35" s="42">
        <v>0.1</v>
      </c>
      <c r="AB35" s="42">
        <v>-0.05</v>
      </c>
      <c r="AC35" s="42" t="s">
        <v>34</v>
      </c>
    </row>
    <row r="36" spans="1:29" ht="18" x14ac:dyDescent="0.2">
      <c r="A36" s="1" t="s">
        <v>35</v>
      </c>
      <c r="B36" s="1">
        <v>8</v>
      </c>
      <c r="C36" s="1">
        <v>1907</v>
      </c>
      <c r="D36" s="1">
        <v>6</v>
      </c>
      <c r="E36" s="1">
        <v>0</v>
      </c>
      <c r="F36" t="str">
        <f>A36</f>
        <v>G4</v>
      </c>
      <c r="G36" s="39" t="s">
        <v>57</v>
      </c>
      <c r="H36" s="39" t="s">
        <v>51</v>
      </c>
      <c r="I36" s="39" t="s">
        <v>76</v>
      </c>
      <c r="J36" s="39" t="s">
        <v>103</v>
      </c>
      <c r="K36" s="39" t="s">
        <v>65</v>
      </c>
      <c r="L36" s="39" t="s">
        <v>57</v>
      </c>
      <c r="M36" s="40">
        <f>LOG10(B36+1)</f>
        <v>0.95424250943932487</v>
      </c>
      <c r="N36" s="40">
        <f>LOG10(C36+1)</f>
        <v>3.2805783703680764</v>
      </c>
      <c r="O36" s="40">
        <f>LOG10(D36+1)</f>
        <v>0.84509804001425681</v>
      </c>
      <c r="P36" s="40">
        <f>LOG10(E36+1)</f>
        <v>0</v>
      </c>
      <c r="Q36" s="39" t="s">
        <v>35</v>
      </c>
      <c r="R36" s="39" t="s">
        <v>57</v>
      </c>
      <c r="V36" s="39" t="s">
        <v>111</v>
      </c>
      <c r="X36" s="39" t="s">
        <v>51</v>
      </c>
      <c r="Y36" s="42">
        <v>0.16</v>
      </c>
      <c r="Z36" s="42">
        <v>7.0000000000000007E-2</v>
      </c>
      <c r="AA36" s="42">
        <v>-0.1</v>
      </c>
      <c r="AB36" s="42">
        <v>0.03</v>
      </c>
      <c r="AC36" s="42" t="s">
        <v>35</v>
      </c>
    </row>
    <row r="37" spans="1:29" ht="18" x14ac:dyDescent="0.2">
      <c r="A37" s="1" t="s">
        <v>36</v>
      </c>
      <c r="B37" s="1">
        <v>0</v>
      </c>
      <c r="C37" s="1">
        <v>4714</v>
      </c>
      <c r="D37" s="1">
        <v>0</v>
      </c>
      <c r="E37" s="1">
        <v>0</v>
      </c>
      <c r="F37" t="str">
        <f>A37</f>
        <v>G5</v>
      </c>
      <c r="G37" s="39" t="s">
        <v>57</v>
      </c>
      <c r="H37" s="39" t="s">
        <v>51</v>
      </c>
      <c r="I37" s="39" t="s">
        <v>76</v>
      </c>
      <c r="J37" s="39" t="s">
        <v>110</v>
      </c>
      <c r="K37" s="39" t="s">
        <v>65</v>
      </c>
      <c r="L37" s="39" t="s">
        <v>57</v>
      </c>
      <c r="M37" s="40">
        <f>LOG10(B37+1)</f>
        <v>0</v>
      </c>
      <c r="N37" s="40">
        <f>LOG10(C37+1)</f>
        <v>3.6734816970733473</v>
      </c>
      <c r="O37" s="40">
        <f>LOG10(D37+1)</f>
        <v>0</v>
      </c>
      <c r="P37" s="40">
        <f>LOG10(E37+1)</f>
        <v>0</v>
      </c>
      <c r="Q37" s="39" t="s">
        <v>36</v>
      </c>
      <c r="R37" s="39" t="s">
        <v>57</v>
      </c>
      <c r="V37" s="39" t="s">
        <v>111</v>
      </c>
      <c r="X37" s="39" t="s">
        <v>51</v>
      </c>
      <c r="Y37" s="42">
        <v>0.16</v>
      </c>
      <c r="Z37" s="42">
        <v>-0.12</v>
      </c>
      <c r="AA37" s="42">
        <v>0.1</v>
      </c>
      <c r="AB37" s="42">
        <v>-0.05</v>
      </c>
      <c r="AC37" s="42" t="s">
        <v>36</v>
      </c>
    </row>
    <row r="38" spans="1:29" ht="18" x14ac:dyDescent="0.2">
      <c r="A38" s="1" t="s">
        <v>37</v>
      </c>
      <c r="B38" s="1">
        <v>9</v>
      </c>
      <c r="C38" s="1">
        <v>5220</v>
      </c>
      <c r="D38" s="1">
        <v>0</v>
      </c>
      <c r="E38" s="1">
        <v>0</v>
      </c>
      <c r="F38" t="str">
        <f>A38</f>
        <v>G6</v>
      </c>
      <c r="G38" s="39" t="s">
        <v>57</v>
      </c>
      <c r="H38" s="39" t="s">
        <v>51</v>
      </c>
      <c r="I38" s="39" t="s">
        <v>76</v>
      </c>
      <c r="J38" s="39" t="s">
        <v>103</v>
      </c>
      <c r="K38" s="39" t="s">
        <v>65</v>
      </c>
      <c r="L38" s="39" t="s">
        <v>57</v>
      </c>
      <c r="M38" s="40">
        <f>LOG10(B38+1)</f>
        <v>1</v>
      </c>
      <c r="N38" s="40">
        <f>LOG10(C38+1)</f>
        <v>3.7177536932107156</v>
      </c>
      <c r="O38" s="40">
        <f>LOG10(D38+1)</f>
        <v>0</v>
      </c>
      <c r="P38" s="40">
        <f>LOG10(E38+1)</f>
        <v>0</v>
      </c>
      <c r="Q38" s="39" t="s">
        <v>37</v>
      </c>
      <c r="R38" s="39" t="s">
        <v>57</v>
      </c>
      <c r="V38" s="39" t="s">
        <v>111</v>
      </c>
      <c r="X38" s="39" t="s">
        <v>51</v>
      </c>
      <c r="Y38" s="42">
        <v>0.15</v>
      </c>
      <c r="Z38" s="42">
        <v>-0.12</v>
      </c>
      <c r="AA38" s="42">
        <v>-0.18</v>
      </c>
      <c r="AB38" s="42">
        <v>0.03</v>
      </c>
      <c r="AC38" s="42" t="s">
        <v>37</v>
      </c>
    </row>
    <row r="39" spans="1:29" ht="18" x14ac:dyDescent="0.2">
      <c r="A39" s="1" t="s">
        <v>38</v>
      </c>
      <c r="B39" s="1">
        <v>5</v>
      </c>
      <c r="C39" s="1">
        <v>2697</v>
      </c>
      <c r="D39" s="1">
        <v>0</v>
      </c>
      <c r="E39" s="1">
        <v>4</v>
      </c>
      <c r="F39" t="str">
        <f>A39</f>
        <v>G7</v>
      </c>
      <c r="G39" s="39" t="s">
        <v>57</v>
      </c>
      <c r="H39" s="39" t="s">
        <v>51</v>
      </c>
      <c r="I39" s="39" t="s">
        <v>76</v>
      </c>
      <c r="J39" s="39" t="s">
        <v>110</v>
      </c>
      <c r="K39" s="39" t="s">
        <v>65</v>
      </c>
      <c r="L39" s="39" t="s">
        <v>57</v>
      </c>
      <c r="M39" s="40">
        <f>LOG10(B39+1)</f>
        <v>0.77815125038364363</v>
      </c>
      <c r="N39" s="40">
        <f>LOG10(C39+1)</f>
        <v>3.4310419453358856</v>
      </c>
      <c r="O39" s="40">
        <f>LOG10(D39+1)</f>
        <v>0</v>
      </c>
      <c r="P39" s="40">
        <f>LOG10(E39+1)</f>
        <v>0.69897000433601886</v>
      </c>
      <c r="Q39" s="39" t="s">
        <v>38</v>
      </c>
      <c r="R39" s="39" t="s">
        <v>57</v>
      </c>
      <c r="V39" s="39" t="s">
        <v>111</v>
      </c>
      <c r="X39" s="39" t="s">
        <v>51</v>
      </c>
      <c r="Y39" s="42">
        <v>0.15</v>
      </c>
      <c r="Z39" s="42">
        <v>-0.26</v>
      </c>
      <c r="AA39" s="42">
        <v>-0.04</v>
      </c>
      <c r="AB39" s="42">
        <v>-0.03</v>
      </c>
      <c r="AC39" s="42" t="s">
        <v>38</v>
      </c>
    </row>
    <row r="40" spans="1:29" ht="18" x14ac:dyDescent="0.2">
      <c r="A40" s="1" t="s">
        <v>39</v>
      </c>
      <c r="B40" s="1">
        <v>0</v>
      </c>
      <c r="C40" s="1">
        <v>5395</v>
      </c>
      <c r="D40" s="1">
        <v>0</v>
      </c>
      <c r="E40" s="1">
        <v>0</v>
      </c>
      <c r="F40" t="str">
        <f>A40</f>
        <v>G8</v>
      </c>
      <c r="G40" s="39" t="s">
        <v>57</v>
      </c>
      <c r="H40" s="39" t="s">
        <v>51</v>
      </c>
      <c r="I40" s="39" t="s">
        <v>76</v>
      </c>
      <c r="J40" s="39" t="s">
        <v>110</v>
      </c>
      <c r="K40" s="39" t="s">
        <v>65</v>
      </c>
      <c r="L40" s="39" t="s">
        <v>57</v>
      </c>
      <c r="M40" s="40">
        <f>LOG10(B40+1)</f>
        <v>0</v>
      </c>
      <c r="N40" s="40">
        <f>LOG10(C40+1)</f>
        <v>3.7320719409998668</v>
      </c>
      <c r="O40" s="40">
        <f>LOG10(D40+1)</f>
        <v>0</v>
      </c>
      <c r="P40" s="40">
        <f>LOG10(E40+1)</f>
        <v>0</v>
      </c>
      <c r="Q40" s="39" t="s">
        <v>39</v>
      </c>
      <c r="R40" s="39" t="s">
        <v>57</v>
      </c>
      <c r="V40" s="39" t="s">
        <v>111</v>
      </c>
      <c r="X40" s="39" t="s">
        <v>51</v>
      </c>
      <c r="Y40" s="42">
        <v>0.16</v>
      </c>
      <c r="Z40" s="42">
        <v>-0.12</v>
      </c>
      <c r="AA40" s="42">
        <v>0.1</v>
      </c>
      <c r="AB40" s="42">
        <v>0.02</v>
      </c>
      <c r="AC40" s="42" t="s">
        <v>39</v>
      </c>
    </row>
    <row r="41" spans="1:29" ht="18" x14ac:dyDescent="0.2">
      <c r="A41" s="1" t="s">
        <v>40</v>
      </c>
      <c r="B41" s="1">
        <v>14</v>
      </c>
      <c r="C41" s="1">
        <v>4305</v>
      </c>
      <c r="D41" s="1">
        <v>2</v>
      </c>
      <c r="E41" s="1">
        <v>0</v>
      </c>
      <c r="F41" t="str">
        <f>A41</f>
        <v>G9</v>
      </c>
      <c r="G41" s="39" t="s">
        <v>71</v>
      </c>
      <c r="H41" s="39" t="s">
        <v>51</v>
      </c>
      <c r="I41" s="39" t="s">
        <v>75</v>
      </c>
      <c r="J41" s="39" t="s">
        <v>110</v>
      </c>
      <c r="K41" s="39" t="s">
        <v>65</v>
      </c>
      <c r="L41" s="39" t="s">
        <v>57</v>
      </c>
      <c r="M41" s="40">
        <f>LOG10(B41+1)</f>
        <v>1.1760912590556813</v>
      </c>
      <c r="N41" s="40">
        <f>LOG10(C41+1)</f>
        <v>3.6340740254874686</v>
      </c>
      <c r="O41" s="40">
        <f>LOG10(D41+1)</f>
        <v>0.47712125471966244</v>
      </c>
      <c r="P41" s="40">
        <f>LOG10(E41+1)</f>
        <v>0</v>
      </c>
      <c r="Q41" s="39" t="s">
        <v>40</v>
      </c>
      <c r="R41" s="39" t="s">
        <v>71</v>
      </c>
      <c r="V41" s="39" t="s">
        <v>111</v>
      </c>
      <c r="X41" s="39" t="s">
        <v>51</v>
      </c>
      <c r="Y41" s="42">
        <v>0.16</v>
      </c>
      <c r="Z41" s="42">
        <v>-0.03</v>
      </c>
      <c r="AA41" s="42">
        <v>-0.19</v>
      </c>
      <c r="AB41" s="42">
        <v>0.04</v>
      </c>
      <c r="AC41" s="42" t="s">
        <v>40</v>
      </c>
    </row>
    <row r="42" spans="1:29" ht="18" x14ac:dyDescent="0.2">
      <c r="A42" s="1" t="s">
        <v>41</v>
      </c>
      <c r="B42" s="1">
        <v>5</v>
      </c>
      <c r="C42" s="1">
        <v>1599</v>
      </c>
      <c r="D42" s="1">
        <v>0</v>
      </c>
      <c r="E42" s="1">
        <v>0</v>
      </c>
      <c r="F42" t="str">
        <f>A42</f>
        <v>H1</v>
      </c>
      <c r="G42" s="39" t="s">
        <v>71</v>
      </c>
      <c r="H42" s="39" t="s">
        <v>50</v>
      </c>
      <c r="I42" s="39" t="s">
        <v>75</v>
      </c>
      <c r="J42" s="39" t="s">
        <v>100</v>
      </c>
      <c r="K42" s="39" t="s">
        <v>66</v>
      </c>
      <c r="L42" s="39" t="s">
        <v>56</v>
      </c>
      <c r="M42" s="40">
        <f>LOG10(B42+1)</f>
        <v>0.77815125038364363</v>
      </c>
      <c r="N42" s="40">
        <f>LOG10(C42+1)</f>
        <v>3.2041199826559246</v>
      </c>
      <c r="O42" s="40">
        <f>LOG10(D42+1)</f>
        <v>0</v>
      </c>
      <c r="P42" s="40">
        <f>LOG10(E42+1)</f>
        <v>0</v>
      </c>
      <c r="Q42" s="39" t="s">
        <v>41</v>
      </c>
      <c r="R42" s="39" t="s">
        <v>71</v>
      </c>
      <c r="V42" s="39" t="s">
        <v>112</v>
      </c>
      <c r="X42" s="39" t="s">
        <v>50</v>
      </c>
      <c r="Y42" s="42">
        <v>0.16</v>
      </c>
      <c r="Z42" s="42">
        <v>-0.12</v>
      </c>
      <c r="AA42" s="42">
        <v>-0.15</v>
      </c>
      <c r="AB42" s="42">
        <v>-0.05</v>
      </c>
      <c r="AC42" s="42" t="s">
        <v>41</v>
      </c>
    </row>
    <row r="43" spans="1:29" ht="18" x14ac:dyDescent="0.2">
      <c r="A43" s="1" t="s">
        <v>42</v>
      </c>
      <c r="B43" s="1">
        <v>20</v>
      </c>
      <c r="C43" s="1">
        <v>2771</v>
      </c>
      <c r="D43" s="1">
        <v>0</v>
      </c>
      <c r="E43" s="1">
        <v>2</v>
      </c>
      <c r="F43" t="str">
        <f>A43</f>
        <v>H2</v>
      </c>
      <c r="G43" s="39" t="s">
        <v>57</v>
      </c>
      <c r="H43" s="39" t="s">
        <v>50</v>
      </c>
      <c r="I43" s="39" t="s">
        <v>77</v>
      </c>
      <c r="J43" s="39" t="s">
        <v>100</v>
      </c>
      <c r="K43" s="39" t="s">
        <v>66</v>
      </c>
      <c r="L43" s="39" t="s">
        <v>56</v>
      </c>
      <c r="M43" s="40">
        <f>LOG10(B43+1)</f>
        <v>1.3222192947339193</v>
      </c>
      <c r="N43" s="40">
        <f>LOG10(C43+1)</f>
        <v>3.4427932259397691</v>
      </c>
      <c r="O43" s="40">
        <f>LOG10(D43+1)</f>
        <v>0</v>
      </c>
      <c r="P43" s="40">
        <f>LOG10(E43+1)</f>
        <v>0.47712125471966244</v>
      </c>
      <c r="Q43" s="39" t="s">
        <v>42</v>
      </c>
      <c r="R43" s="39" t="s">
        <v>57</v>
      </c>
      <c r="V43" s="39" t="s">
        <v>112</v>
      </c>
      <c r="X43" s="39" t="s">
        <v>50</v>
      </c>
      <c r="Y43" s="42">
        <v>0.15</v>
      </c>
      <c r="Z43" s="42">
        <v>-0.22</v>
      </c>
      <c r="AA43" s="42">
        <v>-0.25</v>
      </c>
      <c r="AB43" s="42">
        <v>7.0000000000000007E-2</v>
      </c>
      <c r="AC43" s="42" t="s">
        <v>42</v>
      </c>
    </row>
    <row r="44" spans="1:29" ht="18" x14ac:dyDescent="0.2">
      <c r="A44" s="1" t="s">
        <v>43</v>
      </c>
      <c r="B44" s="1">
        <v>0</v>
      </c>
      <c r="C44" s="1">
        <v>4322</v>
      </c>
      <c r="D44" s="1">
        <v>0</v>
      </c>
      <c r="E44" s="1">
        <v>0</v>
      </c>
      <c r="F44" t="str">
        <f>A44</f>
        <v>H3</v>
      </c>
      <c r="G44" s="39" t="s">
        <v>71</v>
      </c>
      <c r="H44" s="39" t="s">
        <v>50</v>
      </c>
      <c r="I44" s="39" t="s">
        <v>74</v>
      </c>
      <c r="J44" s="39" t="s">
        <v>100</v>
      </c>
      <c r="K44" s="39" t="s">
        <v>66</v>
      </c>
      <c r="L44" s="39" t="s">
        <v>56</v>
      </c>
      <c r="M44" s="40">
        <f>LOG10(B44+1)</f>
        <v>0</v>
      </c>
      <c r="N44" s="40">
        <f>LOG10(C44+1)</f>
        <v>3.635785235533652</v>
      </c>
      <c r="O44" s="40">
        <f>LOG10(D44+1)</f>
        <v>0</v>
      </c>
      <c r="P44" s="40">
        <f>LOG10(E44+1)</f>
        <v>0</v>
      </c>
      <c r="Q44" s="39" t="s">
        <v>43</v>
      </c>
      <c r="R44" s="39" t="s">
        <v>71</v>
      </c>
      <c r="V44" s="39" t="s">
        <v>112</v>
      </c>
      <c r="X44" s="39" t="s">
        <v>50</v>
      </c>
      <c r="Y44" s="42">
        <v>0.16</v>
      </c>
      <c r="Z44" s="42">
        <v>-0.12</v>
      </c>
      <c r="AA44" s="42">
        <v>0.1</v>
      </c>
      <c r="AB44" s="42">
        <v>0.02</v>
      </c>
      <c r="AC44" s="42" t="s">
        <v>43</v>
      </c>
    </row>
    <row r="45" spans="1:29" x14ac:dyDescent="0.2">
      <c r="B45" s="2"/>
      <c r="C45" s="2"/>
      <c r="D45" s="2"/>
      <c r="E4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589E-7276-7F46-B434-AF2E6DBDF70B}">
  <dimension ref="A1:K45"/>
  <sheetViews>
    <sheetView topLeftCell="A5" workbookViewId="0">
      <selection activeCell="H3" sqref="H3:I45"/>
    </sheetView>
  </sheetViews>
  <sheetFormatPr baseColWidth="10" defaultRowHeight="16" x14ac:dyDescent="0.2"/>
  <sheetData>
    <row r="1" spans="1:11" ht="18" x14ac:dyDescent="0.2">
      <c r="A1" s="38" t="s">
        <v>90</v>
      </c>
      <c r="B1" s="41" t="s">
        <v>113</v>
      </c>
      <c r="C1" s="41" t="s">
        <v>114</v>
      </c>
      <c r="F1" s="39" t="s">
        <v>49</v>
      </c>
    </row>
    <row r="2" spans="1:11" ht="18" x14ac:dyDescent="0.2">
      <c r="A2" s="39" t="s">
        <v>52</v>
      </c>
      <c r="B2" s="42">
        <v>0.16</v>
      </c>
      <c r="C2" s="42">
        <v>-0.12</v>
      </c>
    </row>
    <row r="3" spans="1:11" ht="18" x14ac:dyDescent="0.2">
      <c r="A3" s="39" t="s">
        <v>52</v>
      </c>
      <c r="B3" s="42">
        <v>0.16</v>
      </c>
      <c r="C3" s="42">
        <v>-0.12</v>
      </c>
      <c r="F3" s="38" t="s">
        <v>90</v>
      </c>
      <c r="G3" s="41" t="s">
        <v>113</v>
      </c>
      <c r="H3" s="41" t="s">
        <v>114</v>
      </c>
      <c r="I3" s="41" t="s">
        <v>115</v>
      </c>
      <c r="J3" s="41" t="s">
        <v>116</v>
      </c>
      <c r="K3" s="41" t="s">
        <v>89</v>
      </c>
    </row>
    <row r="4" spans="1:11" ht="18" x14ac:dyDescent="0.2">
      <c r="A4" s="39" t="s">
        <v>52</v>
      </c>
      <c r="B4" s="42">
        <v>0.16</v>
      </c>
      <c r="C4" s="42">
        <v>-0.12</v>
      </c>
      <c r="F4" s="39" t="s">
        <v>49</v>
      </c>
      <c r="G4" s="42">
        <v>0.15</v>
      </c>
      <c r="H4" s="42">
        <v>0.25</v>
      </c>
      <c r="I4" s="42">
        <v>-0.2</v>
      </c>
      <c r="J4" s="42">
        <v>-0.68</v>
      </c>
      <c r="K4" s="42" t="s">
        <v>2</v>
      </c>
    </row>
    <row r="5" spans="1:11" ht="18" x14ac:dyDescent="0.2">
      <c r="A5" s="39" t="s">
        <v>52</v>
      </c>
      <c r="B5" s="42">
        <v>0.15</v>
      </c>
      <c r="C5" s="42">
        <v>-0.09</v>
      </c>
      <c r="F5" s="39" t="s">
        <v>49</v>
      </c>
      <c r="G5" s="42">
        <v>0.16</v>
      </c>
      <c r="H5" s="42">
        <v>-0.12</v>
      </c>
      <c r="I5" s="42">
        <v>0.1</v>
      </c>
      <c r="J5" s="42">
        <v>0.6</v>
      </c>
      <c r="K5" s="42" t="s">
        <v>3</v>
      </c>
    </row>
    <row r="6" spans="1:11" ht="18" x14ac:dyDescent="0.2">
      <c r="A6" s="39" t="s">
        <v>52</v>
      </c>
      <c r="B6" s="42">
        <v>0.16</v>
      </c>
      <c r="C6" s="42">
        <v>-0.08</v>
      </c>
      <c r="F6" s="39" t="s">
        <v>49</v>
      </c>
      <c r="G6" s="42">
        <v>0.13</v>
      </c>
      <c r="H6" s="42">
        <v>0.45</v>
      </c>
      <c r="I6" s="42">
        <v>-0.04</v>
      </c>
      <c r="J6" s="42">
        <v>0.12</v>
      </c>
      <c r="K6" s="42" t="s">
        <v>4</v>
      </c>
    </row>
    <row r="7" spans="1:11" ht="18" x14ac:dyDescent="0.2">
      <c r="A7" s="39" t="s">
        <v>52</v>
      </c>
      <c r="B7" s="42">
        <v>0.16</v>
      </c>
      <c r="C7" s="42">
        <v>0.02</v>
      </c>
      <c r="F7" s="39" t="s">
        <v>49</v>
      </c>
      <c r="G7" s="42">
        <v>0.16</v>
      </c>
      <c r="H7" s="42">
        <v>0.08</v>
      </c>
      <c r="I7" s="42">
        <v>-0.19</v>
      </c>
      <c r="J7" s="42">
        <v>0.04</v>
      </c>
      <c r="K7" s="42" t="s">
        <v>5</v>
      </c>
    </row>
    <row r="8" spans="1:11" ht="18" x14ac:dyDescent="0.2">
      <c r="A8" s="39" t="s">
        <v>51</v>
      </c>
      <c r="B8" s="42">
        <v>0.16</v>
      </c>
      <c r="C8" s="42">
        <v>-0.12</v>
      </c>
      <c r="F8" s="39" t="s">
        <v>49</v>
      </c>
      <c r="G8" s="42">
        <v>0.15</v>
      </c>
      <c r="H8" s="42">
        <v>0.26</v>
      </c>
      <c r="I8" s="42">
        <v>-0.13</v>
      </c>
      <c r="J8" s="42">
        <v>0.06</v>
      </c>
      <c r="K8" s="42" t="s">
        <v>6</v>
      </c>
    </row>
    <row r="9" spans="1:11" ht="18" x14ac:dyDescent="0.2">
      <c r="A9" s="39" t="s">
        <v>51</v>
      </c>
      <c r="B9" s="42">
        <v>0.16</v>
      </c>
      <c r="C9" s="42">
        <v>-0.12</v>
      </c>
      <c r="F9" s="39" t="s">
        <v>49</v>
      </c>
      <c r="G9" s="42">
        <v>0.16</v>
      </c>
      <c r="H9" s="42">
        <v>0.14000000000000001</v>
      </c>
      <c r="I9" s="42">
        <v>-7.0000000000000007E-2</v>
      </c>
      <c r="J9" s="42">
        <v>7.0000000000000007E-2</v>
      </c>
      <c r="K9" s="42" t="s">
        <v>7</v>
      </c>
    </row>
    <row r="10" spans="1:11" ht="18" x14ac:dyDescent="0.2">
      <c r="A10" s="39" t="s">
        <v>51</v>
      </c>
      <c r="B10" s="42">
        <v>0.16</v>
      </c>
      <c r="C10" s="42">
        <v>7.0000000000000007E-2</v>
      </c>
      <c r="F10" s="39" t="s">
        <v>49</v>
      </c>
      <c r="G10" s="42">
        <v>0.16</v>
      </c>
      <c r="H10" s="42">
        <v>-0.12</v>
      </c>
      <c r="I10" s="42">
        <v>-0.04</v>
      </c>
      <c r="J10" s="42">
        <v>-0.04</v>
      </c>
      <c r="K10" s="42" t="s">
        <v>8</v>
      </c>
    </row>
    <row r="11" spans="1:11" ht="18" x14ac:dyDescent="0.2">
      <c r="A11" s="39" t="s">
        <v>51</v>
      </c>
      <c r="B11" s="42">
        <v>0.14000000000000001</v>
      </c>
      <c r="C11" s="42">
        <v>0.35</v>
      </c>
      <c r="F11" s="39" t="s">
        <v>49</v>
      </c>
      <c r="G11" s="42">
        <v>0.16</v>
      </c>
      <c r="H11" s="42">
        <v>-0.03</v>
      </c>
      <c r="I11" s="42">
        <v>0.15</v>
      </c>
      <c r="J11" s="42">
        <v>-7.0000000000000007E-2</v>
      </c>
      <c r="K11" s="42" t="s">
        <v>9</v>
      </c>
    </row>
    <row r="12" spans="1:11" ht="18" x14ac:dyDescent="0.2">
      <c r="A12" s="39" t="s">
        <v>51</v>
      </c>
      <c r="B12" s="42">
        <v>0.16</v>
      </c>
      <c r="C12" s="42">
        <v>0.12</v>
      </c>
      <c r="F12" s="39" t="s">
        <v>49</v>
      </c>
      <c r="G12" s="42">
        <v>0.16</v>
      </c>
      <c r="H12" s="42">
        <v>0.12</v>
      </c>
      <c r="I12" s="42">
        <v>-0.11</v>
      </c>
      <c r="J12" s="42">
        <v>0.1</v>
      </c>
      <c r="K12" s="42" t="s">
        <v>10</v>
      </c>
    </row>
    <row r="13" spans="1:11" ht="18" x14ac:dyDescent="0.2">
      <c r="A13" s="39" t="s">
        <v>51</v>
      </c>
      <c r="B13" s="42">
        <v>0.15</v>
      </c>
      <c r="C13" s="42">
        <v>0.09</v>
      </c>
      <c r="F13" s="39" t="s">
        <v>50</v>
      </c>
      <c r="G13" s="42">
        <v>0.16</v>
      </c>
      <c r="H13" s="42">
        <v>-0.12</v>
      </c>
      <c r="I13" s="42">
        <v>-7.0000000000000007E-2</v>
      </c>
      <c r="J13" s="42">
        <v>-0.05</v>
      </c>
      <c r="K13" s="42" t="s">
        <v>11</v>
      </c>
    </row>
    <row r="14" spans="1:11" ht="18" x14ac:dyDescent="0.2">
      <c r="A14" s="39" t="s">
        <v>51</v>
      </c>
      <c r="B14" s="42">
        <v>0.16</v>
      </c>
      <c r="C14" s="42">
        <v>0.06</v>
      </c>
      <c r="F14" s="39" t="s">
        <v>50</v>
      </c>
      <c r="G14" s="42">
        <v>0.15</v>
      </c>
      <c r="H14" s="42">
        <v>0.21</v>
      </c>
      <c r="I14" s="42">
        <v>0.3</v>
      </c>
      <c r="J14" s="42">
        <v>-0.02</v>
      </c>
      <c r="K14" s="42" t="s">
        <v>12</v>
      </c>
    </row>
    <row r="15" spans="1:11" ht="18" x14ac:dyDescent="0.2">
      <c r="A15" s="39" t="s">
        <v>51</v>
      </c>
      <c r="B15" s="42">
        <v>0.15</v>
      </c>
      <c r="C15" s="42">
        <v>0.2</v>
      </c>
      <c r="F15" s="39" t="s">
        <v>50</v>
      </c>
      <c r="G15" s="42">
        <v>0.16</v>
      </c>
      <c r="H15" s="42">
        <v>7.0000000000000007E-2</v>
      </c>
      <c r="I15" s="42">
        <v>-0.2</v>
      </c>
      <c r="J15" s="42">
        <v>0.06</v>
      </c>
      <c r="K15" s="42" t="s">
        <v>13</v>
      </c>
    </row>
    <row r="16" spans="1:11" ht="18" x14ac:dyDescent="0.2">
      <c r="A16" s="39" t="s">
        <v>51</v>
      </c>
      <c r="B16" s="42">
        <v>0.16</v>
      </c>
      <c r="C16" s="42">
        <v>0.01</v>
      </c>
      <c r="F16" s="39" t="s">
        <v>51</v>
      </c>
      <c r="G16" s="42">
        <v>0.16</v>
      </c>
      <c r="H16" s="42">
        <v>-0.12</v>
      </c>
      <c r="I16" s="42">
        <v>-0.03</v>
      </c>
      <c r="J16" s="42">
        <v>-7.0000000000000007E-2</v>
      </c>
      <c r="K16" s="42" t="s">
        <v>14</v>
      </c>
    </row>
    <row r="17" spans="1:11" ht="18" x14ac:dyDescent="0.2">
      <c r="A17" s="39" t="s">
        <v>51</v>
      </c>
      <c r="B17" s="42">
        <v>0.16</v>
      </c>
      <c r="C17" s="42">
        <v>0.02</v>
      </c>
      <c r="F17" s="39" t="s">
        <v>51</v>
      </c>
      <c r="G17" s="42">
        <v>0.16</v>
      </c>
      <c r="H17" s="42">
        <v>-0.12</v>
      </c>
      <c r="I17" s="42">
        <v>0.1</v>
      </c>
      <c r="J17" s="42">
        <v>-0.05</v>
      </c>
      <c r="K17" s="42" t="s">
        <v>15</v>
      </c>
    </row>
    <row r="18" spans="1:11" ht="18" x14ac:dyDescent="0.2">
      <c r="A18" s="39" t="s">
        <v>51</v>
      </c>
      <c r="B18" s="42">
        <v>0.15</v>
      </c>
      <c r="C18" s="42">
        <v>0.11</v>
      </c>
      <c r="F18" s="39" t="s">
        <v>51</v>
      </c>
      <c r="G18" s="42">
        <v>0.16</v>
      </c>
      <c r="H18" s="42">
        <v>7.0000000000000007E-2</v>
      </c>
      <c r="I18" s="42">
        <v>-0.1</v>
      </c>
      <c r="J18" s="42">
        <v>0.02</v>
      </c>
      <c r="K18" s="42" t="s">
        <v>16</v>
      </c>
    </row>
    <row r="19" spans="1:11" ht="18" x14ac:dyDescent="0.2">
      <c r="A19" s="39" t="s">
        <v>51</v>
      </c>
      <c r="B19" s="42">
        <v>0.16</v>
      </c>
      <c r="C19" s="42">
        <v>-0.12</v>
      </c>
      <c r="F19" s="39" t="s">
        <v>51</v>
      </c>
      <c r="G19" s="42">
        <v>0.14000000000000001</v>
      </c>
      <c r="H19" s="42">
        <v>0.35</v>
      </c>
      <c r="I19" s="42">
        <v>0</v>
      </c>
      <c r="J19" s="42">
        <v>0.17</v>
      </c>
      <c r="K19" s="42" t="s">
        <v>17</v>
      </c>
    </row>
    <row r="20" spans="1:11" ht="18" x14ac:dyDescent="0.2">
      <c r="A20" s="39" t="s">
        <v>51</v>
      </c>
      <c r="B20" s="42">
        <v>0.16</v>
      </c>
      <c r="C20" s="42">
        <v>-0.12</v>
      </c>
      <c r="F20" s="39" t="s">
        <v>51</v>
      </c>
      <c r="G20" s="42">
        <v>0.16</v>
      </c>
      <c r="H20" s="42">
        <v>0.12</v>
      </c>
      <c r="I20" s="42">
        <v>0.08</v>
      </c>
      <c r="J20" s="42">
        <v>0.02</v>
      </c>
      <c r="K20" s="42" t="s">
        <v>18</v>
      </c>
    </row>
    <row r="21" spans="1:11" ht="18" x14ac:dyDescent="0.2">
      <c r="A21" s="39" t="s">
        <v>51</v>
      </c>
      <c r="B21" s="42">
        <v>0.16</v>
      </c>
      <c r="C21" s="42">
        <v>7.0000000000000007E-2</v>
      </c>
      <c r="F21" s="39" t="s">
        <v>51</v>
      </c>
      <c r="G21" s="42">
        <v>0.15</v>
      </c>
      <c r="H21" s="42">
        <v>0.09</v>
      </c>
      <c r="I21" s="42">
        <v>0.23</v>
      </c>
      <c r="J21" s="42">
        <v>-0.09</v>
      </c>
      <c r="K21" s="42" t="s">
        <v>19</v>
      </c>
    </row>
    <row r="22" spans="1:11" ht="18" x14ac:dyDescent="0.2">
      <c r="A22" s="39" t="s">
        <v>51</v>
      </c>
      <c r="B22" s="42">
        <v>0.16</v>
      </c>
      <c r="C22" s="42">
        <v>-0.12</v>
      </c>
      <c r="F22" s="39" t="s">
        <v>51</v>
      </c>
      <c r="G22" s="42">
        <v>0.16</v>
      </c>
      <c r="H22" s="42">
        <v>0.06</v>
      </c>
      <c r="I22" s="42">
        <v>0.08</v>
      </c>
      <c r="J22" s="42">
        <v>-0.05</v>
      </c>
      <c r="K22" s="42" t="s">
        <v>20</v>
      </c>
    </row>
    <row r="23" spans="1:11" ht="18" x14ac:dyDescent="0.2">
      <c r="A23" s="39" t="s">
        <v>51</v>
      </c>
      <c r="B23" s="42">
        <v>0.15</v>
      </c>
      <c r="C23" s="42">
        <v>-0.12</v>
      </c>
      <c r="F23" s="39" t="s">
        <v>51</v>
      </c>
      <c r="G23" s="42">
        <v>0.15</v>
      </c>
      <c r="H23" s="42">
        <v>0.2</v>
      </c>
      <c r="I23" s="42">
        <v>0.03</v>
      </c>
      <c r="J23" s="42">
        <v>0.14000000000000001</v>
      </c>
      <c r="K23" s="42" t="s">
        <v>21</v>
      </c>
    </row>
    <row r="24" spans="1:11" ht="18" x14ac:dyDescent="0.2">
      <c r="A24" s="39" t="s">
        <v>51</v>
      </c>
      <c r="B24" s="42">
        <v>0.15</v>
      </c>
      <c r="C24" s="42">
        <v>-0.26</v>
      </c>
      <c r="F24" s="39" t="s">
        <v>51</v>
      </c>
      <c r="G24" s="42">
        <v>0.16</v>
      </c>
      <c r="H24" s="42">
        <v>0.01</v>
      </c>
      <c r="I24" s="42">
        <v>0.14000000000000001</v>
      </c>
      <c r="J24" s="42">
        <v>-0.03</v>
      </c>
      <c r="K24" s="42" t="s">
        <v>22</v>
      </c>
    </row>
    <row r="25" spans="1:11" ht="18" x14ac:dyDescent="0.2">
      <c r="A25" s="39" t="s">
        <v>51</v>
      </c>
      <c r="B25" s="42">
        <v>0.16</v>
      </c>
      <c r="C25" s="42">
        <v>-0.12</v>
      </c>
      <c r="F25" s="39" t="s">
        <v>51</v>
      </c>
      <c r="G25" s="42">
        <v>0.16</v>
      </c>
      <c r="H25" s="42">
        <v>0.02</v>
      </c>
      <c r="I25" s="42">
        <v>0.19</v>
      </c>
      <c r="J25" s="42">
        <v>-0.03</v>
      </c>
      <c r="K25" s="42" t="s">
        <v>23</v>
      </c>
    </row>
    <row r="26" spans="1:11" ht="18" x14ac:dyDescent="0.2">
      <c r="A26" s="39" t="s">
        <v>51</v>
      </c>
      <c r="B26" s="42">
        <v>0.16</v>
      </c>
      <c r="C26" s="42">
        <v>-0.03</v>
      </c>
      <c r="F26" s="39" t="s">
        <v>52</v>
      </c>
      <c r="G26" s="42">
        <v>0.16</v>
      </c>
      <c r="H26" s="42">
        <v>-0.12</v>
      </c>
      <c r="I26" s="42">
        <v>-0.1</v>
      </c>
      <c r="J26" s="42">
        <v>-0.03</v>
      </c>
      <c r="K26" s="42" t="s">
        <v>24</v>
      </c>
    </row>
    <row r="27" spans="1:11" ht="18" x14ac:dyDescent="0.2">
      <c r="A27" s="39" t="s">
        <v>50</v>
      </c>
      <c r="B27" s="42">
        <v>0.16</v>
      </c>
      <c r="C27" s="42">
        <v>-0.12</v>
      </c>
      <c r="F27" s="39" t="s">
        <v>52</v>
      </c>
      <c r="G27" s="42">
        <v>0.16</v>
      </c>
      <c r="H27" s="42">
        <v>-0.12</v>
      </c>
      <c r="I27" s="42">
        <v>-0.04</v>
      </c>
      <c r="J27" s="42">
        <v>-0.01</v>
      </c>
      <c r="K27" s="42" t="s">
        <v>25</v>
      </c>
    </row>
    <row r="28" spans="1:11" ht="18" x14ac:dyDescent="0.2">
      <c r="A28" s="39" t="s">
        <v>50</v>
      </c>
      <c r="B28" s="42">
        <v>0.15</v>
      </c>
      <c r="C28" s="42">
        <v>0.21</v>
      </c>
      <c r="F28" s="39" t="s">
        <v>52</v>
      </c>
      <c r="G28" s="42">
        <v>0.16</v>
      </c>
      <c r="H28" s="42">
        <v>-0.12</v>
      </c>
      <c r="I28" s="42">
        <v>0.1</v>
      </c>
      <c r="J28" s="42">
        <v>-0.05</v>
      </c>
      <c r="K28" s="42" t="s">
        <v>26</v>
      </c>
    </row>
    <row r="29" spans="1:11" ht="18" x14ac:dyDescent="0.2">
      <c r="A29" s="39" t="s">
        <v>50</v>
      </c>
      <c r="B29" s="42">
        <v>0.16</v>
      </c>
      <c r="C29" s="42">
        <v>7.0000000000000007E-2</v>
      </c>
      <c r="F29" s="39" t="s">
        <v>52</v>
      </c>
      <c r="G29" s="42">
        <v>0.15</v>
      </c>
      <c r="H29" s="42">
        <v>-0.09</v>
      </c>
      <c r="I29" s="42">
        <v>0.31</v>
      </c>
      <c r="J29" s="42">
        <v>-7.0000000000000007E-2</v>
      </c>
      <c r="K29" s="42" t="s">
        <v>27</v>
      </c>
    </row>
    <row r="30" spans="1:11" ht="18" x14ac:dyDescent="0.2">
      <c r="A30" s="39" t="s">
        <v>50</v>
      </c>
      <c r="B30" s="42">
        <v>0.15</v>
      </c>
      <c r="C30" s="42">
        <v>0.06</v>
      </c>
      <c r="F30" s="39" t="s">
        <v>52</v>
      </c>
      <c r="G30" s="42">
        <v>0.16</v>
      </c>
      <c r="H30" s="42">
        <v>-0.08</v>
      </c>
      <c r="I30" s="42">
        <v>0.04</v>
      </c>
      <c r="J30" s="42">
        <v>-7.0000000000000007E-2</v>
      </c>
      <c r="K30" s="42" t="s">
        <v>28</v>
      </c>
    </row>
    <row r="31" spans="1:11" ht="18" x14ac:dyDescent="0.2">
      <c r="A31" s="39" t="s">
        <v>50</v>
      </c>
      <c r="B31" s="42">
        <v>0.15</v>
      </c>
      <c r="C31" s="42">
        <v>-0.12</v>
      </c>
      <c r="F31" s="39" t="s">
        <v>52</v>
      </c>
      <c r="G31" s="42">
        <v>0.16</v>
      </c>
      <c r="H31" s="42">
        <v>0.02</v>
      </c>
      <c r="I31" s="42">
        <v>0.19</v>
      </c>
      <c r="J31" s="42">
        <v>-0.02</v>
      </c>
      <c r="K31" s="42" t="s">
        <v>29</v>
      </c>
    </row>
    <row r="32" spans="1:11" ht="18" x14ac:dyDescent="0.2">
      <c r="A32" s="39" t="s">
        <v>50</v>
      </c>
      <c r="B32" s="42">
        <v>0.16</v>
      </c>
      <c r="C32" s="42">
        <v>-0.12</v>
      </c>
      <c r="F32" s="39" t="s">
        <v>50</v>
      </c>
      <c r="G32" s="42">
        <v>0.15</v>
      </c>
      <c r="H32" s="42">
        <v>0.06</v>
      </c>
      <c r="I32" s="42">
        <v>-0.3</v>
      </c>
      <c r="J32" s="42">
        <v>0.15</v>
      </c>
      <c r="K32" s="42" t="s">
        <v>30</v>
      </c>
    </row>
    <row r="33" spans="1:11" ht="18" x14ac:dyDescent="0.2">
      <c r="A33" s="39" t="s">
        <v>50</v>
      </c>
      <c r="B33" s="42">
        <v>0.15</v>
      </c>
      <c r="C33" s="42">
        <v>-0.22</v>
      </c>
      <c r="F33" s="39" t="s">
        <v>50</v>
      </c>
      <c r="G33" s="42">
        <v>0.15</v>
      </c>
      <c r="H33" s="42">
        <v>-0.12</v>
      </c>
      <c r="I33" s="42">
        <v>-0.23</v>
      </c>
      <c r="J33" s="42">
        <v>-0.05</v>
      </c>
      <c r="K33" s="42" t="s">
        <v>31</v>
      </c>
    </row>
    <row r="34" spans="1:11" ht="18" x14ac:dyDescent="0.2">
      <c r="A34" s="39" t="s">
        <v>50</v>
      </c>
      <c r="B34" s="42">
        <v>0.16</v>
      </c>
      <c r="C34" s="42">
        <v>-0.12</v>
      </c>
      <c r="F34" s="39" t="s">
        <v>51</v>
      </c>
      <c r="G34" s="42">
        <v>0.15</v>
      </c>
      <c r="H34" s="42">
        <v>0.11</v>
      </c>
      <c r="I34" s="42">
        <v>0.24</v>
      </c>
      <c r="J34" s="42">
        <v>-0.03</v>
      </c>
      <c r="K34" s="42" t="s">
        <v>32</v>
      </c>
    </row>
    <row r="35" spans="1:11" ht="18" x14ac:dyDescent="0.2">
      <c r="A35" s="39" t="s">
        <v>49</v>
      </c>
      <c r="F35" s="39" t="s">
        <v>51</v>
      </c>
      <c r="G35" s="42">
        <v>0.16</v>
      </c>
      <c r="H35" s="42">
        <v>-0.12</v>
      </c>
      <c r="I35" s="42">
        <v>0.1</v>
      </c>
      <c r="J35" s="42">
        <v>-0.05</v>
      </c>
      <c r="K35" s="42" t="s">
        <v>33</v>
      </c>
    </row>
    <row r="36" spans="1:11" ht="18" x14ac:dyDescent="0.2">
      <c r="A36" s="39" t="s">
        <v>49</v>
      </c>
      <c r="B36" s="42">
        <v>0.15</v>
      </c>
      <c r="C36" s="42">
        <v>0.25</v>
      </c>
      <c r="F36" s="39" t="s">
        <v>51</v>
      </c>
      <c r="G36" s="42">
        <v>0.16</v>
      </c>
      <c r="H36" s="42">
        <v>-0.12</v>
      </c>
      <c r="I36" s="42">
        <v>0.1</v>
      </c>
      <c r="J36" s="42">
        <v>-0.05</v>
      </c>
      <c r="K36" s="42" t="s">
        <v>34</v>
      </c>
    </row>
    <row r="37" spans="1:11" ht="18" x14ac:dyDescent="0.2">
      <c r="A37" s="39" t="s">
        <v>49</v>
      </c>
      <c r="B37" s="42">
        <v>0.16</v>
      </c>
      <c r="C37" s="42">
        <v>-0.12</v>
      </c>
      <c r="F37" s="39" t="s">
        <v>51</v>
      </c>
      <c r="G37" s="42">
        <v>0.16</v>
      </c>
      <c r="H37" s="42">
        <v>7.0000000000000007E-2</v>
      </c>
      <c r="I37" s="42">
        <v>-0.1</v>
      </c>
      <c r="J37" s="42">
        <v>0.03</v>
      </c>
      <c r="K37" s="42" t="s">
        <v>35</v>
      </c>
    </row>
    <row r="38" spans="1:11" ht="18" x14ac:dyDescent="0.2">
      <c r="A38" s="39" t="s">
        <v>49</v>
      </c>
      <c r="B38" s="42">
        <v>0.13</v>
      </c>
      <c r="C38" s="42">
        <v>0.45</v>
      </c>
      <c r="F38" s="39" t="s">
        <v>51</v>
      </c>
      <c r="G38" s="42">
        <v>0.16</v>
      </c>
      <c r="H38" s="42">
        <v>-0.12</v>
      </c>
      <c r="I38" s="42">
        <v>0.1</v>
      </c>
      <c r="J38" s="42">
        <v>-0.05</v>
      </c>
      <c r="K38" s="42" t="s">
        <v>36</v>
      </c>
    </row>
    <row r="39" spans="1:11" ht="18" x14ac:dyDescent="0.2">
      <c r="A39" s="39" t="s">
        <v>49</v>
      </c>
      <c r="B39" s="42">
        <v>0.16</v>
      </c>
      <c r="C39" s="42">
        <v>0.08</v>
      </c>
      <c r="F39" s="39" t="s">
        <v>51</v>
      </c>
      <c r="G39" s="42">
        <v>0.15</v>
      </c>
      <c r="H39" s="42">
        <v>-0.12</v>
      </c>
      <c r="I39" s="42">
        <v>-0.18</v>
      </c>
      <c r="J39" s="42">
        <v>0.03</v>
      </c>
      <c r="K39" s="42" t="s">
        <v>37</v>
      </c>
    </row>
    <row r="40" spans="1:11" ht="18" x14ac:dyDescent="0.2">
      <c r="A40" s="39" t="s">
        <v>49</v>
      </c>
      <c r="B40" s="42">
        <v>0.15</v>
      </c>
      <c r="C40" s="42">
        <v>0.26</v>
      </c>
      <c r="F40" s="39" t="s">
        <v>51</v>
      </c>
      <c r="G40" s="42">
        <v>0.15</v>
      </c>
      <c r="H40" s="42">
        <v>-0.26</v>
      </c>
      <c r="I40" s="42">
        <v>-0.04</v>
      </c>
      <c r="J40" s="42">
        <v>-0.03</v>
      </c>
      <c r="K40" s="42" t="s">
        <v>38</v>
      </c>
    </row>
    <row r="41" spans="1:11" ht="18" x14ac:dyDescent="0.2">
      <c r="A41" s="39" t="s">
        <v>49</v>
      </c>
      <c r="B41" s="42">
        <v>0.16</v>
      </c>
      <c r="C41" s="42">
        <v>0.14000000000000001</v>
      </c>
      <c r="F41" s="39" t="s">
        <v>51</v>
      </c>
      <c r="G41" s="42">
        <v>0.16</v>
      </c>
      <c r="H41" s="42">
        <v>-0.12</v>
      </c>
      <c r="I41" s="42">
        <v>0.1</v>
      </c>
      <c r="J41" s="42">
        <v>0.02</v>
      </c>
      <c r="K41" s="42" t="s">
        <v>39</v>
      </c>
    </row>
    <row r="42" spans="1:11" ht="18" x14ac:dyDescent="0.2">
      <c r="A42" s="39" t="s">
        <v>49</v>
      </c>
      <c r="B42" s="42">
        <v>0.16</v>
      </c>
      <c r="C42" s="42">
        <v>-0.12</v>
      </c>
      <c r="F42" s="39" t="s">
        <v>51</v>
      </c>
      <c r="G42" s="42">
        <v>0.16</v>
      </c>
      <c r="H42" s="42">
        <v>-0.03</v>
      </c>
      <c r="I42" s="42">
        <v>-0.19</v>
      </c>
      <c r="J42" s="42">
        <v>0.04</v>
      </c>
      <c r="K42" s="42" t="s">
        <v>40</v>
      </c>
    </row>
    <row r="43" spans="1:11" ht="18" x14ac:dyDescent="0.2">
      <c r="A43" s="39" t="s">
        <v>49</v>
      </c>
      <c r="B43" s="42">
        <v>0.16</v>
      </c>
      <c r="C43" s="42">
        <v>-0.03</v>
      </c>
      <c r="F43" s="39" t="s">
        <v>50</v>
      </c>
      <c r="G43" s="42">
        <v>0.16</v>
      </c>
      <c r="H43" s="42">
        <v>-0.12</v>
      </c>
      <c r="I43" s="42">
        <v>-0.15</v>
      </c>
      <c r="J43" s="42">
        <v>-0.05</v>
      </c>
      <c r="K43" s="42" t="s">
        <v>41</v>
      </c>
    </row>
    <row r="44" spans="1:11" ht="18" x14ac:dyDescent="0.2">
      <c r="A44" s="39" t="s">
        <v>49</v>
      </c>
      <c r="B44" s="42">
        <v>0.16</v>
      </c>
      <c r="C44" s="42">
        <v>0.12</v>
      </c>
      <c r="F44" s="39" t="s">
        <v>50</v>
      </c>
      <c r="G44" s="42">
        <v>0.15</v>
      </c>
      <c r="H44" s="42">
        <v>-0.22</v>
      </c>
      <c r="I44" s="42">
        <v>-0.25</v>
      </c>
      <c r="J44" s="42">
        <v>7.0000000000000007E-2</v>
      </c>
      <c r="K44" s="42" t="s">
        <v>42</v>
      </c>
    </row>
    <row r="45" spans="1:11" ht="18" x14ac:dyDescent="0.2">
      <c r="F45" s="39" t="s">
        <v>50</v>
      </c>
      <c r="G45" s="42">
        <v>0.16</v>
      </c>
      <c r="H45" s="42">
        <v>-0.12</v>
      </c>
      <c r="I45" s="42">
        <v>0.1</v>
      </c>
      <c r="J45" s="42">
        <v>0.02</v>
      </c>
      <c r="K45" s="42" t="s">
        <v>43</v>
      </c>
    </row>
  </sheetData>
  <sortState xmlns:xlrd2="http://schemas.microsoft.com/office/spreadsheetml/2017/richdata2" ref="A2:C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>
      <selection activeCell="T5" sqref="T5"/>
    </sheetView>
  </sheetViews>
  <sheetFormatPr baseColWidth="10" defaultColWidth="11.28515625" defaultRowHeight="15" customHeight="1" x14ac:dyDescent="0.2"/>
  <cols>
    <col min="1" max="1" width="21" customWidth="1"/>
    <col min="2" max="5" width="11.7109375" customWidth="1"/>
    <col min="6" max="6" width="10.5703125" customWidth="1"/>
    <col min="7" max="7" width="5.7109375" customWidth="1"/>
    <col min="8" max="8" width="11.7109375" customWidth="1"/>
    <col min="9" max="26" width="10.5703125" customWidth="1"/>
  </cols>
  <sheetData>
    <row r="1" spans="1:18" ht="15.75" customHeight="1" x14ac:dyDescent="0.2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18" ht="15.75" customHeight="1" x14ac:dyDescent="0.2">
      <c r="A2" s="1" t="s">
        <v>44</v>
      </c>
      <c r="B2" s="1">
        <v>13575</v>
      </c>
      <c r="C2" s="1">
        <v>14624</v>
      </c>
      <c r="D2" s="1">
        <v>22512</v>
      </c>
      <c r="E2" s="1">
        <v>13475</v>
      </c>
    </row>
    <row r="3" spans="1:18" ht="15.75" customHeight="1" x14ac:dyDescent="0.2">
      <c r="M3" t="str">
        <f>B4</f>
        <v>West</v>
      </c>
      <c r="N3" t="str">
        <f t="shared" ref="N3:R3" si="0">C4</f>
        <v>South</v>
      </c>
      <c r="O3" t="str">
        <f t="shared" si="0"/>
        <v>North</v>
      </c>
      <c r="P3" t="str">
        <f t="shared" si="0"/>
        <v>East</v>
      </c>
      <c r="Q3" s="34" t="str">
        <f t="shared" si="0"/>
        <v>Total</v>
      </c>
    </row>
    <row r="4" spans="1:18" ht="15.75" customHeight="1" x14ac:dyDescent="0.2"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L4" s="36" t="s">
        <v>45</v>
      </c>
      <c r="M4" s="35">
        <f>LOG10(B5+1)</f>
        <v>2.1789769472931693</v>
      </c>
      <c r="N4" s="35">
        <f t="shared" ref="N4:R7" si="1">LOG10(C5+1)</f>
        <v>2.012837224705172</v>
      </c>
      <c r="O4" s="35">
        <f t="shared" si="1"/>
        <v>1.9084850188786497</v>
      </c>
      <c r="P4" s="35">
        <f t="shared" si="1"/>
        <v>1.1139433523068367</v>
      </c>
      <c r="Q4" s="34">
        <f t="shared" si="1"/>
        <v>2.537819095073274</v>
      </c>
    </row>
    <row r="5" spans="1:18" ht="15.75" customHeight="1" x14ac:dyDescent="0.2">
      <c r="A5" s="1" t="s">
        <v>45</v>
      </c>
      <c r="B5" s="1">
        <v>150</v>
      </c>
      <c r="C5" s="1">
        <v>102</v>
      </c>
      <c r="D5" s="1">
        <v>80</v>
      </c>
      <c r="E5" s="1">
        <v>12</v>
      </c>
      <c r="F5" s="1">
        <f>SUM(B5:E5)</f>
        <v>344</v>
      </c>
      <c r="H5" s="1">
        <f>F5/F9</f>
        <v>1.8893313195111905E-3</v>
      </c>
      <c r="L5" s="36" t="s">
        <v>46</v>
      </c>
      <c r="M5" s="35">
        <f t="shared" ref="M5:M7" si="2">LOG10(B6+1)</f>
        <v>4.5667084733924668</v>
      </c>
      <c r="N5" s="35">
        <f t="shared" si="1"/>
        <v>4.5220789073568772</v>
      </c>
      <c r="O5" s="35">
        <f t="shared" si="1"/>
        <v>4.9294649074016244</v>
      </c>
      <c r="P5" s="35">
        <f t="shared" si="1"/>
        <v>4.4022441823326197</v>
      </c>
      <c r="Q5" s="34">
        <f t="shared" si="1"/>
        <v>5.2562365332059233</v>
      </c>
    </row>
    <row r="6" spans="1:18" ht="15.75" customHeight="1" x14ac:dyDescent="0.2">
      <c r="A6" s="1" t="s">
        <v>46</v>
      </c>
      <c r="B6" s="1">
        <v>36872</v>
      </c>
      <c r="C6" s="1">
        <v>33271</v>
      </c>
      <c r="D6" s="1">
        <v>85008</v>
      </c>
      <c r="E6" s="1">
        <v>25248</v>
      </c>
      <c r="F6" s="1">
        <f>SUM(B6:E6)</f>
        <v>180399</v>
      </c>
      <c r="H6" s="1">
        <f>F6/F9</f>
        <v>0.99079500205959081</v>
      </c>
      <c r="L6" s="36" t="s">
        <v>47</v>
      </c>
      <c r="M6" s="35">
        <f t="shared" si="2"/>
        <v>2.8020892578817329</v>
      </c>
      <c r="N6" s="35">
        <f t="shared" si="1"/>
        <v>2.6444385894678386</v>
      </c>
      <c r="O6" s="35">
        <f t="shared" si="1"/>
        <v>2.357934847000454</v>
      </c>
      <c r="P6" s="35">
        <f t="shared" si="1"/>
        <v>1.1760912590556813</v>
      </c>
      <c r="Q6" s="34">
        <f t="shared" si="1"/>
        <v>3.1189257528257768</v>
      </c>
    </row>
    <row r="7" spans="1:18" ht="15.75" customHeight="1" x14ac:dyDescent="0.2">
      <c r="A7" s="1" t="s">
        <v>47</v>
      </c>
      <c r="B7" s="1">
        <v>633</v>
      </c>
      <c r="C7" s="1">
        <v>440</v>
      </c>
      <c r="D7" s="1">
        <v>227</v>
      </c>
      <c r="E7" s="1">
        <v>14</v>
      </c>
      <c r="F7" s="1">
        <f>SUM(B7:E7)</f>
        <v>1314</v>
      </c>
      <c r="H7" s="1">
        <f>F7/F9</f>
        <v>7.2168062611561168E-3</v>
      </c>
      <c r="L7" s="36" t="s">
        <v>48</v>
      </c>
      <c r="M7" s="35">
        <f t="shared" si="2"/>
        <v>0.3010299956639812</v>
      </c>
      <c r="N7" s="35">
        <f t="shared" si="1"/>
        <v>0.47712125471966244</v>
      </c>
      <c r="O7" s="35">
        <f t="shared" si="1"/>
        <v>0.95424250943932487</v>
      </c>
      <c r="P7" s="35">
        <f t="shared" si="1"/>
        <v>0.90308998699194354</v>
      </c>
      <c r="Q7" s="34">
        <f t="shared" si="1"/>
        <v>1.2787536009528289</v>
      </c>
    </row>
    <row r="8" spans="1:18" ht="15.75" customHeight="1" x14ac:dyDescent="0.2">
      <c r="A8" s="1" t="s">
        <v>48</v>
      </c>
      <c r="B8" s="1">
        <v>1</v>
      </c>
      <c r="C8" s="1">
        <v>2</v>
      </c>
      <c r="D8" s="1">
        <v>8</v>
      </c>
      <c r="E8" s="1">
        <v>7</v>
      </c>
      <c r="F8" s="1">
        <f>SUM(B8:E8)</f>
        <v>18</v>
      </c>
      <c r="H8" s="1">
        <f>F8/F9</f>
        <v>9.8860359741864619E-5</v>
      </c>
      <c r="M8" s="33">
        <f>SUM(M4:M7)</f>
        <v>9.8488046742313493</v>
      </c>
      <c r="N8" s="33">
        <f t="shared" ref="N8:R8" si="3">SUM(N4:N7)</f>
        <v>9.6564759762495509</v>
      </c>
      <c r="O8" s="33">
        <f t="shared" si="3"/>
        <v>10.150127282720053</v>
      </c>
      <c r="P8" s="33">
        <f t="shared" si="3"/>
        <v>7.5953687806870818</v>
      </c>
      <c r="Q8" s="34">
        <f t="shared" si="3"/>
        <v>12.191734982057802</v>
      </c>
      <c r="R8" s="8"/>
    </row>
    <row r="9" spans="1:18" ht="15.75" customHeight="1" x14ac:dyDescent="0.2">
      <c r="A9" s="1" t="s">
        <v>53</v>
      </c>
      <c r="B9" s="1">
        <f>SUM(B5:B8)</f>
        <v>37656</v>
      </c>
      <c r="C9" s="1">
        <f>SUM(C5:C8)</f>
        <v>33815</v>
      </c>
      <c r="D9" s="1">
        <f>SUM(D5:D8)</f>
        <v>85323</v>
      </c>
      <c r="E9" s="1">
        <f>SUM(E5:E8)</f>
        <v>25281</v>
      </c>
      <c r="F9" s="2">
        <f>SUM(F5:F8)</f>
        <v>182075</v>
      </c>
    </row>
    <row r="10" spans="1:18" ht="15.75" customHeight="1" x14ac:dyDescent="0.2">
      <c r="M10" t="str">
        <f>M3</f>
        <v>West</v>
      </c>
      <c r="N10" t="str">
        <f t="shared" ref="N10:P10" si="4">N3</f>
        <v>South</v>
      </c>
      <c r="O10" t="str">
        <f t="shared" si="4"/>
        <v>North</v>
      </c>
      <c r="P10" t="str">
        <f t="shared" si="4"/>
        <v>East</v>
      </c>
    </row>
    <row r="11" spans="1:18" ht="15.75" customHeight="1" x14ac:dyDescent="0.2">
      <c r="A11" s="1" t="s">
        <v>54</v>
      </c>
      <c r="B11" s="1">
        <f>B9/F9</f>
        <v>0.20681587257998077</v>
      </c>
      <c r="C11" s="1">
        <f>C9/F9</f>
        <v>0.18572017025950843</v>
      </c>
      <c r="D11" s="1">
        <f>D9/F9</f>
        <v>0.46861458190306193</v>
      </c>
      <c r="E11" s="1">
        <f>E9/F9</f>
        <v>0.13884937525744886</v>
      </c>
      <c r="L11" s="1" t="s">
        <v>45</v>
      </c>
      <c r="M11" s="7">
        <f>100*M4/M8</f>
        <v>22.124278218191261</v>
      </c>
      <c r="N11" s="7">
        <f t="shared" ref="N11:O11" si="5">100*N4/N8</f>
        <v>20.844428440104004</v>
      </c>
      <c r="O11" s="7">
        <f t="shared" si="5"/>
        <v>18.802572280327208</v>
      </c>
      <c r="P11" s="7">
        <f t="shared" ref="P11" si="6">100*P4/P8</f>
        <v>14.666086459676402</v>
      </c>
    </row>
    <row r="12" spans="1:18" ht="15.75" customHeight="1" x14ac:dyDescent="0.2">
      <c r="L12" s="1" t="s">
        <v>46</v>
      </c>
      <c r="M12" s="7">
        <f>100*M5/M8</f>
        <v>46.368149480524409</v>
      </c>
      <c r="N12" s="7">
        <f t="shared" ref="N12:O12" si="7">100*N5/N8</f>
        <v>46.829494719182158</v>
      </c>
      <c r="O12" s="7">
        <f t="shared" si="7"/>
        <v>48.565547702970441</v>
      </c>
      <c r="P12" s="7">
        <f t="shared" ref="P12" si="8">100*P5/P8</f>
        <v>57.959584444751478</v>
      </c>
    </row>
    <row r="13" spans="1:18" ht="15.75" customHeight="1" x14ac:dyDescent="0.2">
      <c r="L13" s="1" t="s">
        <v>47</v>
      </c>
      <c r="M13" s="7">
        <f>100*M6/M8</f>
        <v>28.451059296700109</v>
      </c>
      <c r="N13" s="7">
        <f t="shared" ref="N13:O13" si="9">100*N6/N8</f>
        <v>27.385130931531648</v>
      </c>
      <c r="O13" s="7">
        <f t="shared" si="9"/>
        <v>23.230593876538752</v>
      </c>
      <c r="P13" s="7">
        <f t="shared" ref="P13" si="10">100*P6/P8</f>
        <v>15.484320682968752</v>
      </c>
    </row>
    <row r="14" spans="1:18" ht="15.75" customHeight="1" x14ac:dyDescent="0.2">
      <c r="B14" s="1" t="s">
        <v>49</v>
      </c>
      <c r="C14" s="1" t="s">
        <v>50</v>
      </c>
      <c r="D14" s="1" t="s">
        <v>51</v>
      </c>
      <c r="E14" s="1" t="s">
        <v>52</v>
      </c>
      <c r="L14" s="1" t="s">
        <v>48</v>
      </c>
      <c r="M14" s="7">
        <f>100*M7/M8</f>
        <v>3.056513004584235</v>
      </c>
      <c r="N14" s="7">
        <f t="shared" ref="N14:O14" si="11">100*N7/N8</f>
        <v>4.940945909182183</v>
      </c>
      <c r="O14" s="7">
        <f t="shared" si="11"/>
        <v>9.4012861401636041</v>
      </c>
      <c r="P14" s="7">
        <f t="shared" ref="P14" si="12">100*P7/P8</f>
        <v>11.890008412603363</v>
      </c>
    </row>
    <row r="15" spans="1:18" ht="15.75" customHeight="1" x14ac:dyDescent="0.2">
      <c r="A15" s="1" t="s">
        <v>45</v>
      </c>
      <c r="B15" s="1">
        <f>B11*H5</f>
        <v>3.9074370543739332E-4</v>
      </c>
      <c r="C15" s="1">
        <f>C11*H5</f>
        <v>3.5088693433624001E-4</v>
      </c>
      <c r="D15" s="1">
        <f>D11*H5</f>
        <v>8.8536820636909682E-4</v>
      </c>
      <c r="E15" s="1">
        <f>E11*H5</f>
        <v>2.6233247336846031E-4</v>
      </c>
      <c r="M15">
        <f>SUM(M11:M14)</f>
        <v>100.00000000000001</v>
      </c>
      <c r="N15">
        <f t="shared" ref="N15:P15" si="13">SUM(N11:N14)</f>
        <v>100</v>
      </c>
      <c r="O15">
        <f t="shared" si="13"/>
        <v>100</v>
      </c>
      <c r="P15">
        <f t="shared" si="13"/>
        <v>100</v>
      </c>
    </row>
    <row r="16" spans="1:18" ht="15.75" customHeight="1" x14ac:dyDescent="0.2">
      <c r="A16" s="1" t="s">
        <v>46</v>
      </c>
      <c r="B16" s="1">
        <f>B11*H6</f>
        <v>0.20491213289883811</v>
      </c>
      <c r="C16" s="1">
        <f>C11*H6</f>
        <v>0.18401061647477721</v>
      </c>
      <c r="D16" s="1">
        <f>D11*H6</f>
        <v>0.46430098564179856</v>
      </c>
      <c r="E16" s="1">
        <f>E11*H6</f>
        <v>0.13757126704417694</v>
      </c>
    </row>
    <row r="17" spans="1:16" ht="15.75" customHeight="1" x14ac:dyDescent="0.2">
      <c r="A17" s="1" t="s">
        <v>47</v>
      </c>
      <c r="B17" s="1">
        <f>B11*H7</f>
        <v>1.4925500841416709E-3</v>
      </c>
      <c r="C17" s="1">
        <f>C11*H7</f>
        <v>1.3403064875518005E-3</v>
      </c>
      <c r="D17" s="1">
        <f>D11*H7</f>
        <v>3.3819006487470732E-3</v>
      </c>
      <c r="E17" s="1">
        <f>E11*H7</f>
        <v>1.0020490407155723E-3</v>
      </c>
      <c r="N17" s="11" t="s">
        <v>50</v>
      </c>
      <c r="O17" s="11" t="s">
        <v>51</v>
      </c>
      <c r="P17" s="8" t="s">
        <v>52</v>
      </c>
    </row>
    <row r="18" spans="1:16" ht="15.75" customHeight="1" x14ac:dyDescent="0.2">
      <c r="A18" s="1" t="s">
        <v>48</v>
      </c>
      <c r="B18" s="1">
        <f>B11*H8</f>
        <v>2.0445891563584534E-5</v>
      </c>
      <c r="C18" s="1">
        <f>C11*H8</f>
        <v>1.836036284317535E-5</v>
      </c>
      <c r="D18" s="1">
        <f>D11*H8</f>
        <v>4.6327406147220184E-5</v>
      </c>
      <c r="E18" s="1">
        <f>E11*H8</f>
        <v>1.3726699187884551E-5</v>
      </c>
      <c r="M18" s="11" t="s">
        <v>49</v>
      </c>
      <c r="N18" s="16">
        <f>_xlfn.CHISQ.TEST(M11:M14,N11:N14)</f>
        <v>0.83907895390735776</v>
      </c>
      <c r="O18" s="16">
        <f>_xlfn.CHISQ.TEST(M11:M14,O11:O14)</f>
        <v>0.10493034456454836</v>
      </c>
      <c r="P18" s="31">
        <f>_xlfn.CHISQ.TEST(M11:M14,P11:P14)</f>
        <v>3.127779222246461E-5</v>
      </c>
    </row>
    <row r="19" spans="1:16" ht="15.75" customHeight="1" x14ac:dyDescent="0.2">
      <c r="M19" s="11" t="s">
        <v>87</v>
      </c>
      <c r="N19" s="17"/>
      <c r="O19" s="16">
        <f>_xlfn.CHISQ.TEST(N11:N14,O11:O14)</f>
        <v>0.37010636811737868</v>
      </c>
      <c r="P19" s="31">
        <f>_xlfn.CHISQ.TEST(N11:N14,P11:P14)</f>
        <v>4.5083730829375944E-4</v>
      </c>
    </row>
    <row r="20" spans="1:16" ht="15.75" customHeight="1" x14ac:dyDescent="0.2">
      <c r="M20" s="8" t="s">
        <v>88</v>
      </c>
      <c r="P20" s="16">
        <f>_xlfn.CHISQ.TEST(O11:O14,P11:P14)</f>
        <v>6.9226169058146964E-2</v>
      </c>
    </row>
    <row r="21" spans="1:16" ht="15.75" customHeight="1" x14ac:dyDescent="0.2">
      <c r="B21" s="1" t="s">
        <v>49</v>
      </c>
      <c r="C21" s="1" t="s">
        <v>50</v>
      </c>
      <c r="D21" s="1" t="s">
        <v>51</v>
      </c>
      <c r="E21" s="1" t="s">
        <v>52</v>
      </c>
    </row>
    <row r="22" spans="1:16" ht="15.75" customHeight="1" x14ac:dyDescent="0.2">
      <c r="A22" s="1" t="s">
        <v>45</v>
      </c>
      <c r="B22" s="1">
        <f>B15*F9</f>
        <v>71.144660167513393</v>
      </c>
      <c r="C22" s="1">
        <f>C15*F9</f>
        <v>63.887738569270901</v>
      </c>
      <c r="D22" s="1">
        <f>D15*F9</f>
        <v>161.20341617465331</v>
      </c>
      <c r="E22" s="1">
        <f>E15*F9</f>
        <v>47.764185088562414</v>
      </c>
    </row>
    <row r="23" spans="1:16" ht="15.75" customHeight="1" x14ac:dyDescent="0.2">
      <c r="A23" s="1" t="s">
        <v>46</v>
      </c>
      <c r="B23" s="1">
        <f>B16*F9</f>
        <v>37309.376597555951</v>
      </c>
      <c r="C23" s="1">
        <f>C16*F9</f>
        <v>33503.732994645063</v>
      </c>
      <c r="D23" s="1">
        <f>D16*F9</f>
        <v>84537.601960730477</v>
      </c>
      <c r="E23" s="1">
        <f>E16*F9</f>
        <v>25048.288447068517</v>
      </c>
    </row>
    <row r="24" spans="1:16" ht="15.75" customHeight="1" x14ac:dyDescent="0.2">
      <c r="A24" s="1" t="s">
        <v>47</v>
      </c>
      <c r="B24" s="1">
        <f>B17*F9</f>
        <v>271.7560565700947</v>
      </c>
      <c r="C24" s="1">
        <f>C17*F9</f>
        <v>244.03630372099406</v>
      </c>
      <c r="D24" s="1">
        <f>D17*F9</f>
        <v>615.75956062062335</v>
      </c>
      <c r="E24" s="1">
        <f>E17*F9</f>
        <v>182.44807908828781</v>
      </c>
    </row>
    <row r="25" spans="1:16" ht="15.75" customHeight="1" x14ac:dyDescent="0.2">
      <c r="A25" s="1" t="s">
        <v>48</v>
      </c>
      <c r="B25" s="1">
        <f>B18*F9</f>
        <v>3.7226857064396541</v>
      </c>
      <c r="C25" s="1">
        <f>C18*F9</f>
        <v>3.3429630646711517</v>
      </c>
      <c r="D25" s="1">
        <f>D18*F9</f>
        <v>8.4350624742551155</v>
      </c>
      <c r="E25" s="1">
        <f>E18*F9</f>
        <v>2.4992887546340796</v>
      </c>
    </row>
    <row r="26" spans="1:16" ht="15.75" customHeight="1" x14ac:dyDescent="0.2"/>
    <row r="27" spans="1:16" ht="15.75" customHeight="1" x14ac:dyDescent="0.2">
      <c r="A27" s="1" t="s">
        <v>55</v>
      </c>
      <c r="B27" s="4">
        <f>_xlfn.CHISQ.TEST(B5:E8,B22:E25)</f>
        <v>7.7301962964670626E-261</v>
      </c>
    </row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opLeftCell="J2" workbookViewId="0">
      <selection activeCell="O12" sqref="O12:R17"/>
    </sheetView>
  </sheetViews>
  <sheetFormatPr baseColWidth="10" defaultColWidth="11.28515625" defaultRowHeight="15" customHeight="1" x14ac:dyDescent="0.2"/>
  <cols>
    <col min="1" max="1" width="21" customWidth="1"/>
    <col min="2" max="2" width="12.140625" customWidth="1"/>
    <col min="3" max="3" width="11.7109375" customWidth="1"/>
    <col min="4" max="4" width="12.140625" customWidth="1"/>
    <col min="5" max="6" width="10.5703125" customWidth="1"/>
    <col min="7" max="7" width="11.7109375" customWidth="1"/>
    <col min="8" max="26" width="10.5703125" customWidth="1"/>
  </cols>
  <sheetData>
    <row r="1" spans="1:19" ht="15.75" customHeight="1" x14ac:dyDescent="0.2">
      <c r="B1" s="1" t="s">
        <v>56</v>
      </c>
      <c r="C1" s="1" t="s">
        <v>57</v>
      </c>
      <c r="D1" s="1" t="s">
        <v>58</v>
      </c>
    </row>
    <row r="2" spans="1:19" ht="15.75" customHeight="1" x14ac:dyDescent="0.2">
      <c r="A2" s="1" t="s">
        <v>44</v>
      </c>
      <c r="B2" s="1">
        <v>14624</v>
      </c>
      <c r="C2" s="1">
        <v>40600</v>
      </c>
      <c r="D2" s="1">
        <v>8962</v>
      </c>
    </row>
    <row r="3" spans="1:19" ht="15.75" customHeight="1" x14ac:dyDescent="0.2"/>
    <row r="4" spans="1:19" ht="15.75" customHeight="1" x14ac:dyDescent="0.2">
      <c r="P4" s="8" t="s">
        <v>82</v>
      </c>
    </row>
    <row r="5" spans="1:19" ht="15.75" customHeight="1" x14ac:dyDescent="0.2">
      <c r="B5" s="1" t="s">
        <v>56</v>
      </c>
      <c r="C5" s="1" t="s">
        <v>57</v>
      </c>
      <c r="D5" s="1" t="s">
        <v>58</v>
      </c>
      <c r="E5" s="1" t="s">
        <v>53</v>
      </c>
      <c r="K5" s="11" t="s">
        <v>56</v>
      </c>
      <c r="L5" s="1" t="s">
        <v>57</v>
      </c>
      <c r="M5" s="1" t="s">
        <v>58</v>
      </c>
      <c r="N5" s="1" t="s">
        <v>53</v>
      </c>
      <c r="P5" t="s">
        <v>56</v>
      </c>
      <c r="Q5" s="1" t="s">
        <v>57</v>
      </c>
      <c r="R5" s="1" t="s">
        <v>58</v>
      </c>
      <c r="S5" s="1" t="s">
        <v>53</v>
      </c>
    </row>
    <row r="6" spans="1:19" ht="15.75" customHeight="1" x14ac:dyDescent="0.2">
      <c r="A6" s="1" t="s">
        <v>45</v>
      </c>
      <c r="B6" s="5">
        <v>102</v>
      </c>
      <c r="C6" s="5">
        <v>198</v>
      </c>
      <c r="D6" s="5">
        <v>44</v>
      </c>
      <c r="E6" s="5">
        <f>SUM(B6:D6)</f>
        <v>344</v>
      </c>
      <c r="G6" s="1">
        <f>E6/E10</f>
        <v>1.8893313195111905E-3</v>
      </c>
      <c r="K6" s="5">
        <v>102</v>
      </c>
      <c r="L6" s="5">
        <v>198</v>
      </c>
      <c r="M6" s="5">
        <v>44</v>
      </c>
      <c r="N6" s="5">
        <f>SUM(K6:M6)</f>
        <v>344</v>
      </c>
      <c r="O6" s="1" t="s">
        <v>45</v>
      </c>
      <c r="P6">
        <f>LOG10(K6)</f>
        <v>2.0086001717619175</v>
      </c>
      <c r="Q6">
        <f t="shared" ref="Q6:S9" si="0">LOG10(L6)</f>
        <v>2.2966651902615309</v>
      </c>
      <c r="R6">
        <f t="shared" si="0"/>
        <v>1.6434526764861874</v>
      </c>
      <c r="S6">
        <f t="shared" si="0"/>
        <v>2.53655844257153</v>
      </c>
    </row>
    <row r="7" spans="1:19" ht="15.75" customHeight="1" x14ac:dyDescent="0.2">
      <c r="A7" s="1" t="s">
        <v>46</v>
      </c>
      <c r="B7" s="5">
        <v>33271</v>
      </c>
      <c r="C7" s="5">
        <v>101522</v>
      </c>
      <c r="D7" s="5">
        <v>45606</v>
      </c>
      <c r="E7" s="5">
        <f>SUM(B7:D7)</f>
        <v>180399</v>
      </c>
      <c r="G7" s="1">
        <f>E7/E10</f>
        <v>0.99079500205959081</v>
      </c>
      <c r="K7" s="5">
        <v>33271</v>
      </c>
      <c r="L7" s="5">
        <v>101522</v>
      </c>
      <c r="M7" s="5">
        <v>45606</v>
      </c>
      <c r="N7" s="5">
        <f>SUM(K7:M7)</f>
        <v>180399</v>
      </c>
      <c r="O7" s="1" t="s">
        <v>46</v>
      </c>
      <c r="P7">
        <f t="shared" ref="P7:P9" si="1">LOG10(K7)</f>
        <v>4.5220658543090151</v>
      </c>
      <c r="Q7">
        <f t="shared" si="0"/>
        <v>5.0065601648432292</v>
      </c>
      <c r="R7">
        <f t="shared" si="0"/>
        <v>4.6590219829160668</v>
      </c>
      <c r="S7">
        <f t="shared" si="0"/>
        <v>5.2562341258019005</v>
      </c>
    </row>
    <row r="8" spans="1:19" ht="15.75" customHeight="1" x14ac:dyDescent="0.2">
      <c r="A8" s="1" t="s">
        <v>47</v>
      </c>
      <c r="B8" s="5">
        <v>440</v>
      </c>
      <c r="C8" s="5">
        <v>669</v>
      </c>
      <c r="D8" s="5">
        <v>205</v>
      </c>
      <c r="E8" s="5">
        <f>SUM(B8:D8)</f>
        <v>1314</v>
      </c>
      <c r="G8" s="1">
        <f>E8/E10</f>
        <v>7.2168062611561168E-3</v>
      </c>
      <c r="K8" s="5">
        <v>440</v>
      </c>
      <c r="L8" s="5">
        <v>669</v>
      </c>
      <c r="M8" s="5">
        <v>205</v>
      </c>
      <c r="N8" s="5">
        <f>SUM(K8:M8)</f>
        <v>1314</v>
      </c>
      <c r="O8" s="1" t="s">
        <v>47</v>
      </c>
      <c r="P8">
        <f t="shared" si="1"/>
        <v>2.6434526764861874</v>
      </c>
      <c r="Q8">
        <f t="shared" si="0"/>
        <v>2.8254261177678233</v>
      </c>
      <c r="R8">
        <f t="shared" si="0"/>
        <v>2.3117538610557542</v>
      </c>
      <c r="S8">
        <f t="shared" si="0"/>
        <v>3.1185953652237619</v>
      </c>
    </row>
    <row r="9" spans="1:19" ht="15.75" customHeight="1" x14ac:dyDescent="0.2">
      <c r="A9" s="1" t="s">
        <v>48</v>
      </c>
      <c r="B9" s="5">
        <v>2</v>
      </c>
      <c r="C9" s="5">
        <v>12</v>
      </c>
      <c r="D9" s="5">
        <v>4</v>
      </c>
      <c r="E9" s="5">
        <f>SUM(B9:D9)</f>
        <v>18</v>
      </c>
      <c r="G9" s="1">
        <f>E9/E10</f>
        <v>9.8860359741864619E-5</v>
      </c>
      <c r="K9" s="5">
        <v>2</v>
      </c>
      <c r="L9" s="5">
        <v>12</v>
      </c>
      <c r="M9" s="5">
        <v>4</v>
      </c>
      <c r="N9" s="5">
        <f>SUM(K9:M9)</f>
        <v>18</v>
      </c>
      <c r="O9" s="1" t="s">
        <v>48</v>
      </c>
      <c r="P9">
        <f t="shared" si="1"/>
        <v>0.3010299956639812</v>
      </c>
      <c r="Q9">
        <f t="shared" si="0"/>
        <v>1.0791812460476249</v>
      </c>
      <c r="R9">
        <f t="shared" si="0"/>
        <v>0.6020599913279624</v>
      </c>
      <c r="S9">
        <f t="shared" si="0"/>
        <v>1.255272505103306</v>
      </c>
    </row>
    <row r="10" spans="1:19" ht="15.75" customHeight="1" x14ac:dyDescent="0.2">
      <c r="A10" s="1" t="s">
        <v>53</v>
      </c>
      <c r="B10" s="5">
        <f>SUM(B6:B9)</f>
        <v>33815</v>
      </c>
      <c r="C10" s="5">
        <f>SUM(C6:C9)</f>
        <v>102401</v>
      </c>
      <c r="D10" s="5">
        <f>SUM(D6:D9)</f>
        <v>45859</v>
      </c>
      <c r="E10" s="6">
        <f>SUM(E6:E9)</f>
        <v>182075</v>
      </c>
      <c r="K10" s="5">
        <f>SUM(K6:K9)</f>
        <v>33815</v>
      </c>
      <c r="L10" s="5">
        <f>SUM(L6:L9)</f>
        <v>102401</v>
      </c>
      <c r="M10" s="5">
        <f>SUM(M6:M9)</f>
        <v>45859</v>
      </c>
      <c r="N10" s="6">
        <f>SUM(N6:N9)</f>
        <v>182075</v>
      </c>
      <c r="P10" s="12">
        <f>SUM(P6:P9)</f>
        <v>9.4751486982211013</v>
      </c>
      <c r="Q10" s="12">
        <f t="shared" ref="Q10:S10" si="2">SUM(Q6:Q9)</f>
        <v>11.207832718920208</v>
      </c>
      <c r="R10" s="12">
        <f t="shared" si="2"/>
        <v>9.2162885117859705</v>
      </c>
      <c r="S10" s="12">
        <f t="shared" si="2"/>
        <v>12.166660438700498</v>
      </c>
    </row>
    <row r="11" spans="1:19" ht="15.75" customHeight="1" x14ac:dyDescent="0.2"/>
    <row r="12" spans="1:19" ht="15.75" customHeight="1" x14ac:dyDescent="0.2">
      <c r="A12" s="1" t="s">
        <v>54</v>
      </c>
      <c r="B12" s="1">
        <f>B10/E10</f>
        <v>0.18572017025950843</v>
      </c>
      <c r="C12" s="1">
        <f>C10/E10</f>
        <v>0.56241109432925995</v>
      </c>
      <c r="D12" s="1">
        <f>D10/E10</f>
        <v>0.25186873541123161</v>
      </c>
      <c r="P12" t="s">
        <v>56</v>
      </c>
      <c r="Q12" s="1" t="s">
        <v>57</v>
      </c>
      <c r="R12" s="1" t="s">
        <v>58</v>
      </c>
      <c r="S12" s="1" t="s">
        <v>53</v>
      </c>
    </row>
    <row r="13" spans="1:19" ht="15.75" customHeight="1" x14ac:dyDescent="0.2">
      <c r="K13" s="7">
        <f>100*K6/K10</f>
        <v>0.30164128345408842</v>
      </c>
      <c r="L13" s="7">
        <f t="shared" ref="L13:M13" si="3">100*L6/L10</f>
        <v>0.19335748674329353</v>
      </c>
      <c r="M13" s="7">
        <f t="shared" si="3"/>
        <v>9.5946270088750299E-2</v>
      </c>
      <c r="O13" s="1" t="s">
        <v>45</v>
      </c>
      <c r="P13" s="7">
        <f>100*P6/P10</f>
        <v>21.19861371821024</v>
      </c>
      <c r="Q13" s="7">
        <f t="shared" ref="Q13:R13" si="4">100*Q6/Q10</f>
        <v>20.491608394408633</v>
      </c>
      <c r="R13" s="7">
        <f t="shared" si="4"/>
        <v>17.832044584807733</v>
      </c>
    </row>
    <row r="14" spans="1:19" ht="15.75" customHeight="1" x14ac:dyDescent="0.2">
      <c r="B14" s="1" t="s">
        <v>56</v>
      </c>
      <c r="C14" s="1" t="s">
        <v>57</v>
      </c>
      <c r="D14" s="1" t="s">
        <v>58</v>
      </c>
      <c r="K14" s="7">
        <f>100*K7/K10</f>
        <v>98.39124648824486</v>
      </c>
      <c r="L14" s="7">
        <f t="shared" ref="L14:M14" si="5">100*L7/L10</f>
        <v>99.141609945215379</v>
      </c>
      <c r="M14" s="7">
        <f t="shared" si="5"/>
        <v>99.448308946989684</v>
      </c>
      <c r="O14" s="1" t="s">
        <v>46</v>
      </c>
      <c r="P14" s="7">
        <f>100*P7/P10</f>
        <v>47.725539707445478</v>
      </c>
      <c r="Q14" s="7">
        <f t="shared" ref="Q14:R14" si="6">100*Q7/Q10</f>
        <v>44.670189950208091</v>
      </c>
      <c r="R14" s="7">
        <f t="shared" si="6"/>
        <v>50.55204138800579</v>
      </c>
    </row>
    <row r="15" spans="1:19" ht="15.75" customHeight="1" x14ac:dyDescent="0.2">
      <c r="A15" s="1" t="s">
        <v>45</v>
      </c>
      <c r="B15" s="1">
        <f>B12*G6</f>
        <v>3.5088693433624001E-4</v>
      </c>
      <c r="C15" s="1">
        <f>C12*G6</f>
        <v>1.0625808949568333E-3</v>
      </c>
      <c r="D15" s="1">
        <f>D12*G6</f>
        <v>4.7586349021811711E-4</v>
      </c>
      <c r="K15" s="7">
        <f>100*K8/K10</f>
        <v>1.3011976933313618</v>
      </c>
      <c r="L15" s="7">
        <f t="shared" ref="L15:M15" si="7">100*L8/L10</f>
        <v>0.65331393248112812</v>
      </c>
      <c r="M15" s="7">
        <f t="shared" si="7"/>
        <v>0.44702239473167754</v>
      </c>
      <c r="O15" s="1" t="s">
        <v>47</v>
      </c>
      <c r="P15" s="7">
        <f>100*P8/P10</f>
        <v>27.898798854549678</v>
      </c>
      <c r="Q15" s="7">
        <f t="shared" ref="Q15:R15" si="8">100*Q8/Q10</f>
        <v>25.209388725066841</v>
      </c>
      <c r="R15" s="7">
        <f t="shared" si="8"/>
        <v>25.083349529470979</v>
      </c>
    </row>
    <row r="16" spans="1:19" ht="15.75" customHeight="1" x14ac:dyDescent="0.2">
      <c r="A16" s="1" t="s">
        <v>46</v>
      </c>
      <c r="B16" s="1">
        <f>B12*G7</f>
        <v>0.18401061647477721</v>
      </c>
      <c r="C16" s="1">
        <f>C12*G7</f>
        <v>0.55723410136429585</v>
      </c>
      <c r="D16" s="1">
        <f>D12*G7</f>
        <v>0.24955028422051775</v>
      </c>
      <c r="K16" s="7">
        <f>100*K9/K10</f>
        <v>5.9145349696880086E-3</v>
      </c>
      <c r="L16" s="7">
        <f t="shared" ref="L16:M16" si="9">100*L9/L10</f>
        <v>1.1718635560199607E-2</v>
      </c>
      <c r="M16" s="7">
        <f t="shared" si="9"/>
        <v>8.7223881898863907E-3</v>
      </c>
      <c r="O16" s="1" t="s">
        <v>48</v>
      </c>
      <c r="P16" s="7">
        <f>100*P9/P10</f>
        <v>3.1770477197945994</v>
      </c>
      <c r="Q16" s="7">
        <f t="shared" ref="Q16:R16" si="10">100*Q9/Q10</f>
        <v>9.6288129303164318</v>
      </c>
      <c r="R16" s="7">
        <f t="shared" si="10"/>
        <v>6.532564497715498</v>
      </c>
    </row>
    <row r="17" spans="1:18" ht="15.75" customHeight="1" x14ac:dyDescent="0.2">
      <c r="A17" s="1" t="s">
        <v>47</v>
      </c>
      <c r="B17" s="1">
        <f>B12*G8</f>
        <v>1.3403064875518005E-3</v>
      </c>
      <c r="C17" s="1">
        <f>C12*G8</f>
        <v>4.058811906899067E-3</v>
      </c>
      <c r="D17" s="1">
        <f>D12*G8</f>
        <v>1.8176878667052496E-3</v>
      </c>
      <c r="K17">
        <f>SUM(K13:K16)</f>
        <v>100</v>
      </c>
      <c r="L17">
        <f t="shared" ref="L17:M17" si="11">SUM(L13:L16)</f>
        <v>100</v>
      </c>
      <c r="M17">
        <f t="shared" si="11"/>
        <v>99.999999999999986</v>
      </c>
      <c r="P17">
        <f>SUM(P13:P16)</f>
        <v>100</v>
      </c>
      <c r="Q17">
        <f t="shared" ref="Q17" si="12">SUM(Q13:Q16)</f>
        <v>100</v>
      </c>
      <c r="R17">
        <f t="shared" ref="R17" si="13">SUM(R13:R16)</f>
        <v>100</v>
      </c>
    </row>
    <row r="18" spans="1:18" ht="15.75" customHeight="1" x14ac:dyDescent="0.2">
      <c r="A18" s="1" t="s">
        <v>48</v>
      </c>
      <c r="B18" s="1">
        <f>B12*G9</f>
        <v>1.836036284317535E-5</v>
      </c>
      <c r="C18" s="1">
        <f>C12*G9</f>
        <v>5.5600163108206394E-5</v>
      </c>
      <c r="D18" s="1">
        <f>D12*G9</f>
        <v>2.4899833790482875E-5</v>
      </c>
      <c r="K18" s="10">
        <f>_xlfn.CHISQ.TEST(K13:K16,L13:L16)</f>
        <v>0.87045011702981268</v>
      </c>
      <c r="L18" s="10">
        <f>_xlfn.CHISQ.TEST(L13:L16,M13:M16)</f>
        <v>0.97822076355438825</v>
      </c>
      <c r="P18" s="10">
        <f>_xlfn.CHISQ.TEST(P13:P16,Q13:Q16)</f>
        <v>0.18363942528983893</v>
      </c>
      <c r="Q18" s="10">
        <f>_xlfn.CHISQ.TEST(Q13:Q16,R13:R16)</f>
        <v>0.46646599414727186</v>
      </c>
    </row>
    <row r="19" spans="1:18" ht="15.75" customHeight="1" x14ac:dyDescent="0.2">
      <c r="K19" s="10">
        <f>_xlfn.CHISQ.TEST(K13:K16,M13:M16)</f>
        <v>0.55489487819979622</v>
      </c>
      <c r="P19" s="10">
        <f>_xlfn.CHISQ.TEST(P13:P16,R13:R16)</f>
        <v>0.41805818997867161</v>
      </c>
    </row>
    <row r="20" spans="1:18" ht="15.75" customHeight="1" x14ac:dyDescent="0.2"/>
    <row r="21" spans="1:18" ht="15.75" customHeight="1" x14ac:dyDescent="0.2">
      <c r="B21" s="1" t="s">
        <v>56</v>
      </c>
      <c r="C21" s="1" t="s">
        <v>57</v>
      </c>
      <c r="D21" s="1" t="s">
        <v>58</v>
      </c>
    </row>
    <row r="22" spans="1:18" ht="15.75" customHeight="1" x14ac:dyDescent="0.2">
      <c r="A22" s="1" t="s">
        <v>45</v>
      </c>
      <c r="B22" s="1">
        <f>B15*E10</f>
        <v>63.887738569270901</v>
      </c>
      <c r="C22" s="1">
        <f>C15*E10</f>
        <v>193.46941644926542</v>
      </c>
      <c r="D22" s="1">
        <f>D15*E10</f>
        <v>86.642844981463668</v>
      </c>
      <c r="K22" s="1">
        <v>63.887738569270901</v>
      </c>
      <c r="L22" s="1">
        <v>193.46941644926542</v>
      </c>
      <c r="M22" s="1">
        <v>86.642844981463668</v>
      </c>
      <c r="P22" s="1">
        <f>LOG10(K22)</f>
        <v>1.8054175157065835</v>
      </c>
      <c r="Q22" s="1">
        <f t="shared" ref="Q22:R22" si="14">LOG10(L22)</f>
        <v>2.2866123217213752</v>
      </c>
      <c r="R22" s="1">
        <f t="shared" si="14"/>
        <v>1.9377327042297445</v>
      </c>
    </row>
    <row r="23" spans="1:18" ht="15.75" customHeight="1" x14ac:dyDescent="0.2">
      <c r="A23" s="1" t="s">
        <v>46</v>
      </c>
      <c r="B23" s="1">
        <f>B16*E10</f>
        <v>33503.732994645063</v>
      </c>
      <c r="C23" s="1">
        <f>C16*E10</f>
        <v>101458.39900590417</v>
      </c>
      <c r="D23" s="1">
        <f>D16*E10</f>
        <v>45436.867999450769</v>
      </c>
      <c r="K23" s="1">
        <v>33503.732994645063</v>
      </c>
      <c r="L23" s="1">
        <v>101458.39900590417</v>
      </c>
      <c r="M23" s="1">
        <v>45436.867999450769</v>
      </c>
      <c r="P23" s="1">
        <f t="shared" ref="P23:P25" si="15">LOG10(K23)</f>
        <v>4.5250931989369541</v>
      </c>
      <c r="Q23" s="1">
        <f t="shared" ref="Q23:Q25" si="16">LOG10(L23)</f>
        <v>5.0062880049517462</v>
      </c>
      <c r="R23" s="1">
        <f t="shared" ref="R23:R25" si="17">LOG10(M23)</f>
        <v>4.6574083874601149</v>
      </c>
    </row>
    <row r="24" spans="1:18" ht="15.75" customHeight="1" x14ac:dyDescent="0.2">
      <c r="A24" s="1" t="s">
        <v>47</v>
      </c>
      <c r="B24" s="1">
        <f>B17*E10</f>
        <v>244.03630372099406</v>
      </c>
      <c r="C24" s="1">
        <f>C17*E10</f>
        <v>739.00817794864759</v>
      </c>
      <c r="D24" s="1">
        <f>D17*E10</f>
        <v>330.9555183303583</v>
      </c>
      <c r="K24" s="1">
        <v>244.03630372099406</v>
      </c>
      <c r="L24" s="1">
        <v>739.00817794864759</v>
      </c>
      <c r="M24" s="1">
        <v>330.9555183303583</v>
      </c>
      <c r="P24" s="1">
        <f t="shared" si="15"/>
        <v>2.3874544383588154</v>
      </c>
      <c r="Q24" s="1">
        <f t="shared" si="16"/>
        <v>2.8686492443736071</v>
      </c>
      <c r="R24" s="1">
        <f t="shared" si="17"/>
        <v>2.5197696268819763</v>
      </c>
    </row>
    <row r="25" spans="1:18" ht="15.75" customHeight="1" x14ac:dyDescent="0.2">
      <c r="A25" s="1" t="s">
        <v>48</v>
      </c>
      <c r="B25" s="1">
        <f>B18*E10</f>
        <v>3.3429630646711517</v>
      </c>
      <c r="C25" s="1">
        <f>C18*E10</f>
        <v>10.123399697926679</v>
      </c>
      <c r="D25" s="1">
        <f>D18*E10</f>
        <v>4.5336372374021696</v>
      </c>
      <c r="K25" s="1">
        <v>3.3429630646711517</v>
      </c>
      <c r="L25" s="1">
        <v>10.123399697926679</v>
      </c>
      <c r="M25" s="1">
        <v>4.5336372374021696</v>
      </c>
      <c r="P25" s="1">
        <f t="shared" si="15"/>
        <v>0.52413157823835954</v>
      </c>
      <c r="Q25" s="1">
        <f t="shared" si="16"/>
        <v>1.0053263842531512</v>
      </c>
      <c r="R25" s="1">
        <f t="shared" si="17"/>
        <v>0.65644676676152047</v>
      </c>
    </row>
    <row r="26" spans="1:18" ht="15.75" customHeight="1" x14ac:dyDescent="0.2">
      <c r="K26">
        <f>SUM(K22:K25)</f>
        <v>33815</v>
      </c>
      <c r="L26">
        <f t="shared" ref="L26:M26" si="18">SUM(L22:L25)</f>
        <v>102401.00000000001</v>
      </c>
      <c r="M26">
        <f t="shared" si="18"/>
        <v>45858.999999999993</v>
      </c>
      <c r="P26">
        <f>SUM(P22:P25)</f>
        <v>9.2420967312407125</v>
      </c>
      <c r="Q26">
        <f t="shared" ref="Q26" si="19">SUM(Q22:Q25)</f>
        <v>11.166875955299879</v>
      </c>
      <c r="R26">
        <f t="shared" ref="R26" si="20">SUM(R22:R25)</f>
        <v>9.7713574853333558</v>
      </c>
    </row>
    <row r="27" spans="1:18" ht="15.75" customHeight="1" x14ac:dyDescent="0.2">
      <c r="A27" s="1" t="s">
        <v>55</v>
      </c>
      <c r="B27" s="4">
        <f>_xlfn.CHISQ.TEST(B6:D9,B22:D25)</f>
        <v>4.8994542341549571E-53</v>
      </c>
    </row>
    <row r="28" spans="1:18" ht="15.75" customHeight="1" x14ac:dyDescent="0.2"/>
    <row r="29" spans="1:18" ht="15.75" customHeight="1" x14ac:dyDescent="0.2">
      <c r="K29" s="7">
        <f>100*K22/K26</f>
        <v>0.18893313195111905</v>
      </c>
      <c r="L29" s="7">
        <f t="shared" ref="L29:M29" si="21">100*L22/L26</f>
        <v>0.18893313195111902</v>
      </c>
      <c r="M29" s="7">
        <f t="shared" si="21"/>
        <v>0.18893313195111905</v>
      </c>
      <c r="P29" s="7">
        <f>100*P22/P26</f>
        <v>19.534717804930544</v>
      </c>
      <c r="Q29" s="7">
        <f t="shared" ref="Q29:R29" si="22">100*Q22/Q26</f>
        <v>20.476741488617794</v>
      </c>
      <c r="R29" s="7">
        <f t="shared" si="22"/>
        <v>19.830742116827157</v>
      </c>
    </row>
    <row r="30" spans="1:18" ht="15.75" customHeight="1" x14ac:dyDescent="0.2">
      <c r="K30" s="7">
        <f>100*K23/K26</f>
        <v>99.079500205959079</v>
      </c>
      <c r="L30" s="7">
        <f t="shared" ref="L30:M30" si="23">100*L23/L26</f>
        <v>99.079500205959064</v>
      </c>
      <c r="M30" s="7">
        <f t="shared" si="23"/>
        <v>99.079500205959079</v>
      </c>
      <c r="P30" s="7">
        <f>100*P23/P26</f>
        <v>48.961759766492719</v>
      </c>
      <c r="Q30" s="7">
        <f t="shared" ref="Q30:R30" si="24">100*Q23/Q26</f>
        <v>44.831589649527054</v>
      </c>
      <c r="R30" s="7">
        <f t="shared" si="24"/>
        <v>47.663882878615453</v>
      </c>
    </row>
    <row r="31" spans="1:18" ht="15.75" customHeight="1" x14ac:dyDescent="0.2">
      <c r="K31" s="7">
        <f>100*K24/K26</f>
        <v>0.72168062611561157</v>
      </c>
      <c r="L31" s="7">
        <f t="shared" ref="L31:M31" si="25">100*L24/L26</f>
        <v>0.72168062611561168</v>
      </c>
      <c r="M31" s="7">
        <f t="shared" si="25"/>
        <v>0.72168062611561168</v>
      </c>
      <c r="P31" s="7">
        <f>100*P24/P26</f>
        <v>25.832389638258089</v>
      </c>
      <c r="Q31" s="7">
        <f t="shared" ref="Q31:R31" si="26">100*Q24/Q26</f>
        <v>25.688914749806333</v>
      </c>
      <c r="R31" s="7">
        <f t="shared" si="26"/>
        <v>25.787303664451009</v>
      </c>
    </row>
    <row r="32" spans="1:18" ht="15.75" customHeight="1" x14ac:dyDescent="0.2">
      <c r="K32" s="7">
        <f>100*K25/K26</f>
        <v>9.886035974186462E-3</v>
      </c>
      <c r="L32" s="7">
        <f t="shared" ref="L32:M32" si="27">100*L25/L26</f>
        <v>9.8860359741864603E-3</v>
      </c>
      <c r="M32" s="7">
        <f t="shared" si="27"/>
        <v>9.8860359741864638E-3</v>
      </c>
      <c r="P32" s="7">
        <f>100*P25/P26</f>
        <v>5.6711327903186435</v>
      </c>
      <c r="Q32" s="7">
        <f t="shared" ref="Q32:R32" si="28">100*Q25/Q26</f>
        <v>9.0027541120488248</v>
      </c>
      <c r="R32" s="7">
        <f t="shared" si="28"/>
        <v>6.7180713401063885</v>
      </c>
    </row>
    <row r="33" spans="10:18" ht="15.75" customHeight="1" x14ac:dyDescent="0.2">
      <c r="K33">
        <f>SUM(K29:K32)</f>
        <v>100</v>
      </c>
      <c r="L33">
        <f t="shared" ref="L33:M33" si="29">SUM(L29:L32)</f>
        <v>99.999999999999986</v>
      </c>
      <c r="M33">
        <f t="shared" si="29"/>
        <v>100</v>
      </c>
      <c r="P33">
        <f>SUM(P29:P32)</f>
        <v>100</v>
      </c>
      <c r="Q33">
        <f t="shared" ref="Q33" si="30">SUM(Q29:Q32)</f>
        <v>100</v>
      </c>
      <c r="R33">
        <f t="shared" ref="R33" si="31">SUM(R29:R32)</f>
        <v>100.00000000000001</v>
      </c>
    </row>
    <row r="34" spans="10:18" ht="15.75" customHeight="1" x14ac:dyDescent="0.2"/>
    <row r="35" spans="10:18" ht="15.75" customHeight="1" x14ac:dyDescent="0.2"/>
    <row r="36" spans="10:18" ht="15.75" customHeight="1" x14ac:dyDescent="0.2">
      <c r="J36" s="9" t="s">
        <v>81</v>
      </c>
      <c r="K36" s="10">
        <f>_xlfn.CHISQ.TEST(K13:K16,K29:K32)</f>
        <v>0.91024998048537087</v>
      </c>
      <c r="L36" s="10">
        <f t="shared" ref="L36:M36" si="32">_xlfn.CHISQ.TEST(L13:L16,L29:L32)</f>
        <v>0.99984593111018771</v>
      </c>
      <c r="M36" s="10">
        <f t="shared" si="32"/>
        <v>0.98496669052920161</v>
      </c>
      <c r="P36" s="10">
        <f>_xlfn.CHISQ.TEST(P13:P16,P29:P32)</f>
        <v>0.69732822860591559</v>
      </c>
      <c r="Q36" s="10">
        <f t="shared" ref="Q36:R36" si="33">_xlfn.CHISQ.TEST(Q13:Q16,Q29:Q32)</f>
        <v>0.99679885338535079</v>
      </c>
      <c r="R36" s="10">
        <f t="shared" si="33"/>
        <v>0.94007934053004338</v>
      </c>
    </row>
    <row r="37" spans="10:18" ht="15.75" customHeight="1" x14ac:dyDescent="0.2"/>
    <row r="38" spans="10:18" ht="15.75" customHeight="1" x14ac:dyDescent="0.2"/>
    <row r="39" spans="10:18" ht="15.75" customHeight="1" x14ac:dyDescent="0.2"/>
    <row r="40" spans="10:18" ht="15.75" customHeight="1" x14ac:dyDescent="0.2"/>
    <row r="41" spans="10:18" ht="15.75" customHeight="1" x14ac:dyDescent="0.2"/>
    <row r="42" spans="10:18" ht="15.75" customHeight="1" x14ac:dyDescent="0.2"/>
    <row r="43" spans="10:18" ht="15.75" customHeight="1" x14ac:dyDescent="0.2"/>
    <row r="44" spans="10:18" ht="15.75" customHeight="1" x14ac:dyDescent="0.2"/>
    <row r="45" spans="10:18" ht="15.75" customHeight="1" x14ac:dyDescent="0.2"/>
    <row r="46" spans="10:18" ht="15.75" customHeight="1" x14ac:dyDescent="0.2"/>
    <row r="47" spans="10:18" ht="15.75" customHeight="1" x14ac:dyDescent="0.2"/>
    <row r="48" spans="10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Q1" workbookViewId="0">
      <selection activeCell="S16" sqref="S16:U18"/>
    </sheetView>
  </sheetViews>
  <sheetFormatPr baseColWidth="10" defaultColWidth="11.28515625" defaultRowHeight="15" customHeight="1" x14ac:dyDescent="0.2"/>
  <cols>
    <col min="1" max="1" width="12.42578125" customWidth="1"/>
    <col min="2" max="2" width="12.140625" customWidth="1"/>
    <col min="3" max="9" width="11.7109375" customWidth="1"/>
    <col min="10" max="10" width="9" customWidth="1"/>
    <col min="11" max="11" width="6.140625" customWidth="1"/>
    <col min="12" max="12" width="11.7109375" customWidth="1"/>
    <col min="13" max="26" width="10.5703125" customWidth="1"/>
  </cols>
  <sheetData>
    <row r="1" spans="1:26" ht="15.75" customHeight="1" x14ac:dyDescent="0.2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S1" s="1" t="s">
        <v>59</v>
      </c>
      <c r="T1" s="1" t="s">
        <v>66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65</v>
      </c>
      <c r="Z1" s="1" t="s">
        <v>64</v>
      </c>
    </row>
    <row r="2" spans="1:26" ht="15.75" customHeight="1" x14ac:dyDescent="0.2">
      <c r="A2" s="1" t="s">
        <v>44</v>
      </c>
      <c r="B2" s="1">
        <v>13575</v>
      </c>
      <c r="C2" s="1">
        <v>4496</v>
      </c>
      <c r="D2" s="1">
        <v>2244</v>
      </c>
      <c r="E2" s="1">
        <v>6718</v>
      </c>
      <c r="F2" s="1">
        <v>13475</v>
      </c>
      <c r="G2" s="1">
        <v>1534</v>
      </c>
      <c r="H2" s="1">
        <v>13550</v>
      </c>
      <c r="I2" s="1">
        <v>8594</v>
      </c>
      <c r="R2" s="1" t="s">
        <v>45</v>
      </c>
      <c r="S2" s="1">
        <f>LOG10(B4+1)</f>
        <v>2.1789769472931693</v>
      </c>
      <c r="T2" s="1">
        <f>LOG10(I4+1)</f>
        <v>1.414973347970818</v>
      </c>
      <c r="U2" s="1">
        <f>LOG10(C4+1)</f>
        <v>1.3979400086720377</v>
      </c>
      <c r="V2" s="1">
        <f>LOG10(D4+1)</f>
        <v>1.4623979978989561</v>
      </c>
      <c r="W2" s="1">
        <f>LOG10(E4+1)</f>
        <v>1.2304489213782739</v>
      </c>
      <c r="X2" s="1">
        <f>LOG10(F4+1)</f>
        <v>1.1139433523068367</v>
      </c>
      <c r="Y2" s="1">
        <f>LOG10(H4+1)</f>
        <v>1.568201724066995</v>
      </c>
      <c r="Z2" s="1">
        <f>LOG10(G4+1)</f>
        <v>1.7323937598229686</v>
      </c>
    </row>
    <row r="3" spans="1:26" ht="15.75" customHeight="1" x14ac:dyDescent="0.2"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53</v>
      </c>
      <c r="R3" s="1" t="s">
        <v>46</v>
      </c>
      <c r="S3" s="1">
        <f t="shared" ref="S3:S5" si="0">LOG10(B5+1)</f>
        <v>4.5667084733924668</v>
      </c>
      <c r="T3" s="1">
        <f>LOG10(I5+1)</f>
        <v>3.9391696796251776</v>
      </c>
      <c r="U3" s="1">
        <f>LOG10(C5+1)</f>
        <v>4.2165089781866003</v>
      </c>
      <c r="V3" s="1">
        <f>LOG10(D5+1)</f>
        <v>4.3181885941517963</v>
      </c>
      <c r="W3" s="1">
        <f>LOG10(E5+1)</f>
        <v>4.3944867031625847</v>
      </c>
      <c r="X3" s="1">
        <f>LOG10(F5+1)</f>
        <v>4.4022441823326197</v>
      </c>
      <c r="Y3" s="1">
        <f>LOG10(H5+1)</f>
        <v>4.5955292886744594</v>
      </c>
      <c r="Z3" s="1">
        <f>LOG10(G5+1)</f>
        <v>3.9094490469812664</v>
      </c>
    </row>
    <row r="4" spans="1:26" ht="15.75" customHeight="1" x14ac:dyDescent="0.2">
      <c r="A4" s="1" t="s">
        <v>45</v>
      </c>
      <c r="B4" s="1">
        <v>150</v>
      </c>
      <c r="C4" s="1">
        <v>24</v>
      </c>
      <c r="D4" s="1">
        <v>28</v>
      </c>
      <c r="E4" s="1">
        <v>16</v>
      </c>
      <c r="F4" s="1">
        <v>12</v>
      </c>
      <c r="G4" s="1">
        <v>53</v>
      </c>
      <c r="H4" s="1">
        <v>36</v>
      </c>
      <c r="I4" s="1">
        <v>25</v>
      </c>
      <c r="J4" s="1">
        <f>SUM(B4:I4)</f>
        <v>344</v>
      </c>
      <c r="L4" s="1">
        <f>J4/J8</f>
        <v>1.8893313195111905E-3</v>
      </c>
      <c r="R4" s="1" t="s">
        <v>47</v>
      </c>
      <c r="S4" s="1">
        <f t="shared" si="0"/>
        <v>2.8020892578817329</v>
      </c>
      <c r="T4" s="1">
        <f>LOG10(I6+1)</f>
        <v>2.5599066250361124</v>
      </c>
      <c r="U4" s="1">
        <f>LOG10(C6+1)</f>
        <v>1.8633228601204559</v>
      </c>
      <c r="V4" s="1">
        <f>LOG10(D6+1)</f>
        <v>2.1003705451175629</v>
      </c>
      <c r="W4" s="1">
        <f>LOG10(E6+1)</f>
        <v>1.9084850188786497</v>
      </c>
      <c r="X4" s="1">
        <f>LOG10(F6+1)</f>
        <v>1.1760912590556813</v>
      </c>
      <c r="Y4" s="1">
        <f>LOG10(H6+1)</f>
        <v>1.3617278360175928</v>
      </c>
      <c r="Z4" s="1">
        <f>LOG10(G6+1)</f>
        <v>0.84509804001425681</v>
      </c>
    </row>
    <row r="5" spans="1:26" ht="15.75" customHeight="1" x14ac:dyDescent="0.2">
      <c r="A5" s="1" t="s">
        <v>46</v>
      </c>
      <c r="B5" s="1">
        <v>36872</v>
      </c>
      <c r="C5" s="1">
        <v>16462</v>
      </c>
      <c r="D5" s="1">
        <v>20805</v>
      </c>
      <c r="E5" s="1">
        <v>24801</v>
      </c>
      <c r="F5" s="1">
        <v>25248</v>
      </c>
      <c r="G5" s="1">
        <v>8117</v>
      </c>
      <c r="H5" s="1">
        <v>39402</v>
      </c>
      <c r="I5" s="1">
        <v>8692</v>
      </c>
      <c r="J5" s="1">
        <f>SUM(B5:I5)</f>
        <v>180399</v>
      </c>
      <c r="L5" s="1">
        <f>J5/J8</f>
        <v>0.99079500205959081</v>
      </c>
      <c r="R5" s="1" t="s">
        <v>48</v>
      </c>
      <c r="S5" s="1">
        <f t="shared" si="0"/>
        <v>0.3010299956639812</v>
      </c>
      <c r="T5" s="1">
        <f>LOG10(I7+1)</f>
        <v>0.47712125471966244</v>
      </c>
      <c r="U5" s="1">
        <f>LOG10(C7+1)</f>
        <v>0</v>
      </c>
      <c r="V5" s="1">
        <f>LOG10(D7+1)</f>
        <v>0</v>
      </c>
      <c r="W5" s="1">
        <f>LOG10(E7+1)</f>
        <v>0.69897000433601886</v>
      </c>
      <c r="X5" s="1">
        <f>LOG10(F7+1)</f>
        <v>0.90308998699194354</v>
      </c>
      <c r="Y5" s="1">
        <f>LOG10(H7+1)</f>
        <v>0.69897000433601886</v>
      </c>
      <c r="Z5" s="1">
        <f>LOG10(G7+1)</f>
        <v>0</v>
      </c>
    </row>
    <row r="6" spans="1:26" ht="15.75" customHeight="1" x14ac:dyDescent="0.2">
      <c r="A6" s="1" t="s">
        <v>47</v>
      </c>
      <c r="B6" s="1">
        <v>633</v>
      </c>
      <c r="C6" s="1">
        <v>72</v>
      </c>
      <c r="D6" s="1">
        <v>125</v>
      </c>
      <c r="E6" s="1">
        <v>80</v>
      </c>
      <c r="F6" s="1">
        <v>14</v>
      </c>
      <c r="G6" s="1">
        <v>6</v>
      </c>
      <c r="H6" s="1">
        <v>22</v>
      </c>
      <c r="I6" s="1">
        <v>362</v>
      </c>
      <c r="J6" s="1">
        <f>SUM(B6:I6)</f>
        <v>1314</v>
      </c>
      <c r="L6" s="1">
        <f>J6/J8</f>
        <v>7.2168062611561168E-3</v>
      </c>
      <c r="R6" s="1" t="s">
        <v>53</v>
      </c>
      <c r="S6" s="1">
        <f t="shared" ref="S6:X6" si="1">SUM(S2:S5)</f>
        <v>9.8488046742313493</v>
      </c>
      <c r="T6" s="1">
        <f>SUM(T2:T5)</f>
        <v>8.3911709073517695</v>
      </c>
      <c r="U6" s="1">
        <f>SUM(U2:U5)</f>
        <v>7.4777718469790937</v>
      </c>
      <c r="V6" s="1">
        <f>SUM(V2:V5)</f>
        <v>7.8809571371683163</v>
      </c>
      <c r="W6" s="1">
        <f>SUM(W2:W5)</f>
        <v>8.232390647755528</v>
      </c>
      <c r="X6" s="1">
        <f>SUM(X2:X5)</f>
        <v>7.5953687806870818</v>
      </c>
      <c r="Y6" s="1">
        <f>SUM(Y2:Y5)</f>
        <v>8.2244288530950662</v>
      </c>
      <c r="Z6" s="1">
        <f>SUM(Z2:Z5)</f>
        <v>6.4869408468184915</v>
      </c>
    </row>
    <row r="7" spans="1:26" ht="15.75" customHeight="1" x14ac:dyDescent="0.2">
      <c r="A7" s="1" t="s">
        <v>48</v>
      </c>
      <c r="B7" s="1">
        <v>1</v>
      </c>
      <c r="C7" s="13">
        <v>0</v>
      </c>
      <c r="D7" s="13">
        <v>0</v>
      </c>
      <c r="E7" s="1">
        <v>4</v>
      </c>
      <c r="F7" s="1">
        <v>7</v>
      </c>
      <c r="G7" s="13">
        <v>0</v>
      </c>
      <c r="H7" s="1">
        <v>4</v>
      </c>
      <c r="I7" s="1">
        <v>2</v>
      </c>
      <c r="J7" s="1">
        <f>SUM(B7:I7)</f>
        <v>18</v>
      </c>
      <c r="L7" s="1">
        <f>J7/J8</f>
        <v>9.8860359741864619E-5</v>
      </c>
    </row>
    <row r="8" spans="1:26" ht="15.75" customHeight="1" x14ac:dyDescent="0.2">
      <c r="A8" s="1" t="s">
        <v>53</v>
      </c>
      <c r="B8" s="1">
        <f t="shared" ref="B8:I8" si="2">SUM(B4:B7)</f>
        <v>37656</v>
      </c>
      <c r="C8" s="1">
        <f t="shared" si="2"/>
        <v>16558</v>
      </c>
      <c r="D8" s="1">
        <f t="shared" si="2"/>
        <v>20958</v>
      </c>
      <c r="E8" s="1">
        <f t="shared" si="2"/>
        <v>24901</v>
      </c>
      <c r="F8" s="1">
        <f t="shared" si="2"/>
        <v>25281</v>
      </c>
      <c r="G8" s="1">
        <f t="shared" si="2"/>
        <v>8176</v>
      </c>
      <c r="H8" s="1">
        <f t="shared" si="2"/>
        <v>39464</v>
      </c>
      <c r="I8" s="1">
        <f t="shared" si="2"/>
        <v>9081</v>
      </c>
      <c r="J8" s="2">
        <f>SUM(B8:I8)</f>
        <v>182075</v>
      </c>
    </row>
    <row r="9" spans="1:26" ht="15.75" customHeight="1" x14ac:dyDescent="0.2">
      <c r="S9" s="1" t="s">
        <v>59</v>
      </c>
      <c r="T9" s="1" t="s">
        <v>60</v>
      </c>
      <c r="U9" s="1" t="s">
        <v>61</v>
      </c>
      <c r="V9" s="1" t="s">
        <v>62</v>
      </c>
      <c r="W9" s="1" t="s">
        <v>63</v>
      </c>
      <c r="X9" s="1" t="s">
        <v>64</v>
      </c>
      <c r="Y9" s="1" t="s">
        <v>65</v>
      </c>
      <c r="Z9" s="1" t="s">
        <v>66</v>
      </c>
    </row>
    <row r="10" spans="1:26" ht="15.75" customHeight="1" x14ac:dyDescent="0.2">
      <c r="R10" s="1" t="s">
        <v>45</v>
      </c>
      <c r="S10" s="14">
        <f>100*S2/S6+1</f>
        <v>23.124278218191261</v>
      </c>
      <c r="T10" s="14">
        <f>100*U2/U6+1</f>
        <v>19.694606324968102</v>
      </c>
      <c r="U10" s="14">
        <f>100*V2/V6+1</f>
        <v>19.55609632746215</v>
      </c>
      <c r="V10" s="14">
        <f>100*W2/W6+1</f>
        <v>15.946435051812591</v>
      </c>
      <c r="W10" s="14">
        <f>100*X2/X6+1</f>
        <v>15.666086459676402</v>
      </c>
      <c r="X10" s="14">
        <f>100*Z2/Z6+1</f>
        <v>27.705866458958354</v>
      </c>
      <c r="Y10" s="14">
        <f>100*Y2/Y6+1</f>
        <v>20.067606420801365</v>
      </c>
      <c r="Z10" s="14">
        <f>100*T2/T6+1</f>
        <v>17.862644839364613</v>
      </c>
    </row>
    <row r="11" spans="1:26" ht="15.75" customHeight="1" x14ac:dyDescent="0.2">
      <c r="A11" s="1" t="s">
        <v>54</v>
      </c>
      <c r="B11" s="1">
        <f>B8/J8</f>
        <v>0.20681587257998077</v>
      </c>
      <c r="C11" s="1">
        <f>C8/J8</f>
        <v>9.0940546478099682E-2</v>
      </c>
      <c r="D11" s="1">
        <f>D8/J8</f>
        <v>0.1151064121927777</v>
      </c>
      <c r="E11" s="1">
        <f>E8/J8</f>
        <v>0.13676232321845394</v>
      </c>
      <c r="F11" s="1">
        <f>F8/J8</f>
        <v>0.13884937525744886</v>
      </c>
      <c r="G11" s="1">
        <f>G8/J8</f>
        <v>4.4904572291638065E-2</v>
      </c>
      <c r="H11" s="1">
        <f>H8/J8</f>
        <v>0.21674584649183029</v>
      </c>
      <c r="I11" s="1">
        <f>I8/J8</f>
        <v>4.98750514897707E-2</v>
      </c>
      <c r="R11" s="1" t="s">
        <v>46</v>
      </c>
      <c r="S11" s="14">
        <f>100*S3/S6+1</f>
        <v>47.368149480524409</v>
      </c>
      <c r="T11" s="14">
        <f>100*U3/U6+1</f>
        <v>57.387237595247122</v>
      </c>
      <c r="U11" s="14">
        <f>100*V3/V6+1</f>
        <v>55.792692296044542</v>
      </c>
      <c r="V11" s="14">
        <f>100*W3/W6+1</f>
        <v>54.380444286383494</v>
      </c>
      <c r="W11" s="14">
        <f>100*X3/X6+1</f>
        <v>58.959584444751478</v>
      </c>
      <c r="X11" s="14">
        <f>100*Z3/Z6+1</f>
        <v>61.266451310383829</v>
      </c>
      <c r="Y11" s="14">
        <f>100*Y3/Y6+1</f>
        <v>56.876576608052758</v>
      </c>
      <c r="Z11" s="14">
        <f>100*T3/T6+1</f>
        <v>47.944219383899657</v>
      </c>
    </row>
    <row r="12" spans="1:26" ht="15.75" customHeight="1" x14ac:dyDescent="0.2">
      <c r="R12" s="1" t="s">
        <v>47</v>
      </c>
      <c r="S12" s="14">
        <f>100*S4/S6+1</f>
        <v>29.451059296700109</v>
      </c>
      <c r="T12" s="14">
        <f>100*U4/U6+1</f>
        <v>25.918156079784783</v>
      </c>
      <c r="U12" s="14">
        <f>100*V4/V6+1</f>
        <v>27.651211376493297</v>
      </c>
      <c r="V12" s="14">
        <f>100*W4/W6+1</f>
        <v>24.182634310471862</v>
      </c>
      <c r="W12" s="14">
        <f>100*X4/X6+1</f>
        <v>16.48432068296875</v>
      </c>
      <c r="X12" s="14">
        <f>100*Z4/Z6+1</f>
        <v>14.027682230657824</v>
      </c>
      <c r="Y12" s="14">
        <f>100*Y4/Y6+1</f>
        <v>17.557111263782641</v>
      </c>
      <c r="Z12" s="14">
        <f>100*T4/T6+1</f>
        <v>31.507144393797265</v>
      </c>
    </row>
    <row r="13" spans="1:26" ht="15.75" customHeight="1" x14ac:dyDescent="0.2">
      <c r="A13" s="1" t="s">
        <v>68</v>
      </c>
      <c r="R13" s="1" t="s">
        <v>48</v>
      </c>
      <c r="S13" s="14">
        <f>100*S5/S6+1</f>
        <v>4.056513004584235</v>
      </c>
      <c r="T13" s="14">
        <f>100*U5/U6+1</f>
        <v>1</v>
      </c>
      <c r="U13" s="14">
        <f>100*V5/V6+1</f>
        <v>1</v>
      </c>
      <c r="V13" s="14">
        <f>100*W5/W6+1</f>
        <v>9.490486351332045</v>
      </c>
      <c r="W13" s="14">
        <f>100*X5/X6+1</f>
        <v>12.890008412603363</v>
      </c>
      <c r="X13" s="14">
        <f>100*Z5/Z6+1</f>
        <v>1</v>
      </c>
      <c r="Y13" s="14">
        <f>100*Y5/Y6+1</f>
        <v>9.4987057073632339</v>
      </c>
      <c r="Z13" s="14">
        <f>100*T5/T6+1</f>
        <v>6.6859913829384823</v>
      </c>
    </row>
    <row r="14" spans="1:26" ht="15.75" customHeight="1" x14ac:dyDescent="0.2">
      <c r="B14" s="1" t="s">
        <v>59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64</v>
      </c>
      <c r="H14" s="1" t="s">
        <v>65</v>
      </c>
      <c r="I14" s="1" t="s">
        <v>66</v>
      </c>
      <c r="R14" s="25" t="s">
        <v>83</v>
      </c>
      <c r="S14" s="26">
        <f>SUM(S10:S13)</f>
        <v>104.00000000000001</v>
      </c>
      <c r="T14" s="26">
        <f t="shared" ref="T14:Z14" si="3">SUM(T10:T13)</f>
        <v>104</v>
      </c>
      <c r="U14" s="26">
        <f t="shared" si="3"/>
        <v>103.99999999999999</v>
      </c>
      <c r="V14" s="26">
        <f t="shared" si="3"/>
        <v>103.99999999999997</v>
      </c>
      <c r="W14" s="26">
        <f t="shared" si="3"/>
        <v>103.99999999999999</v>
      </c>
      <c r="X14" s="26">
        <f t="shared" si="3"/>
        <v>104</v>
      </c>
      <c r="Y14" s="26">
        <f t="shared" si="3"/>
        <v>104</v>
      </c>
      <c r="Z14" s="26">
        <f t="shared" si="3"/>
        <v>104.00000000000001</v>
      </c>
    </row>
    <row r="15" spans="1:26" ht="15.75" customHeight="1" x14ac:dyDescent="0.2">
      <c r="A15" s="1" t="s">
        <v>45</v>
      </c>
      <c r="B15" s="1">
        <f>B11*L4</f>
        <v>3.9074370543739332E-4</v>
      </c>
      <c r="C15" s="1">
        <f>C11*L4</f>
        <v>1.7181682267453682E-4</v>
      </c>
      <c r="D15" s="1">
        <f>D11*L4</f>
        <v>2.1747414963237967E-4</v>
      </c>
      <c r="E15" s="1">
        <f>E11*L4</f>
        <v>2.5838934058573749E-4</v>
      </c>
      <c r="F15" s="1">
        <f>F11*L4</f>
        <v>2.6233247336846031E-4</v>
      </c>
      <c r="G15" s="1">
        <f>G11*L4</f>
        <v>8.483961481984619E-5</v>
      </c>
      <c r="H15" s="1">
        <f>H11*L4</f>
        <v>4.0950471615097965E-4</v>
      </c>
      <c r="I15" s="1">
        <f>I11*L4</f>
        <v>9.4230496841857042E-5</v>
      </c>
    </row>
    <row r="16" spans="1:26" ht="15.75" customHeight="1" x14ac:dyDescent="0.2">
      <c r="A16" s="1" t="s">
        <v>46</v>
      </c>
      <c r="B16" s="1">
        <f>B11*L5</f>
        <v>0.20491213289883811</v>
      </c>
      <c r="C16" s="1">
        <f>C11*L5</f>
        <v>9.0103438935069086E-2</v>
      </c>
      <c r="D16" s="1">
        <f>D11*L5</f>
        <v>0.11404685790561529</v>
      </c>
      <c r="E16" s="1">
        <f>E11*L5</f>
        <v>0.1355034263149025</v>
      </c>
      <c r="F16" s="1">
        <f>F11*L5</f>
        <v>0.13757126704417694</v>
      </c>
      <c r="G16" s="1">
        <f>G11*L5</f>
        <v>4.4491225796178584E-2</v>
      </c>
      <c r="H16" s="1">
        <f>H11*L5</f>
        <v>0.21475070142128075</v>
      </c>
      <c r="I16" s="1">
        <f>I11*L5</f>
        <v>4.9415951743529557E-2</v>
      </c>
      <c r="T16" s="1" t="s">
        <v>60</v>
      </c>
      <c r="U16" s="1" t="s">
        <v>61</v>
      </c>
      <c r="V16" s="1" t="s">
        <v>62</v>
      </c>
      <c r="W16" s="1" t="s">
        <v>63</v>
      </c>
      <c r="X16" s="1" t="s">
        <v>64</v>
      </c>
      <c r="Y16" s="1" t="s">
        <v>65</v>
      </c>
      <c r="Z16" s="1" t="s">
        <v>66</v>
      </c>
    </row>
    <row r="17" spans="1:26" ht="15.75" customHeight="1" x14ac:dyDescent="0.2">
      <c r="A17" s="1" t="s">
        <v>47</v>
      </c>
      <c r="B17" s="1">
        <f>B11*L6</f>
        <v>1.4925500841416709E-3</v>
      </c>
      <c r="C17" s="1">
        <f>C11*L6</f>
        <v>6.5630030521610864E-4</v>
      </c>
      <c r="D17" s="1">
        <f>D11*L6</f>
        <v>8.3070067621205486E-4</v>
      </c>
      <c r="E17" s="1">
        <f>E11*L6</f>
        <v>9.8698719049319494E-4</v>
      </c>
      <c r="F17" s="1">
        <f>F11*L6</f>
        <v>1.0020490407155723E-3</v>
      </c>
      <c r="G17" s="1">
        <f>G11*L6</f>
        <v>3.2406759846883106E-4</v>
      </c>
      <c r="H17" s="1">
        <f>H11*L6</f>
        <v>1.5642127820418234E-3</v>
      </c>
      <c r="I17" s="1">
        <f>I11*L6</f>
        <v>3.5993858386686091E-4</v>
      </c>
      <c r="S17" s="1" t="s">
        <v>59</v>
      </c>
      <c r="T17" s="16">
        <f>_xlfn.CHISQ.TEST(S10:S13,T10:T13)</f>
        <v>6.8219787960537553E-3</v>
      </c>
      <c r="U17" s="16">
        <f>_xlfn.CHISQ.TEST(S10:S13,U10:U13)</f>
        <v>9.8273046488777157E-3</v>
      </c>
      <c r="V17" s="23">
        <f>_xlfn.CHISQ.TEST(S10:S13,V10:V13)</f>
        <v>3.8529232522317158E-2</v>
      </c>
      <c r="W17" s="20">
        <f>_xlfn.CHISQ.TEST(S10:S13,W10:W13)</f>
        <v>6.2692117088289939E-5</v>
      </c>
      <c r="X17" s="20">
        <f>_xlfn.CHISQ.TEST(S10:S13,X10:X13)</f>
        <v>1.2461683714711337E-6</v>
      </c>
      <c r="Y17" s="20">
        <f>_xlfn.CHISQ.TEST(S10:S13,Y10:Y13)</f>
        <v>4.1633541477823386E-3</v>
      </c>
      <c r="Z17" s="16">
        <f>_xlfn.CHISQ.TEST(S10:S13,Z10:Z13)</f>
        <v>0.43597974377636428</v>
      </c>
    </row>
    <row r="18" spans="1:26" ht="15.75" customHeight="1" x14ac:dyDescent="0.2">
      <c r="A18" s="1" t="s">
        <v>48</v>
      </c>
      <c r="B18" s="1">
        <f>B11*L7</f>
        <v>2.0445891563584534E-5</v>
      </c>
      <c r="C18" s="1">
        <f>C11*L7</f>
        <v>8.9904151399466943E-6</v>
      </c>
      <c r="D18" s="1">
        <f>D11*L7</f>
        <v>1.1379461317973355E-5</v>
      </c>
      <c r="E18" s="1">
        <f>E11*L7</f>
        <v>1.352037247250952E-5</v>
      </c>
      <c r="F18" s="1">
        <f>F11*L7</f>
        <v>1.3726699187884551E-5</v>
      </c>
      <c r="G18" s="1">
        <f>G11*L7</f>
        <v>4.4392821708059056E-6</v>
      </c>
      <c r="H18" s="1">
        <f>H11*L7</f>
        <v>2.1427572356737309E-5</v>
      </c>
      <c r="I18" s="1">
        <f>I11*L7</f>
        <v>4.9306655324227524E-6</v>
      </c>
      <c r="S18" s="1" t="s">
        <v>60</v>
      </c>
      <c r="T18" s="17"/>
      <c r="U18" s="16">
        <f>_xlfn.CHISQ.TEST(T10:T13,U10:U13)</f>
        <v>0.98447913497254824</v>
      </c>
      <c r="V18" s="16">
        <f>_xlfn.CHISQ.TEST(T10:T13,V10:V13)</f>
        <v>3.2544936712087746E-2</v>
      </c>
      <c r="W18" s="20">
        <f>_xlfn.CHISQ.TEST(T10:T13,W10:W13)</f>
        <v>5.7255237933762451E-4</v>
      </c>
      <c r="X18" s="20">
        <f>_xlfn.CHISQ.TEST(T10:T13,X10:X13)</f>
        <v>5.4809527794370937E-3</v>
      </c>
      <c r="Y18" s="20">
        <f>_xlfn.CHISQ.TEST(T10:T13,Y10:Y13)</f>
        <v>8.8984284194636217E-3</v>
      </c>
      <c r="Z18" s="23">
        <f>_xlfn.CHISQ.TEST(T10:T13,Z10:Z13)</f>
        <v>4.8672601929814423E-2</v>
      </c>
    </row>
    <row r="19" spans="1:26" ht="15.75" customHeight="1" x14ac:dyDescent="0.2">
      <c r="S19" s="1" t="s">
        <v>61</v>
      </c>
      <c r="T19" s="17"/>
      <c r="U19" s="16"/>
      <c r="V19" s="16">
        <f>_xlfn.CHISQ.TEST(U10:U13,V10:V13)</f>
        <v>3.0002190862213882E-2</v>
      </c>
      <c r="W19" s="20">
        <f>_xlfn.CHISQ.TEST(U10:U13,W10:W13)</f>
        <v>1.9883750577975135E-4</v>
      </c>
      <c r="X19" s="20">
        <f>_xlfn.CHISQ.TEST(U10:U13,X10:X13)</f>
        <v>1.0728631463967945E-3</v>
      </c>
      <c r="Y19" s="20">
        <f>_xlfn.CHISQ.TEST(U10:U13,Y10:Y13)</f>
        <v>3.7736611982130694E-3</v>
      </c>
      <c r="Z19" s="16">
        <f>_xlfn.CHISQ.TEST(U10:U13,Z10:Z13)</f>
        <v>8.0208494777516154E-2</v>
      </c>
    </row>
    <row r="20" spans="1:26" ht="15.75" customHeight="1" x14ac:dyDescent="0.2">
      <c r="S20" s="1" t="s">
        <v>62</v>
      </c>
      <c r="T20" s="17"/>
      <c r="U20" s="17"/>
      <c r="V20" s="16"/>
      <c r="W20" s="16">
        <f>_xlfn.CHISQ.TEST(V10:V13,W10:W13)</f>
        <v>0.18292960102555539</v>
      </c>
      <c r="X20" s="20">
        <f>_xlfn.CHISQ.TEST(V10:V13,X10:X13)</f>
        <v>2.3452161428200964E-18</v>
      </c>
      <c r="Y20" s="16">
        <f>_xlfn.CHISQ.TEST(V10:V13,Y10:Y13)</f>
        <v>0.32649159708898878</v>
      </c>
      <c r="Z20" s="16">
        <f>_xlfn.CHISQ.TEST(V10:V13,Z10:Z13)</f>
        <v>0.26705786251642227</v>
      </c>
    </row>
    <row r="21" spans="1:26" ht="15.75" customHeight="1" x14ac:dyDescent="0.2">
      <c r="S21" s="1" t="s">
        <v>63</v>
      </c>
      <c r="T21" s="17"/>
      <c r="U21" s="17"/>
      <c r="V21" s="17"/>
      <c r="W21" s="16"/>
      <c r="X21" s="20">
        <f>_xlfn.CHISQ.TEST(W10:W13,X10:X13)</f>
        <v>1.100787244211817E-31</v>
      </c>
      <c r="Y21" s="16">
        <f>_xlfn.CHISQ.TEST(W10:W13,Y10:Y13)</f>
        <v>0.50907519109678667</v>
      </c>
      <c r="Z21" s="20">
        <f>_xlfn.CHISQ.TEST(W10:W13,Z10:Z13)</f>
        <v>1.2937217270537432E-3</v>
      </c>
    </row>
    <row r="22" spans="1:26" ht="15.75" customHeight="1" x14ac:dyDescent="0.2">
      <c r="S22" s="1" t="s">
        <v>64</v>
      </c>
      <c r="T22" s="17"/>
      <c r="U22" s="17"/>
      <c r="V22" s="17"/>
      <c r="W22" s="17"/>
      <c r="X22" s="16"/>
      <c r="Y22" s="20">
        <f>_xlfn.CHISQ.TEST(X10:X13,Y10:Y13)</f>
        <v>9.0544851056191585E-3</v>
      </c>
      <c r="Z22" s="20">
        <f>_xlfn.CHISQ.TEST(X10:X13,Z10:Z13)</f>
        <v>2.943210310692245E-5</v>
      </c>
    </row>
    <row r="23" spans="1:26" ht="15.75" customHeight="1" x14ac:dyDescent="0.2">
      <c r="A23" s="2" t="s">
        <v>69</v>
      </c>
      <c r="B23" s="1" t="s">
        <v>59</v>
      </c>
      <c r="C23" s="1" t="s">
        <v>60</v>
      </c>
      <c r="D23" s="1" t="s">
        <v>61</v>
      </c>
      <c r="E23" s="1" t="s">
        <v>62</v>
      </c>
      <c r="F23" s="1" t="s">
        <v>63</v>
      </c>
      <c r="G23" s="1" t="s">
        <v>64</v>
      </c>
      <c r="H23" s="1" t="s">
        <v>65</v>
      </c>
      <c r="I23" s="1" t="s">
        <v>66</v>
      </c>
      <c r="S23" s="15" t="s">
        <v>65</v>
      </c>
      <c r="T23" s="18"/>
      <c r="U23" s="18"/>
      <c r="V23" s="18"/>
      <c r="W23" s="18"/>
      <c r="X23" s="18"/>
      <c r="Y23" s="19"/>
      <c r="Z23" s="24">
        <f>_xlfn.CHISQ.TEST(Y10:Y13,Z10:Z13)</f>
        <v>2.5602398168460463E-2</v>
      </c>
    </row>
    <row r="24" spans="1:26" ht="15.75" customHeight="1" x14ac:dyDescent="0.2">
      <c r="A24" s="1" t="s">
        <v>45</v>
      </c>
      <c r="B24" s="1">
        <f>B15*J8</f>
        <v>71.144660167513393</v>
      </c>
      <c r="C24" s="1">
        <f>C15*J8</f>
        <v>31.283547988466292</v>
      </c>
      <c r="D24" s="1">
        <f>D15*J8</f>
        <v>39.596605794315529</v>
      </c>
      <c r="E24" s="1">
        <f>E15*J8</f>
        <v>47.046239187148153</v>
      </c>
      <c r="F24" s="1">
        <f>F15*J8</f>
        <v>47.764185088562414</v>
      </c>
      <c r="G24" s="1">
        <f>G15*J8</f>
        <v>15.447172868323495</v>
      </c>
      <c r="H24" s="1">
        <f>H15*J8</f>
        <v>74.560571193189617</v>
      </c>
      <c r="I24" s="1">
        <f>I15*J8</f>
        <v>17.157017712481121</v>
      </c>
    </row>
    <row r="25" spans="1:26" ht="15.75" customHeight="1" x14ac:dyDescent="0.2">
      <c r="A25" s="1" t="s">
        <v>46</v>
      </c>
      <c r="B25" s="1">
        <f>B16*J8</f>
        <v>37309.376597555951</v>
      </c>
      <c r="C25" s="1">
        <f>C16*J8</f>
        <v>16405.583644102702</v>
      </c>
      <c r="D25" s="1">
        <f>D16*J8</f>
        <v>20765.081653164903</v>
      </c>
      <c r="E25" s="1">
        <f>E16*J8</f>
        <v>24671.786346285873</v>
      </c>
      <c r="F25" s="1">
        <f>F16*J8</f>
        <v>25048.288447068517</v>
      </c>
      <c r="G25" s="1">
        <f>G16*J8</f>
        <v>8100.7399368392153</v>
      </c>
      <c r="H25" s="1">
        <f>H16*J8</f>
        <v>39100.733961279693</v>
      </c>
      <c r="I25" s="1">
        <f>I16*J8</f>
        <v>8997.4094137031443</v>
      </c>
    </row>
    <row r="26" spans="1:26" ht="15.75" customHeight="1" x14ac:dyDescent="0.2">
      <c r="A26" s="1" t="s">
        <v>47</v>
      </c>
      <c r="B26" s="1">
        <f>B17*J8</f>
        <v>271.7560565700947</v>
      </c>
      <c r="C26" s="1">
        <f>C17*J8</f>
        <v>119.49587807222298</v>
      </c>
      <c r="D26" s="1">
        <f>D17*J8</f>
        <v>151.2498256213099</v>
      </c>
      <c r="E26" s="1">
        <f>E17*J8</f>
        <v>179.70569270904846</v>
      </c>
      <c r="F26" s="1">
        <f>F17*J8</f>
        <v>182.44807908828781</v>
      </c>
      <c r="G26" s="1">
        <f>G17*J8</f>
        <v>59.004607991212417</v>
      </c>
      <c r="H26" s="1">
        <f>H17*J8</f>
        <v>284.80404229026499</v>
      </c>
      <c r="I26" s="1">
        <f>I17*J8</f>
        <v>65.535817657558695</v>
      </c>
    </row>
    <row r="27" spans="1:26" ht="15.75" customHeight="1" x14ac:dyDescent="0.2">
      <c r="A27" s="1" t="s">
        <v>48</v>
      </c>
      <c r="B27" s="1">
        <f>B18*J8</f>
        <v>3.7226857064396541</v>
      </c>
      <c r="C27" s="1">
        <f>C18*J8</f>
        <v>1.6369298366057943</v>
      </c>
      <c r="D27" s="1">
        <f>D18*J8</f>
        <v>2.0719154194699985</v>
      </c>
      <c r="E27" s="1">
        <f>E18*J8</f>
        <v>2.4617218179321707</v>
      </c>
      <c r="F27" s="1">
        <f>F18*J8</f>
        <v>2.4992887546340796</v>
      </c>
      <c r="G27" s="1">
        <f>G18*J8</f>
        <v>0.8082823012494853</v>
      </c>
      <c r="H27" s="1">
        <f>H18*J8</f>
        <v>3.9014252368529454</v>
      </c>
      <c r="I27" s="1">
        <f>I18*J8</f>
        <v>0.89775092681587265</v>
      </c>
    </row>
    <row r="28" spans="1:26" ht="15.75" customHeight="1" x14ac:dyDescent="0.2"/>
    <row r="29" spans="1:26" ht="15.75" customHeight="1" x14ac:dyDescent="0.2"/>
    <row r="30" spans="1:26" ht="15.75" customHeight="1" x14ac:dyDescent="0.2">
      <c r="A30" s="1" t="s">
        <v>55</v>
      </c>
      <c r="B30" s="21">
        <f>_xlfn.CHISQ.TEST(B4:I7,B24:I27)</f>
        <v>0</v>
      </c>
    </row>
    <row r="31" spans="1:26" ht="15.75" customHeight="1" x14ac:dyDescent="0.2"/>
    <row r="32" spans="1:26" ht="15.75" customHeight="1" x14ac:dyDescent="0.2"/>
    <row r="33" spans="1:1" ht="15.75" customHeight="1" x14ac:dyDescent="0.2"/>
    <row r="34" spans="1:1" ht="15.75" customHeight="1" x14ac:dyDescent="0.2"/>
    <row r="35" spans="1:1" ht="15.75" customHeight="1" x14ac:dyDescent="0.2"/>
    <row r="36" spans="1:1" ht="15.75" customHeight="1" x14ac:dyDescent="0.2">
      <c r="A36" s="1" t="s">
        <v>70</v>
      </c>
    </row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topLeftCell="D2" workbookViewId="0">
      <selection activeCell="K10" sqref="K10"/>
    </sheetView>
  </sheetViews>
  <sheetFormatPr baseColWidth="10" defaultColWidth="11.28515625" defaultRowHeight="15" customHeight="1" x14ac:dyDescent="0.2"/>
  <cols>
    <col min="1" max="1" width="21" customWidth="1"/>
    <col min="2" max="4" width="11.7109375" customWidth="1"/>
    <col min="5" max="5" width="10.5703125" customWidth="1"/>
    <col min="6" max="6" width="6.7109375" customWidth="1"/>
    <col min="7" max="26" width="10.5703125" customWidth="1"/>
  </cols>
  <sheetData>
    <row r="1" spans="1:15" ht="15.75" customHeight="1" x14ac:dyDescent="0.2">
      <c r="A1" s="1" t="s">
        <v>0</v>
      </c>
      <c r="B1" s="1" t="s">
        <v>71</v>
      </c>
      <c r="C1" s="1" t="s">
        <v>57</v>
      </c>
      <c r="D1" s="1" t="s">
        <v>72</v>
      </c>
      <c r="E1" s="1" t="s">
        <v>53</v>
      </c>
    </row>
    <row r="2" spans="1:15" ht="15.75" customHeight="1" x14ac:dyDescent="0.2">
      <c r="A2" s="1" t="s">
        <v>44</v>
      </c>
      <c r="B2" s="1">
        <v>14674</v>
      </c>
      <c r="C2" s="1">
        <v>44359</v>
      </c>
      <c r="D2" s="1">
        <v>5153</v>
      </c>
      <c r="M2" s="1" t="s">
        <v>71</v>
      </c>
      <c r="N2" s="1" t="s">
        <v>57</v>
      </c>
      <c r="O2" s="1" t="s">
        <v>72</v>
      </c>
    </row>
    <row r="3" spans="1:15" ht="15.75" customHeight="1" x14ac:dyDescent="0.2">
      <c r="L3" s="1" t="s">
        <v>45</v>
      </c>
      <c r="M3" s="1">
        <f>LOG10(B4+1)</f>
        <v>1.5910646070264991</v>
      </c>
      <c r="N3" s="1">
        <f t="shared" ref="N3:O3" si="0">LOG10(C4+1)</f>
        <v>2.4608978427565478</v>
      </c>
      <c r="O3" s="1">
        <f t="shared" si="0"/>
        <v>1.2787536009528289</v>
      </c>
    </row>
    <row r="4" spans="1:15" ht="15.75" customHeight="1" x14ac:dyDescent="0.2">
      <c r="A4" s="1" t="s">
        <v>45</v>
      </c>
      <c r="B4" s="1">
        <v>38</v>
      </c>
      <c r="C4" s="1">
        <v>288</v>
      </c>
      <c r="D4" s="1">
        <v>18</v>
      </c>
      <c r="E4" s="1">
        <f>SUM(B4:D4)</f>
        <v>344</v>
      </c>
      <c r="G4" s="1">
        <f>E4/E8</f>
        <v>1.8893313195111905E-3</v>
      </c>
      <c r="L4" s="1" t="s">
        <v>46</v>
      </c>
      <c r="M4" s="1">
        <f t="shared" ref="M4:M6" si="1">LOG10(B5+1)</f>
        <v>4.6568357800788114</v>
      </c>
      <c r="N4" s="1">
        <f t="shared" ref="N4:N6" si="2">LOG10(C5+1)</f>
        <v>5.1008838121567779</v>
      </c>
      <c r="O4" s="1">
        <f t="shared" ref="O4:O6" si="3">LOG10(D5+1)</f>
        <v>3.9482172935599706</v>
      </c>
    </row>
    <row r="5" spans="1:15" ht="15.75" customHeight="1" x14ac:dyDescent="0.2">
      <c r="A5" s="1" t="s">
        <v>46</v>
      </c>
      <c r="B5" s="1">
        <v>45376</v>
      </c>
      <c r="C5" s="1">
        <v>126148</v>
      </c>
      <c r="D5" s="1">
        <v>8875</v>
      </c>
      <c r="E5" s="1">
        <f>SUM(B5:D5)</f>
        <v>180399</v>
      </c>
      <c r="G5" s="1">
        <f>E5/E8</f>
        <v>0.99079500205959081</v>
      </c>
      <c r="L5" s="1" t="s">
        <v>47</v>
      </c>
      <c r="M5" s="1">
        <f t="shared" si="1"/>
        <v>1.8325089127062364</v>
      </c>
      <c r="N5" s="1">
        <f t="shared" si="2"/>
        <v>3.0576661039098294</v>
      </c>
      <c r="O5" s="1">
        <f t="shared" si="3"/>
        <v>2.0293837776852097</v>
      </c>
    </row>
    <row r="6" spans="1:15" ht="15.75" customHeight="1" x14ac:dyDescent="0.2">
      <c r="A6" s="1" t="s">
        <v>47</v>
      </c>
      <c r="B6" s="1">
        <v>67</v>
      </c>
      <c r="C6" s="1">
        <v>1141</v>
      </c>
      <c r="D6" s="1">
        <v>106</v>
      </c>
      <c r="E6" s="1">
        <f>SUM(B6:D6)</f>
        <v>1314</v>
      </c>
      <c r="G6" s="1">
        <f>E6/E8</f>
        <v>7.2168062611561168E-3</v>
      </c>
      <c r="L6" s="1" t="s">
        <v>48</v>
      </c>
      <c r="M6" s="1">
        <f t="shared" si="1"/>
        <v>0</v>
      </c>
      <c r="N6" s="1">
        <f t="shared" si="2"/>
        <v>1.2787536009528289</v>
      </c>
      <c r="O6" s="1">
        <f t="shared" si="3"/>
        <v>0</v>
      </c>
    </row>
    <row r="7" spans="1:15" ht="15.75" customHeight="1" x14ac:dyDescent="0.2">
      <c r="A7" s="1" t="s">
        <v>48</v>
      </c>
      <c r="B7" s="1">
        <v>0</v>
      </c>
      <c r="C7" s="1">
        <v>18</v>
      </c>
      <c r="D7" s="1">
        <v>0</v>
      </c>
      <c r="E7" s="1">
        <f>SUM(B7:D7)</f>
        <v>18</v>
      </c>
      <c r="G7" s="1">
        <f>E7/E8</f>
        <v>9.8860359741864619E-5</v>
      </c>
      <c r="M7" s="1">
        <f>SUM(M3:M6)</f>
        <v>8.0804092998115475</v>
      </c>
      <c r="N7" s="1">
        <f>SUM(N3:N6)</f>
        <v>11.898201359775983</v>
      </c>
      <c r="O7" s="1">
        <f>SUM(O3:O6)</f>
        <v>7.2563546721980092</v>
      </c>
    </row>
    <row r="8" spans="1:15" ht="15.75" customHeight="1" x14ac:dyDescent="0.2">
      <c r="A8" s="1" t="s">
        <v>73</v>
      </c>
      <c r="B8" s="1">
        <f>SUM(B4:B7)</f>
        <v>45481</v>
      </c>
      <c r="C8" s="1">
        <f>SUM(C4:C7)</f>
        <v>127595</v>
      </c>
      <c r="D8" s="1">
        <f>SUM(D4:D7)</f>
        <v>8999</v>
      </c>
      <c r="E8" s="2">
        <f>SUM(E4:E7)</f>
        <v>182075</v>
      </c>
    </row>
    <row r="9" spans="1:15" ht="15.75" customHeight="1" x14ac:dyDescent="0.2"/>
    <row r="10" spans="1:15" ht="15.75" customHeight="1" x14ac:dyDescent="0.2">
      <c r="A10" s="1" t="s">
        <v>54</v>
      </c>
      <c r="B10" s="1">
        <f>B8/E8</f>
        <v>0.24979266785665247</v>
      </c>
      <c r="C10" s="1">
        <f>C8/E8</f>
        <v>0.70078264451462313</v>
      </c>
      <c r="D10" s="1">
        <f>D8/E8</f>
        <v>4.9424687628724429E-2</v>
      </c>
      <c r="M10" s="1" t="s">
        <v>71</v>
      </c>
      <c r="N10" s="1" t="s">
        <v>57</v>
      </c>
      <c r="O10" s="1" t="s">
        <v>72</v>
      </c>
    </row>
    <row r="11" spans="1:15" ht="15.75" customHeight="1" x14ac:dyDescent="0.2">
      <c r="L11" s="1" t="s">
        <v>45</v>
      </c>
      <c r="M11" s="14">
        <f>100*M3/M7+1</f>
        <v>20.690396216236302</v>
      </c>
      <c r="N11" s="14">
        <f t="shared" ref="N11:O11" si="4">100*N3/N7+1</f>
        <v>21.682939953227358</v>
      </c>
      <c r="O11" s="14">
        <f t="shared" si="4"/>
        <v>18.622534436639988</v>
      </c>
    </row>
    <row r="12" spans="1:15" ht="15.75" customHeight="1" x14ac:dyDescent="0.2">
      <c r="B12" s="1" t="s">
        <v>71</v>
      </c>
      <c r="C12" s="1" t="s">
        <v>57</v>
      </c>
      <c r="D12" s="1" t="s">
        <v>72</v>
      </c>
      <c r="L12" s="1" t="s">
        <v>46</v>
      </c>
      <c r="M12" s="14">
        <f>100*M4/M7+1</f>
        <v>58.631186828461999</v>
      </c>
      <c r="N12" s="14">
        <f t="shared" ref="N12:O12" si="5">100*N4/N7+1</f>
        <v>43.871049647900868</v>
      </c>
      <c r="O12" s="14">
        <f t="shared" si="5"/>
        <v>55.41047842778643</v>
      </c>
    </row>
    <row r="13" spans="1:15" ht="15.75" customHeight="1" x14ac:dyDescent="0.2">
      <c r="A13" s="1" t="s">
        <v>45</v>
      </c>
      <c r="B13" s="1">
        <f>B10*G4</f>
        <v>4.7194111076582975E-4</v>
      </c>
      <c r="C13" s="1">
        <f>C10*G4</f>
        <v>1.3240105984513545E-3</v>
      </c>
      <c r="D13" s="1">
        <f>D10*G4</f>
        <v>9.3379610294006332E-5</v>
      </c>
      <c r="L13" s="1" t="s">
        <v>47</v>
      </c>
      <c r="M13" s="14">
        <f>100*M5/M7+1</f>
        <v>23.678416955301689</v>
      </c>
      <c r="N13" s="14">
        <f t="shared" ref="N13:O13" si="6">100*N5/N7+1</f>
        <v>26.698557382352103</v>
      </c>
      <c r="O13" s="14">
        <f t="shared" si="6"/>
        <v>28.966987135573582</v>
      </c>
    </row>
    <row r="14" spans="1:15" ht="15.75" customHeight="1" x14ac:dyDescent="0.2">
      <c r="A14" s="1" t="s">
        <v>46</v>
      </c>
      <c r="B14" s="1">
        <f>B10*G5</f>
        <v>0.24749332686350267</v>
      </c>
      <c r="C14" s="1">
        <f>C10*G5</f>
        <v>0.69433194171519153</v>
      </c>
      <c r="D14" s="1">
        <f>D10*G5</f>
        <v>4.896973348089665E-2</v>
      </c>
      <c r="L14" s="1" t="s">
        <v>48</v>
      </c>
      <c r="M14" s="14">
        <f>100*M6/M7+1</f>
        <v>1</v>
      </c>
      <c r="N14" s="14">
        <f>100*N6/N7+1</f>
        <v>11.747453016519675</v>
      </c>
      <c r="O14" s="14">
        <f>100*O6/O7+1</f>
        <v>1</v>
      </c>
    </row>
    <row r="15" spans="1:15" ht="15.75" customHeight="1" x14ac:dyDescent="0.2">
      <c r="A15" s="1" t="s">
        <v>47</v>
      </c>
      <c r="B15" s="1">
        <f>B10*G6</f>
        <v>1.8027052893787798E-3</v>
      </c>
      <c r="C15" s="1">
        <f>C10*G6</f>
        <v>5.0574125766426736E-3</v>
      </c>
      <c r="D15" s="1">
        <f>D10*G6</f>
        <v>3.5668839513466373E-4</v>
      </c>
    </row>
    <row r="16" spans="1:15" ht="15.75" customHeight="1" x14ac:dyDescent="0.2">
      <c r="A16" s="1" t="s">
        <v>48</v>
      </c>
      <c r="B16" s="1">
        <f>B10*G7</f>
        <v>2.4694593005188764E-5</v>
      </c>
      <c r="C16" s="1">
        <f>C10*G7</f>
        <v>6.9279624337570872E-5</v>
      </c>
      <c r="D16" s="1">
        <f>D10*G7</f>
        <v>4.8861423991049828E-6</v>
      </c>
    </row>
    <row r="17" spans="1:14" ht="15.75" customHeight="1" x14ac:dyDescent="0.2">
      <c r="M17" s="1" t="s">
        <v>57</v>
      </c>
      <c r="N17" s="1" t="s">
        <v>72</v>
      </c>
    </row>
    <row r="18" spans="1:14" ht="15.75" customHeight="1" x14ac:dyDescent="0.2">
      <c r="L18" s="8" t="s">
        <v>85</v>
      </c>
      <c r="M18" s="20">
        <f>_xlfn.CHISQ.TEST(M11:M14,N11:N14)</f>
        <v>1.6647137109247518E-3</v>
      </c>
      <c r="N18" s="16">
        <f>_xlfn.CHISQ.TEST(M11:M14,O11:O14)</f>
        <v>0.70967343351552481</v>
      </c>
    </row>
    <row r="19" spans="1:14" ht="15.75" customHeight="1" x14ac:dyDescent="0.2">
      <c r="A19" s="2" t="s">
        <v>69</v>
      </c>
      <c r="B19" s="1" t="s">
        <v>71</v>
      </c>
      <c r="C19" s="1" t="s">
        <v>57</v>
      </c>
      <c r="D19" s="1" t="s">
        <v>72</v>
      </c>
      <c r="L19" s="8" t="s">
        <v>84</v>
      </c>
      <c r="N19" s="20">
        <f>_xlfn.CHISQ.TEST(N11:N14,O11:O14)</f>
        <v>1.5515844296135266E-25</v>
      </c>
    </row>
    <row r="20" spans="1:14" ht="15.75" customHeight="1" x14ac:dyDescent="0.2">
      <c r="A20" s="1" t="s">
        <v>45</v>
      </c>
      <c r="B20" s="1">
        <f>B13*E8</f>
        <v>85.92867774268845</v>
      </c>
      <c r="C20" s="1">
        <f>C13*E8</f>
        <v>241.06922971303035</v>
      </c>
      <c r="D20" s="1">
        <f>D13*E8</f>
        <v>17.002092544281204</v>
      </c>
    </row>
    <row r="21" spans="1:14" ht="15.75" customHeight="1" x14ac:dyDescent="0.2">
      <c r="A21" s="1" t="s">
        <v>46</v>
      </c>
      <c r="B21" s="1">
        <f>B14*E8</f>
        <v>45062.347488672247</v>
      </c>
      <c r="C21" s="1">
        <f>C14*E8</f>
        <v>126420.4882877935</v>
      </c>
      <c r="D21" s="1">
        <f>D14*E8</f>
        <v>8916.164223534257</v>
      </c>
    </row>
    <row r="22" spans="1:14" ht="15.75" customHeight="1" x14ac:dyDescent="0.2">
      <c r="A22" s="1" t="s">
        <v>47</v>
      </c>
      <c r="B22" s="1">
        <f>B15*E8</f>
        <v>328.22756556364135</v>
      </c>
      <c r="C22" s="1">
        <f>C15*E8</f>
        <v>920.82839489221476</v>
      </c>
      <c r="D22" s="1">
        <f>D15*E8</f>
        <v>64.944039544143905</v>
      </c>
    </row>
    <row r="23" spans="1:14" ht="15.75" customHeight="1" x14ac:dyDescent="0.2">
      <c r="A23" s="1" t="s">
        <v>48</v>
      </c>
      <c r="B23" s="1">
        <f>B16*E8</f>
        <v>4.4962680214197439</v>
      </c>
      <c r="C23" s="1">
        <f>C16*E8</f>
        <v>12.614087601263217</v>
      </c>
      <c r="D23" s="1">
        <f>D16*E8</f>
        <v>0.88964437731703971</v>
      </c>
    </row>
    <row r="24" spans="1:14" ht="15.75" customHeight="1" x14ac:dyDescent="0.2"/>
    <row r="25" spans="1:14" ht="15.75" customHeight="1" x14ac:dyDescent="0.2">
      <c r="A25" s="1" t="s">
        <v>55</v>
      </c>
      <c r="B25" s="22">
        <f>_xlfn.CHISQ.TEST(B4:D7,B20:D23)</f>
        <v>6.6162091690994377E-69</v>
      </c>
    </row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topLeftCell="C11" workbookViewId="0">
      <selection activeCell="P27" sqref="P27"/>
    </sheetView>
  </sheetViews>
  <sheetFormatPr baseColWidth="10" defaultColWidth="11.28515625" defaultRowHeight="15" customHeight="1" x14ac:dyDescent="0.2"/>
  <cols>
    <col min="1" max="1" width="21" customWidth="1"/>
    <col min="2" max="7" width="11.7109375" customWidth="1"/>
    <col min="8" max="8" width="10.5703125" customWidth="1"/>
    <col min="9" max="9" width="11.7109375" customWidth="1"/>
    <col min="10" max="26" width="10.5703125" customWidth="1"/>
  </cols>
  <sheetData>
    <row r="1" spans="1:18" ht="15.75" customHeight="1" x14ac:dyDescent="0.2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18" ht="15.75" customHeight="1" x14ac:dyDescent="0.2">
      <c r="A2" s="1" t="s">
        <v>44</v>
      </c>
      <c r="B2" s="1">
        <v>2253</v>
      </c>
      <c r="C2" s="1">
        <v>12421</v>
      </c>
      <c r="D2" s="1">
        <v>20124</v>
      </c>
      <c r="E2" s="1">
        <v>24235</v>
      </c>
      <c r="F2" s="1">
        <v>4771</v>
      </c>
      <c r="G2" s="1">
        <v>382</v>
      </c>
    </row>
    <row r="3" spans="1:18" ht="15.75" customHeight="1" x14ac:dyDescent="0.2"/>
    <row r="4" spans="1:18" ht="15.75" customHeight="1" x14ac:dyDescent="0.2">
      <c r="M4" s="1" t="str">
        <f>B1</f>
        <v>OnePointFive</v>
      </c>
      <c r="N4" s="1" t="str">
        <f t="shared" ref="N4:R4" si="0">C1</f>
        <v>Two</v>
      </c>
      <c r="O4" s="1" t="str">
        <f t="shared" si="0"/>
        <v>TwoPointFive</v>
      </c>
      <c r="P4" s="1" t="str">
        <f t="shared" si="0"/>
        <v>Three</v>
      </c>
      <c r="Q4" s="1" t="str">
        <f t="shared" si="0"/>
        <v>ThreePointFive</v>
      </c>
      <c r="R4" s="1" t="str">
        <f t="shared" si="0"/>
        <v>FourPointFive</v>
      </c>
    </row>
    <row r="5" spans="1:18" ht="15.75" customHeight="1" x14ac:dyDescent="0.2">
      <c r="A5" s="1" t="s">
        <v>45</v>
      </c>
      <c r="B5" s="1">
        <v>16</v>
      </c>
      <c r="C5" s="1">
        <v>22</v>
      </c>
      <c r="D5" s="1">
        <v>188</v>
      </c>
      <c r="E5" s="1">
        <v>100</v>
      </c>
      <c r="F5" s="1">
        <v>4</v>
      </c>
      <c r="G5" s="1">
        <v>14</v>
      </c>
      <c r="H5" s="1">
        <f>SUM(B5:G5)</f>
        <v>344</v>
      </c>
      <c r="I5" s="1">
        <f>H5/H9</f>
        <v>1.8893313195111905E-3</v>
      </c>
      <c r="L5" s="1" t="s">
        <v>45</v>
      </c>
      <c r="M5" s="1">
        <f>LOG10(B5+1)</f>
        <v>1.2304489213782739</v>
      </c>
      <c r="N5" s="1">
        <f t="shared" ref="N5:R8" si="1">LOG10(C5+1)</f>
        <v>1.3617278360175928</v>
      </c>
      <c r="O5" s="1">
        <f t="shared" si="1"/>
        <v>2.2764618041732443</v>
      </c>
      <c r="P5" s="1">
        <f t="shared" si="1"/>
        <v>2.0043213737826426</v>
      </c>
      <c r="Q5" s="1">
        <f t="shared" si="1"/>
        <v>0.69897000433601886</v>
      </c>
      <c r="R5" s="1">
        <f t="shared" si="1"/>
        <v>1.1760912590556813</v>
      </c>
    </row>
    <row r="6" spans="1:18" ht="15.75" customHeight="1" x14ac:dyDescent="0.2">
      <c r="A6" s="1" t="s">
        <v>46</v>
      </c>
      <c r="B6" s="1">
        <v>15867</v>
      </c>
      <c r="C6" s="1">
        <v>29509</v>
      </c>
      <c r="D6" s="1">
        <v>58783</v>
      </c>
      <c r="E6" s="1">
        <v>67365</v>
      </c>
      <c r="F6" s="1">
        <v>6470</v>
      </c>
      <c r="G6" s="1">
        <v>2405</v>
      </c>
      <c r="H6" s="1">
        <f>SUM(B6:G6)</f>
        <v>180399</v>
      </c>
      <c r="I6" s="1">
        <f>H6/H9</f>
        <v>0.99079500205959081</v>
      </c>
      <c r="L6" s="1" t="s">
        <v>46</v>
      </c>
      <c r="M6" s="1">
        <f>LOG10(B6+1)</f>
        <v>4.2005221918021132</v>
      </c>
      <c r="N6" s="1">
        <f t="shared" si="1"/>
        <v>4.4699692094999595</v>
      </c>
      <c r="O6" s="1">
        <f t="shared" si="1"/>
        <v>4.769259134625714</v>
      </c>
      <c r="P6" s="1">
        <f t="shared" si="1"/>
        <v>4.8284407609566431</v>
      </c>
      <c r="Q6" s="1">
        <f t="shared" si="1"/>
        <v>3.8109713998222077</v>
      </c>
      <c r="R6" s="1">
        <f t="shared" si="1"/>
        <v>3.381295623003826</v>
      </c>
    </row>
    <row r="7" spans="1:18" ht="15.75" customHeight="1" x14ac:dyDescent="0.2">
      <c r="A7" s="1" t="s">
        <v>47</v>
      </c>
      <c r="B7" s="1">
        <v>0</v>
      </c>
      <c r="C7" s="1">
        <v>67</v>
      </c>
      <c r="D7" s="1">
        <v>668</v>
      </c>
      <c r="E7" s="1">
        <v>473</v>
      </c>
      <c r="F7" s="1">
        <v>4</v>
      </c>
      <c r="G7" s="1">
        <v>102</v>
      </c>
      <c r="H7" s="1">
        <f>SUM(B7:G7)</f>
        <v>1314</v>
      </c>
      <c r="I7" s="1">
        <f>H7/H9</f>
        <v>7.2168062611561168E-3</v>
      </c>
      <c r="L7" s="1" t="s">
        <v>47</v>
      </c>
      <c r="M7" s="1">
        <f>LOG10(B7+1)</f>
        <v>0</v>
      </c>
      <c r="N7" s="1">
        <f t="shared" si="1"/>
        <v>1.8325089127062364</v>
      </c>
      <c r="O7" s="1">
        <f t="shared" si="1"/>
        <v>2.8254261177678233</v>
      </c>
      <c r="P7" s="1">
        <f t="shared" si="1"/>
        <v>2.6757783416740852</v>
      </c>
      <c r="Q7" s="1">
        <f t="shared" si="1"/>
        <v>0.69897000433601886</v>
      </c>
      <c r="R7" s="1">
        <f t="shared" si="1"/>
        <v>2.012837224705172</v>
      </c>
    </row>
    <row r="8" spans="1:18" ht="15.75" customHeight="1" x14ac:dyDescent="0.2">
      <c r="A8" s="1" t="s">
        <v>48</v>
      </c>
      <c r="B8" s="1">
        <v>0</v>
      </c>
      <c r="C8" s="1">
        <v>0</v>
      </c>
      <c r="D8" s="1">
        <v>8</v>
      </c>
      <c r="E8" s="1">
        <v>10</v>
      </c>
      <c r="F8" s="1">
        <v>0</v>
      </c>
      <c r="G8" s="1">
        <v>0</v>
      </c>
      <c r="H8" s="1">
        <f>SUM(B8:G8)</f>
        <v>18</v>
      </c>
      <c r="I8" s="1">
        <f>H8/H9</f>
        <v>9.8860359741864619E-5</v>
      </c>
      <c r="L8" s="1" t="s">
        <v>48</v>
      </c>
      <c r="M8" s="1">
        <f>LOG10(B8+1)</f>
        <v>0</v>
      </c>
      <c r="N8" s="1">
        <f t="shared" si="1"/>
        <v>0</v>
      </c>
      <c r="O8" s="1">
        <f t="shared" si="1"/>
        <v>0.95424250943932487</v>
      </c>
      <c r="P8" s="1">
        <f t="shared" si="1"/>
        <v>1.0413926851582251</v>
      </c>
      <c r="Q8" s="1">
        <f t="shared" si="1"/>
        <v>0</v>
      </c>
      <c r="R8" s="1">
        <f t="shared" si="1"/>
        <v>0</v>
      </c>
    </row>
    <row r="9" spans="1:18" ht="15.75" customHeight="1" x14ac:dyDescent="0.2">
      <c r="B9" s="1">
        <f t="shared" ref="B9:H9" si="2">SUM(B5:B8)</f>
        <v>15883</v>
      </c>
      <c r="C9" s="1">
        <f t="shared" si="2"/>
        <v>29598</v>
      </c>
      <c r="D9" s="1">
        <f t="shared" si="2"/>
        <v>59647</v>
      </c>
      <c r="E9" s="1">
        <f t="shared" si="2"/>
        <v>67948</v>
      </c>
      <c r="F9" s="1">
        <f t="shared" si="2"/>
        <v>6478</v>
      </c>
      <c r="G9" s="1">
        <f t="shared" si="2"/>
        <v>2521</v>
      </c>
      <c r="H9" s="2">
        <f t="shared" si="2"/>
        <v>182075</v>
      </c>
      <c r="M9" s="1">
        <f>SUM(M5:M8)</f>
        <v>5.4309711131803873</v>
      </c>
      <c r="N9" s="1">
        <f t="shared" ref="N9:R9" si="3">SUM(N5:N8)</f>
        <v>7.6642059582237891</v>
      </c>
      <c r="O9" s="1">
        <f t="shared" si="3"/>
        <v>10.825389566006105</v>
      </c>
      <c r="P9" s="1">
        <f t="shared" si="3"/>
        <v>10.549933161571596</v>
      </c>
      <c r="Q9" s="1">
        <f t="shared" si="3"/>
        <v>5.2089114084942452</v>
      </c>
      <c r="R9" s="1">
        <f t="shared" si="3"/>
        <v>6.5702241067646794</v>
      </c>
    </row>
    <row r="10" spans="1:18" ht="15.75" customHeight="1" x14ac:dyDescent="0.2"/>
    <row r="11" spans="1:18" ht="15.75" customHeight="1" x14ac:dyDescent="0.2">
      <c r="A11" s="1" t="s">
        <v>54</v>
      </c>
      <c r="B11" s="1">
        <f>B9/H9</f>
        <v>8.7233282987779756E-2</v>
      </c>
      <c r="C11" s="1">
        <f>C9/H9</f>
        <v>0.16255938486887272</v>
      </c>
      <c r="D11" s="1">
        <f>D9/H9</f>
        <v>0.32759577097349996</v>
      </c>
      <c r="E11" s="1">
        <f>E9/H9</f>
        <v>0.37318687354112318</v>
      </c>
      <c r="F11" s="1">
        <f>F9/H9</f>
        <v>3.5578745022655497E-2</v>
      </c>
      <c r="G11" s="1">
        <f>G9/H9</f>
        <v>1.3845942606068928E-2</v>
      </c>
    </row>
    <row r="12" spans="1:18" ht="15.75" customHeight="1" x14ac:dyDescent="0.2">
      <c r="M12" s="1" t="str">
        <f>M4</f>
        <v>OnePointFive</v>
      </c>
      <c r="N12" s="1" t="str">
        <f t="shared" ref="N12:O12" si="4">N4</f>
        <v>Two</v>
      </c>
      <c r="O12" s="1" t="str">
        <f t="shared" si="4"/>
        <v>TwoPointFive</v>
      </c>
      <c r="P12" s="1" t="str">
        <f t="shared" ref="P12:R12" si="5">P4</f>
        <v>Three</v>
      </c>
      <c r="Q12" s="1" t="str">
        <f t="shared" si="5"/>
        <v>ThreePointFive</v>
      </c>
      <c r="R12" s="1" t="str">
        <f t="shared" si="5"/>
        <v>FourPointFive</v>
      </c>
    </row>
    <row r="13" spans="1:18" ht="15.75" customHeight="1" x14ac:dyDescent="0.2">
      <c r="A13" s="1" t="s">
        <v>68</v>
      </c>
      <c r="L13" s="1" t="s">
        <v>45</v>
      </c>
      <c r="M13" s="14">
        <f>100*M5/M9+1</f>
        <v>23.656149254635245</v>
      </c>
      <c r="N13" s="14">
        <f t="shared" ref="N13:O13" si="6">100*N5/N9+1</f>
        <v>18.767370076432272</v>
      </c>
      <c r="O13" s="14">
        <f t="shared" si="6"/>
        <v>22.028913465819198</v>
      </c>
      <c r="P13" s="14">
        <f t="shared" ref="P13:R13" si="7">100*P5/P9+1</f>
        <v>19.998427223059903</v>
      </c>
      <c r="Q13" s="14">
        <f t="shared" si="7"/>
        <v>14.41873473210158</v>
      </c>
      <c r="R13" s="14">
        <f t="shared" si="7"/>
        <v>18.900321814666594</v>
      </c>
    </row>
    <row r="14" spans="1:18" ht="15.75" customHeight="1" x14ac:dyDescent="0.2">
      <c r="B14" s="1" t="s">
        <v>74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L14" s="1" t="s">
        <v>46</v>
      </c>
      <c r="M14" s="14">
        <f>100*M6/M9+1</f>
        <v>78.343850745364747</v>
      </c>
      <c r="N14" s="14">
        <f t="shared" ref="N14:O14" si="8">100*N6/N9+1</f>
        <v>59.322665568552821</v>
      </c>
      <c r="O14" s="14">
        <f t="shared" si="8"/>
        <v>45.056235625941305</v>
      </c>
      <c r="P14" s="14">
        <f t="shared" ref="P14:R14" si="9">100*P6/P9+1</f>
        <v>46.767500959573496</v>
      </c>
      <c r="Q14" s="14">
        <f t="shared" si="9"/>
        <v>74.162530535796847</v>
      </c>
      <c r="R14" s="14">
        <f t="shared" si="9"/>
        <v>52.46393133717396</v>
      </c>
    </row>
    <row r="15" spans="1:18" ht="15.75" customHeight="1" x14ac:dyDescent="0.2">
      <c r="A15" s="1" t="s">
        <v>45</v>
      </c>
      <c r="B15" s="1">
        <f>B11*I5</f>
        <v>1.6481257365259501E-4</v>
      </c>
      <c r="C15" s="1">
        <f>C11*I5</f>
        <v>3.0712853711323474E-4</v>
      </c>
      <c r="D15" s="1">
        <f>D11*I5</f>
        <v>6.1893695023964841E-4</v>
      </c>
      <c r="E15" s="1">
        <f>E11*I5</f>
        <v>7.0507364821170606E-4</v>
      </c>
      <c r="F15" s="1">
        <f>F11*I5</f>
        <v>6.722003728020591E-5</v>
      </c>
      <c r="G15" s="1">
        <f>G11*I5</f>
        <v>2.6159573013800419E-5</v>
      </c>
      <c r="L15" s="1" t="s">
        <v>47</v>
      </c>
      <c r="M15" s="14">
        <f>100*M7/M9+1</f>
        <v>1</v>
      </c>
      <c r="N15" s="14">
        <f t="shared" ref="N15:O15" si="10">100*N7/N9+1</f>
        <v>24.909964355014903</v>
      </c>
      <c r="O15" s="14">
        <f t="shared" si="10"/>
        <v>27.099994836585171</v>
      </c>
      <c r="P15" s="14">
        <f t="shared" ref="P15:R15" si="11">100*P7/P9+1</f>
        <v>26.362988567744456</v>
      </c>
      <c r="Q15" s="14">
        <f t="shared" si="11"/>
        <v>14.41873473210158</v>
      </c>
      <c r="R15" s="14">
        <f t="shared" si="11"/>
        <v>31.635746848159442</v>
      </c>
    </row>
    <row r="16" spans="1:18" ht="15.75" customHeight="1" x14ac:dyDescent="0.2">
      <c r="A16" s="1" t="s">
        <v>46</v>
      </c>
      <c r="B16" s="1">
        <f>B11*I6</f>
        <v>8.6430300797542117E-2</v>
      </c>
      <c r="C16" s="1">
        <f>C11*I6</f>
        <v>0.16106302606596057</v>
      </c>
      <c r="D16" s="1">
        <f>D11*I6</f>
        <v>0.32458025257640211</v>
      </c>
      <c r="E16" s="1">
        <f>E11*I6</f>
        <v>0.36975168913878942</v>
      </c>
      <c r="F16" s="1">
        <f>F11*I6</f>
        <v>3.5251242747999609E-2</v>
      </c>
      <c r="G16" s="1">
        <f>G11*I6</f>
        <v>1.371849073289704E-2</v>
      </c>
      <c r="L16" s="1" t="s">
        <v>48</v>
      </c>
      <c r="M16" s="14">
        <f>100*M8/M9+1</f>
        <v>1</v>
      </c>
      <c r="N16" s="14">
        <f>100*N8/N9+1</f>
        <v>1</v>
      </c>
      <c r="O16" s="14">
        <f>100*O8/O9+1</f>
        <v>9.8148560716543436</v>
      </c>
      <c r="P16" s="14">
        <f t="shared" ref="P16:R16" si="12">100*P8/P9+1</f>
        <v>10.871083249622139</v>
      </c>
      <c r="Q16" s="14">
        <f t="shared" si="12"/>
        <v>1</v>
      </c>
      <c r="R16" s="14">
        <f t="shared" si="12"/>
        <v>1</v>
      </c>
    </row>
    <row r="17" spans="1:18" ht="15.75" customHeight="1" x14ac:dyDescent="0.2">
      <c r="A17" s="1" t="s">
        <v>47</v>
      </c>
      <c r="B17" s="1">
        <f>B11*I7</f>
        <v>6.2954570284741234E-4</v>
      </c>
      <c r="C17" s="1">
        <f>C11*I7</f>
        <v>1.1731595865313675E-3</v>
      </c>
      <c r="D17" s="1">
        <f>D11*I7</f>
        <v>2.3641952110898196E-3</v>
      </c>
      <c r="E17" s="1">
        <f>E11*I7</f>
        <v>2.6932173655528535E-3</v>
      </c>
      <c r="F17" s="1">
        <f>F11*I7</f>
        <v>2.567649098435772E-4</v>
      </c>
      <c r="G17" s="1">
        <f>G11*I7</f>
        <v>9.9923485291086476E-5</v>
      </c>
      <c r="L17" s="28" t="s">
        <v>86</v>
      </c>
      <c r="M17" s="26">
        <f>SUM(M13:M16)</f>
        <v>104</v>
      </c>
      <c r="N17" s="26">
        <f t="shared" ref="N17:R17" si="13">SUM(N13:N16)</f>
        <v>104</v>
      </c>
      <c r="O17" s="26">
        <f t="shared" si="13"/>
        <v>104.00000000000001</v>
      </c>
      <c r="P17" s="26">
        <f t="shared" si="13"/>
        <v>104</v>
      </c>
      <c r="Q17" s="26">
        <f t="shared" si="13"/>
        <v>104.00000000000001</v>
      </c>
      <c r="R17" s="26">
        <f t="shared" si="13"/>
        <v>104</v>
      </c>
    </row>
    <row r="18" spans="1:18" ht="15.75" customHeight="1" x14ac:dyDescent="0.2">
      <c r="A18" s="1" t="s">
        <v>48</v>
      </c>
      <c r="B18" s="1">
        <f>B11*I8</f>
        <v>8.6239137376357854E-6</v>
      </c>
      <c r="C18" s="1">
        <f>C11*I8</f>
        <v>1.6070679267552982E-5</v>
      </c>
      <c r="D18" s="1">
        <f>D11*I8</f>
        <v>3.2386235768353697E-5</v>
      </c>
      <c r="E18" s="1">
        <f>E11*I8</f>
        <v>3.6893388569217174E-5</v>
      </c>
      <c r="F18" s="1">
        <f>F11*I8</f>
        <v>3.5173275321037976E-6</v>
      </c>
      <c r="G18" s="1">
        <f>G11*I8</f>
        <v>1.3688148670011847E-6</v>
      </c>
    </row>
    <row r="19" spans="1:18" ht="15.75" customHeight="1" x14ac:dyDescent="0.2">
      <c r="M19" s="1"/>
      <c r="N19" s="1" t="str">
        <f t="shared" ref="N19:R19" si="14">N12</f>
        <v>Two</v>
      </c>
      <c r="O19" s="1" t="str">
        <f t="shared" si="14"/>
        <v>TwoPointFive</v>
      </c>
      <c r="P19" s="1" t="str">
        <f t="shared" si="14"/>
        <v>Three</v>
      </c>
      <c r="Q19" s="1" t="str">
        <f t="shared" si="14"/>
        <v>ThreePointFive</v>
      </c>
      <c r="R19" s="1" t="str">
        <f t="shared" si="14"/>
        <v>FourPointFive</v>
      </c>
    </row>
    <row r="20" spans="1:18" ht="15.75" customHeight="1" x14ac:dyDescent="0.2">
      <c r="L20" s="1" t="str">
        <f>M12</f>
        <v>OnePointFive</v>
      </c>
      <c r="N20" s="31">
        <f>_xlfn.CHISQ.TEST(M13:M16,N13:N16)</f>
        <v>1.1804257854771476E-6</v>
      </c>
      <c r="O20" s="31">
        <f>_xlfn.CHISQ.TEST(M13:M16,O13:O16)</f>
        <v>1.7628459516181874E-12</v>
      </c>
      <c r="P20" s="31">
        <f>_xlfn.CHISQ.TEST(M13:M16,P13:P16)</f>
        <v>5.7740935991234819E-12</v>
      </c>
      <c r="Q20" s="31">
        <f>_xlfn.CHISQ.TEST(M13:M16,Q13:Q16)</f>
        <v>3.2420829377539283E-4</v>
      </c>
      <c r="R20" s="31">
        <f>_xlfn.CHISQ.TEST(M13:M16,R13:R16)</f>
        <v>1.8082429795540694E-9</v>
      </c>
    </row>
    <row r="21" spans="1:18" ht="15.75" customHeight="1" x14ac:dyDescent="0.2">
      <c r="L21" s="1" t="str">
        <f>N12</f>
        <v>Two</v>
      </c>
      <c r="N21" s="32"/>
      <c r="O21" s="31">
        <f>_xlfn.CHISQ.TEST(N13:N16,O13:O16)</f>
        <v>4.4379057417404891E-3</v>
      </c>
      <c r="P21" s="31">
        <f>_xlfn.CHISQ.TEST(N13:N16,P13:P16)</f>
        <v>5.8813613268269699E-3</v>
      </c>
      <c r="Q21" s="31">
        <f>_xlfn.CHISQ.TEST(N13:N16,Q13:Q16)</f>
        <v>7.68182095156455E-3</v>
      </c>
      <c r="R21" s="29">
        <f>_xlfn.CHISQ.TEST(N13:N16,R13:R16)</f>
        <v>0.50727311439571765</v>
      </c>
    </row>
    <row r="22" spans="1:18" ht="15.75" customHeight="1" x14ac:dyDescent="0.2">
      <c r="L22" s="1" t="str">
        <f>O12</f>
        <v>TwoPointFive</v>
      </c>
      <c r="N22" s="30"/>
      <c r="O22" s="30"/>
      <c r="P22" s="29">
        <f>_xlfn.CHISQ.TEST(O13:O16,P13:P16)</f>
        <v>0.94188952360438205</v>
      </c>
      <c r="Q22" s="31">
        <f>_xlfn.CHISQ.TEST(O13:O16,Q13:Q16)</f>
        <v>1.8529632497804015E-22</v>
      </c>
      <c r="R22" s="31">
        <f>_xlfn.CHISQ.TEST(O13:O16,R13:R16)</f>
        <v>3.1995864040859192E-17</v>
      </c>
    </row>
    <row r="23" spans="1:18" ht="15.75" customHeight="1" x14ac:dyDescent="0.2">
      <c r="A23" s="2" t="s">
        <v>69</v>
      </c>
      <c r="B23" s="1" t="s">
        <v>74</v>
      </c>
      <c r="C23" s="1" t="s">
        <v>75</v>
      </c>
      <c r="D23" s="1" t="s">
        <v>76</v>
      </c>
      <c r="E23" s="1" t="s">
        <v>77</v>
      </c>
      <c r="F23" s="1" t="s">
        <v>78</v>
      </c>
      <c r="G23" s="1" t="s">
        <v>79</v>
      </c>
      <c r="L23" s="1" t="str">
        <f>P12</f>
        <v>Three</v>
      </c>
      <c r="N23" s="30"/>
      <c r="O23" s="30"/>
      <c r="P23" s="30"/>
      <c r="Q23" s="31">
        <f>_xlfn.CHISQ.TEST(P13:P16,Q13:Q16)</f>
        <v>9.356711884712385E-26</v>
      </c>
      <c r="R23" s="31">
        <f>_xlfn.CHISQ.TEST(P13:P16,R13:R16)</f>
        <v>2.550530626510935E-21</v>
      </c>
    </row>
    <row r="24" spans="1:18" ht="15.75" customHeight="1" x14ac:dyDescent="0.2">
      <c r="A24" s="1" t="s">
        <v>45</v>
      </c>
      <c r="B24" s="1">
        <f>B15*H9</f>
        <v>30.008249347796237</v>
      </c>
      <c r="C24" s="1">
        <f>C15*H9</f>
        <v>55.920428394892213</v>
      </c>
      <c r="D24" s="1">
        <f>D15*H9</f>
        <v>112.69294521488399</v>
      </c>
      <c r="E24" s="1">
        <f>E15*H9</f>
        <v>128.37628449814639</v>
      </c>
      <c r="F24" s="1">
        <f>F15*H9</f>
        <v>12.239088287793491</v>
      </c>
      <c r="G24" s="1">
        <f>G15*H9</f>
        <v>4.7630042564877115</v>
      </c>
      <c r="L24" s="27" t="str">
        <f>Q12</f>
        <v>ThreePointFive</v>
      </c>
      <c r="N24" s="30"/>
      <c r="O24" s="30"/>
      <c r="P24" s="30"/>
      <c r="Q24" s="30"/>
      <c r="R24" s="29">
        <f>_xlfn.CHISQ.TEST(Q13:Q16,R13:R16)</f>
        <v>2.2522253839306919E-4</v>
      </c>
    </row>
    <row r="25" spans="1:18" ht="15.75" customHeight="1" x14ac:dyDescent="0.2">
      <c r="A25" s="1" t="s">
        <v>46</v>
      </c>
      <c r="B25" s="1">
        <f>B16*H9</f>
        <v>15736.797017712481</v>
      </c>
      <c r="C25" s="1">
        <f>C16*H9</f>
        <v>29325.55047095977</v>
      </c>
      <c r="D25" s="1">
        <f>D16*H9</f>
        <v>59097.949487848411</v>
      </c>
      <c r="E25" s="1">
        <f>E16*H9</f>
        <v>67322.53879994509</v>
      </c>
      <c r="F25" s="1">
        <f>F16*H9</f>
        <v>6418.3700233420286</v>
      </c>
      <c r="G25" s="1">
        <f>G16*H9</f>
        <v>2497.7942001922283</v>
      </c>
      <c r="L25" s="1" t="str">
        <f>R12</f>
        <v>FourPointFive</v>
      </c>
    </row>
    <row r="26" spans="1:18" ht="15.75" customHeight="1" x14ac:dyDescent="0.2">
      <c r="A26" s="1" t="s">
        <v>47</v>
      </c>
      <c r="B26" s="1">
        <f>B17*H9</f>
        <v>114.62453384594261</v>
      </c>
      <c r="C26" s="1">
        <f>C17*H9</f>
        <v>213.60303171769874</v>
      </c>
      <c r="D26" s="1">
        <f>D17*H9</f>
        <v>430.4608430591789</v>
      </c>
      <c r="E26" s="1">
        <f>E17*H9</f>
        <v>490.3675518330358</v>
      </c>
      <c r="F26" s="1">
        <f>F17*H9</f>
        <v>46.750470959769316</v>
      </c>
      <c r="G26" s="1">
        <f>G17*H9</f>
        <v>18.193568584374571</v>
      </c>
    </row>
    <row r="27" spans="1:18" ht="15.75" customHeight="1" x14ac:dyDescent="0.2">
      <c r="A27" s="1" t="s">
        <v>48</v>
      </c>
      <c r="B27" s="1">
        <f>B18*H9</f>
        <v>1.5701990937800356</v>
      </c>
      <c r="C27" s="1">
        <f>C18*H9</f>
        <v>2.9260689276397094</v>
      </c>
      <c r="D27" s="1">
        <f>D18*H9</f>
        <v>5.8967238775229998</v>
      </c>
      <c r="E27" s="1">
        <f>E18*H9</f>
        <v>6.7173637237402168</v>
      </c>
      <c r="F27" s="1">
        <f>F18*H9</f>
        <v>0.64041741040779898</v>
      </c>
      <c r="G27" s="1">
        <f>G18*H9</f>
        <v>0.2492269669092407</v>
      </c>
    </row>
    <row r="28" spans="1:18" ht="15.75" customHeight="1" x14ac:dyDescent="0.2"/>
    <row r="29" spans="1:18" ht="15.75" customHeight="1" x14ac:dyDescent="0.2"/>
    <row r="30" spans="1:18" ht="15.75" customHeight="1" x14ac:dyDescent="0.2">
      <c r="A30" s="1" t="s">
        <v>55</v>
      </c>
      <c r="B30" s="1">
        <f>_xlfn.CHISQ.TEST(B5:G8,B24:G27)</f>
        <v>4.6223102381638277E-181</v>
      </c>
    </row>
    <row r="31" spans="1:18" ht="15.75" customHeight="1" x14ac:dyDescent="0.2"/>
    <row r="32" spans="1:18" ht="15.75" customHeight="1" x14ac:dyDescent="0.2"/>
    <row r="33" spans="1:2" ht="15.75" customHeight="1" x14ac:dyDescent="0.2">
      <c r="B33" s="1">
        <f>_xlfn.CHISQ.TEST(E5:E8,D5:D8)</f>
        <v>9.6457975072222362E-293</v>
      </c>
    </row>
    <row r="34" spans="1:2" ht="15.75" customHeight="1" x14ac:dyDescent="0.2"/>
    <row r="35" spans="1:2" ht="15.75" customHeight="1" x14ac:dyDescent="0.2">
      <c r="A35" s="1" t="s">
        <v>80</v>
      </c>
    </row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all transposed</vt:lpstr>
      <vt:lpstr>Sheet2</vt:lpstr>
      <vt:lpstr>alignment</vt:lpstr>
      <vt:lpstr>current</vt:lpstr>
      <vt:lpstr>location</vt:lpstr>
      <vt:lpstr>proportion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Taras K Oleksyk</cp:lastModifiedBy>
  <dcterms:created xsi:type="dcterms:W3CDTF">2020-10-28T20:05:51Z</dcterms:created>
  <dcterms:modified xsi:type="dcterms:W3CDTF">2020-10-29T18:23:11Z</dcterms:modified>
</cp:coreProperties>
</file>