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15" windowWidth="12540" windowHeight="8235" activeTab="1"/>
  </bookViews>
  <sheets>
    <sheet name="Shoot Details" sheetId="1" r:id="rId1"/>
    <sheet name="Total Scores" sheetId="2" r:id="rId2"/>
    <sheet name="Fence Matrix" sheetId="4" r:id="rId3"/>
    <sheet name="swim sheet" sheetId="5" r:id="rId4"/>
    <sheet name="Competitor List" sheetId="3" r:id="rId5"/>
    <sheet name="Run" sheetId="6" r:id="rId6"/>
  </sheets>
  <calcPr calcId="125725"/>
</workbook>
</file>

<file path=xl/calcChain.xml><?xml version="1.0" encoding="utf-8"?>
<calcChain xmlns="http://schemas.openxmlformats.org/spreadsheetml/2006/main">
  <c r="E28" i="2"/>
  <c r="E29"/>
  <c r="E30"/>
  <c r="E31"/>
  <c r="E32"/>
  <c r="E33"/>
  <c r="E34"/>
  <c r="E27"/>
  <c r="E6"/>
  <c r="E7"/>
  <c r="E8"/>
  <c r="E9"/>
  <c r="E10"/>
  <c r="E11"/>
  <c r="E12"/>
  <c r="E13"/>
  <c r="E15"/>
  <c r="E16"/>
  <c r="E17"/>
  <c r="E18"/>
  <c r="E19"/>
  <c r="E20"/>
  <c r="E21"/>
  <c r="E22"/>
  <c r="E23"/>
  <c r="E5"/>
  <c r="Z44"/>
  <c r="Z42"/>
  <c r="Z18"/>
  <c r="Z11"/>
  <c r="AA16"/>
  <c r="AA9"/>
  <c r="AA33"/>
  <c r="Z33"/>
  <c r="U34"/>
  <c r="U33"/>
  <c r="U32"/>
  <c r="U31"/>
  <c r="U30"/>
  <c r="U29"/>
  <c r="U28"/>
  <c r="U27"/>
  <c r="U9"/>
  <c r="U11"/>
  <c r="U13"/>
  <c r="U16"/>
  <c r="U17"/>
  <c r="U18"/>
  <c r="U19"/>
  <c r="U20"/>
  <c r="U21"/>
  <c r="U22"/>
  <c r="U6"/>
  <c r="U7"/>
  <c r="U8"/>
  <c r="U5"/>
  <c r="N28"/>
  <c r="N29"/>
  <c r="N30"/>
  <c r="N31"/>
  <c r="N32"/>
  <c r="N33"/>
  <c r="N34"/>
  <c r="N27"/>
  <c r="N6"/>
  <c r="N7"/>
  <c r="N8"/>
  <c r="N9"/>
  <c r="N10"/>
  <c r="N11"/>
  <c r="N12"/>
  <c r="N13"/>
  <c r="N15"/>
  <c r="N16"/>
  <c r="N17"/>
  <c r="N18"/>
  <c r="N19"/>
  <c r="N20"/>
  <c r="N21"/>
  <c r="N22"/>
  <c r="N23"/>
  <c r="N5"/>
  <c r="O33"/>
  <c r="O28"/>
  <c r="O29"/>
  <c r="O31"/>
  <c r="O32"/>
  <c r="O34"/>
  <c r="O27"/>
  <c r="O15"/>
  <c r="O16"/>
  <c r="O17"/>
  <c r="O18"/>
  <c r="O20"/>
  <c r="O21"/>
  <c r="O22"/>
  <c r="O23"/>
  <c r="O9"/>
  <c r="O11"/>
  <c r="O12"/>
  <c r="O13"/>
  <c r="O5"/>
  <c r="D27"/>
  <c r="D28"/>
  <c r="D29"/>
  <c r="D30"/>
  <c r="D31"/>
  <c r="D32"/>
  <c r="D33"/>
  <c r="D34"/>
  <c r="D5"/>
  <c r="D15"/>
  <c r="D16"/>
  <c r="D17"/>
  <c r="D18"/>
  <c r="D19"/>
  <c r="D20"/>
  <c r="D21"/>
  <c r="D22"/>
  <c r="D23"/>
  <c r="D9"/>
  <c r="D10"/>
  <c r="D11"/>
  <c r="D12"/>
  <c r="D13"/>
  <c r="D7"/>
  <c r="D8"/>
  <c r="D6"/>
  <c r="AF9" i="4"/>
  <c r="AF11"/>
  <c r="H5" i="2"/>
  <c r="AE30" i="4"/>
  <c r="AF30" s="1"/>
  <c r="AE5"/>
  <c r="AF5" s="1"/>
  <c r="AE6"/>
  <c r="AF6" s="1"/>
  <c r="AE7"/>
  <c r="AF7" s="1"/>
  <c r="AE8"/>
  <c r="AF8" s="1"/>
  <c r="AE9"/>
  <c r="AE10"/>
  <c r="AF10" s="1"/>
  <c r="AE11"/>
  <c r="AE12"/>
  <c r="AF12" s="1"/>
  <c r="AE13"/>
  <c r="AF13" s="1"/>
  <c r="AE14"/>
  <c r="AF14" s="1"/>
  <c r="AE15"/>
  <c r="AF15" s="1"/>
  <c r="AE16"/>
  <c r="AF16" s="1"/>
  <c r="AE17"/>
  <c r="AF17" s="1"/>
  <c r="AE18"/>
  <c r="AF18" s="1"/>
  <c r="AE19"/>
  <c r="AF19" s="1"/>
  <c r="AE20"/>
  <c r="AF20" s="1"/>
  <c r="AE21"/>
  <c r="AF21" s="1"/>
  <c r="AE22"/>
  <c r="AF22" s="1"/>
  <c r="AE23"/>
  <c r="AF23" s="1"/>
  <c r="AE24"/>
  <c r="AF24" s="1"/>
  <c r="AE25"/>
  <c r="AF25" s="1"/>
  <c r="AE26"/>
  <c r="AF26" s="1"/>
  <c r="AE27"/>
  <c r="AF27" s="1"/>
  <c r="AE28"/>
  <c r="AF28" s="1"/>
  <c r="AE29"/>
  <c r="AF29" s="1"/>
  <c r="AE4"/>
  <c r="AF4" s="1"/>
  <c r="AE3"/>
  <c r="AF3" s="1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H28" i="2"/>
  <c r="J28" s="1"/>
  <c r="Q28" s="1"/>
  <c r="H29"/>
  <c r="J29" s="1"/>
  <c r="Q29" s="1"/>
  <c r="H30"/>
  <c r="J30" s="1"/>
  <c r="Q30" s="1"/>
  <c r="W30" s="1"/>
  <c r="H31"/>
  <c r="J31" s="1"/>
  <c r="Q31" s="1"/>
  <c r="H32"/>
  <c r="H33"/>
  <c r="H34"/>
  <c r="J32"/>
  <c r="Q32" s="1"/>
  <c r="J33"/>
  <c r="Q33" s="1"/>
  <c r="J34"/>
  <c r="Q34" s="1"/>
  <c r="H15"/>
  <c r="J15" s="1"/>
  <c r="Q15" s="1"/>
  <c r="W15" s="1"/>
  <c r="H16"/>
  <c r="H17"/>
  <c r="H18"/>
  <c r="J18" s="1"/>
  <c r="Q18" s="1"/>
  <c r="H19"/>
  <c r="J19" s="1"/>
  <c r="Q19" s="1"/>
  <c r="H20"/>
  <c r="J20" s="1"/>
  <c r="Q20" s="1"/>
  <c r="H21"/>
  <c r="H22"/>
  <c r="H6"/>
  <c r="H7"/>
  <c r="J7" s="1"/>
  <c r="Q7" s="1"/>
  <c r="H8"/>
  <c r="J8" s="1"/>
  <c r="Q8" s="1"/>
  <c r="H9"/>
  <c r="H10"/>
  <c r="H11"/>
  <c r="H12"/>
  <c r="J12" s="1"/>
  <c r="Q12" s="1"/>
  <c r="H13"/>
  <c r="J6"/>
  <c r="Q6" s="1"/>
  <c r="J9"/>
  <c r="Q9" s="1"/>
  <c r="J10"/>
  <c r="Q10" s="1"/>
  <c r="W10" s="1"/>
  <c r="J11"/>
  <c r="Q11" s="1"/>
  <c r="W11" s="1"/>
  <c r="J13"/>
  <c r="Q13" s="1"/>
  <c r="U38"/>
  <c r="H27"/>
  <c r="H23"/>
  <c r="J23" s="1"/>
  <c r="J21" l="1"/>
  <c r="J17"/>
  <c r="J22"/>
  <c r="J16"/>
  <c r="J27"/>
  <c r="Q27" s="1"/>
  <c r="W27" s="1"/>
  <c r="W7"/>
  <c r="W8"/>
  <c r="W9"/>
  <c r="W13"/>
  <c r="W29"/>
  <c r="W19"/>
  <c r="W20"/>
  <c r="Z16" s="1"/>
  <c r="Q23"/>
  <c r="W23"/>
  <c r="W28"/>
  <c r="W31"/>
  <c r="W32"/>
  <c r="W33"/>
  <c r="W34"/>
  <c r="W35"/>
  <c r="W36"/>
  <c r="J5"/>
  <c r="Q5"/>
  <c r="W6"/>
  <c r="W12"/>
  <c r="W18"/>
  <c r="W38"/>
  <c r="AA29" l="1"/>
  <c r="Z29"/>
  <c r="Z9"/>
  <c r="K27"/>
  <c r="K34"/>
  <c r="K33"/>
  <c r="K32"/>
  <c r="K31"/>
  <c r="K30"/>
  <c r="K29"/>
  <c r="K28"/>
  <c r="R27"/>
  <c r="R34"/>
  <c r="R33"/>
  <c r="R32"/>
  <c r="R31"/>
  <c r="R30"/>
  <c r="R29"/>
  <c r="R28"/>
  <c r="X28"/>
  <c r="X29"/>
  <c r="X30"/>
  <c r="X31"/>
  <c r="X32"/>
  <c r="X33"/>
  <c r="X34"/>
  <c r="X27"/>
  <c r="Q16"/>
  <c r="W16" s="1"/>
  <c r="K16"/>
  <c r="Q22"/>
  <c r="W22" s="1"/>
  <c r="K22"/>
  <c r="Q17"/>
  <c r="W17" s="1"/>
  <c r="K17"/>
  <c r="Q21"/>
  <c r="W21" s="1"/>
  <c r="K21"/>
  <c r="K6"/>
  <c r="K7"/>
  <c r="K8"/>
  <c r="K9"/>
  <c r="K10"/>
  <c r="K11"/>
  <c r="K12"/>
  <c r="K13"/>
  <c r="K15"/>
  <c r="K18"/>
  <c r="K19"/>
  <c r="K20"/>
  <c r="K5"/>
  <c r="K23"/>
  <c r="W5"/>
  <c r="X6" s="1"/>
  <c r="R6"/>
  <c r="R7"/>
  <c r="R8"/>
  <c r="R9"/>
  <c r="R10"/>
  <c r="R11"/>
  <c r="R12"/>
  <c r="R13"/>
  <c r="R15"/>
  <c r="R16"/>
  <c r="R17"/>
  <c r="R18"/>
  <c r="R19"/>
  <c r="R20"/>
  <c r="R21"/>
  <c r="R22"/>
  <c r="R23"/>
  <c r="R5"/>
  <c r="X5" l="1"/>
  <c r="X23"/>
  <c r="X22"/>
  <c r="X21"/>
  <c r="X20"/>
  <c r="X19"/>
  <c r="X18"/>
  <c r="X17"/>
  <c r="X16"/>
  <c r="X15"/>
  <c r="X13"/>
  <c r="X12"/>
  <c r="X11"/>
  <c r="X10"/>
  <c r="X9"/>
  <c r="X8"/>
  <c r="X7"/>
</calcChain>
</file>

<file path=xl/sharedStrings.xml><?xml version="1.0" encoding="utf-8"?>
<sst xmlns="http://schemas.openxmlformats.org/spreadsheetml/2006/main" count="248" uniqueCount="114">
  <si>
    <t>Position</t>
  </si>
  <si>
    <t>Name</t>
  </si>
  <si>
    <t>Uni</t>
  </si>
  <si>
    <t>Gun No.</t>
  </si>
  <si>
    <t xml:space="preserve">Detail </t>
  </si>
  <si>
    <t>M</t>
  </si>
  <si>
    <t>Katherine hickson - 10.</t>
  </si>
  <si>
    <t>Daniel -gun 5.</t>
  </si>
  <si>
    <t>Emilie - gun 10 - moved 12 to the r melanie gurney - gun 12, moved 10 to the h and 12 to the r</t>
  </si>
  <si>
    <t>Rachel - 8 12 to the h, and 12 to the r</t>
  </si>
  <si>
    <t>Tom C</t>
  </si>
  <si>
    <t>Ox</t>
  </si>
  <si>
    <t>Katherine hildersley</t>
  </si>
  <si>
    <t>Drew</t>
  </si>
  <si>
    <t>ox</t>
  </si>
  <si>
    <t xml:space="preserve">Rosalyn </t>
  </si>
  <si>
    <t>Kshitij</t>
  </si>
  <si>
    <t>Cam</t>
  </si>
  <si>
    <t xml:space="preserve">Anna </t>
  </si>
  <si>
    <t>Daniel</t>
  </si>
  <si>
    <t>Melanie Gurney</t>
  </si>
  <si>
    <t>Melanie Beer</t>
  </si>
  <si>
    <t>Archie</t>
  </si>
  <si>
    <t>Score</t>
  </si>
  <si>
    <t>Pts</t>
  </si>
  <si>
    <t>Victories</t>
  </si>
  <si>
    <t>Total</t>
  </si>
  <si>
    <t>Time</t>
  </si>
  <si>
    <t>Time (s)</t>
  </si>
  <si>
    <t>Helen</t>
  </si>
  <si>
    <t>SHOOTING</t>
  </si>
  <si>
    <t>FENCING</t>
  </si>
  <si>
    <t>RUNNING</t>
  </si>
  <si>
    <t>SWIMMING</t>
  </si>
  <si>
    <t>1000pts = 19 hits +/- 32pts per hit</t>
  </si>
  <si>
    <t>1000pts = (MEN) 10mins (WOMEN) 11min 20secs +/- 4pts per sec</t>
  </si>
  <si>
    <t xml:space="preserve">Emilie </t>
  </si>
  <si>
    <t>Tom</t>
  </si>
  <si>
    <t>Carmen</t>
  </si>
  <si>
    <t>Susie B</t>
  </si>
  <si>
    <t>Georgie</t>
  </si>
  <si>
    <t>Ali</t>
  </si>
  <si>
    <t>Jemma</t>
  </si>
  <si>
    <t>Susie S</t>
  </si>
  <si>
    <t>Hannah</t>
  </si>
  <si>
    <t xml:space="preserve">Virginia </t>
  </si>
  <si>
    <t>Total competitors</t>
  </si>
  <si>
    <t>CAM</t>
  </si>
  <si>
    <t>F</t>
  </si>
  <si>
    <t>Virginia</t>
  </si>
  <si>
    <t>OXF</t>
  </si>
  <si>
    <t>Alistair Sharp</t>
  </si>
  <si>
    <t>Noam Finkelstein</t>
  </si>
  <si>
    <t>Tom Cranshaw</t>
  </si>
  <si>
    <t>Kouji Urata</t>
  </si>
  <si>
    <t>James Whittington</t>
  </si>
  <si>
    <t>Drew Davy</t>
  </si>
  <si>
    <t>oxf</t>
  </si>
  <si>
    <t>Anna Coenen Stass</t>
  </si>
  <si>
    <t>Rachel Daniel</t>
  </si>
  <si>
    <t>Rosalyn Falconer</t>
  </si>
  <si>
    <t>Georgia Gray</t>
  </si>
  <si>
    <t>Emilie Noteboom</t>
  </si>
  <si>
    <t>Catherine Hildersley</t>
  </si>
  <si>
    <t>Katherine Hickson,</t>
  </si>
  <si>
    <t>Gender</t>
  </si>
  <si>
    <t>Competitor</t>
  </si>
  <si>
    <t>catherine Hickson</t>
  </si>
  <si>
    <t xml:space="preserve">Archie </t>
  </si>
  <si>
    <t>Alistair</t>
  </si>
  <si>
    <t>James W</t>
  </si>
  <si>
    <t>Kouji</t>
  </si>
  <si>
    <t xml:space="preserve">Noam </t>
  </si>
  <si>
    <t xml:space="preserve">Helen </t>
  </si>
  <si>
    <t xml:space="preserve">Hannah </t>
  </si>
  <si>
    <t>Rachel D</t>
  </si>
  <si>
    <t>Katie Hickson</t>
  </si>
  <si>
    <t>Emilie</t>
  </si>
  <si>
    <t>Georgia G</t>
  </si>
  <si>
    <t>Anna C-S</t>
  </si>
  <si>
    <t>Melanie B</t>
  </si>
  <si>
    <t>Melanie G</t>
  </si>
  <si>
    <t>Rosie</t>
  </si>
  <si>
    <t>Catherine Hild</t>
  </si>
  <si>
    <t>Total Hits</t>
  </si>
  <si>
    <t xml:space="preserve">19 HITS =1000PTS </t>
  </si>
  <si>
    <t>32PTS PER HIT</t>
  </si>
  <si>
    <t>LANE 1</t>
  </si>
  <si>
    <t>LANE 2</t>
  </si>
  <si>
    <t>LANE 3</t>
  </si>
  <si>
    <t>LANE 4</t>
  </si>
  <si>
    <t>Heat 1</t>
  </si>
  <si>
    <t>Heat 2</t>
  </si>
  <si>
    <t>Heat 3</t>
  </si>
  <si>
    <t>Heat 4</t>
  </si>
  <si>
    <t>Heat 5</t>
  </si>
  <si>
    <t>Heat 6</t>
  </si>
  <si>
    <t>Heat 7</t>
  </si>
  <si>
    <t>L</t>
  </si>
  <si>
    <t>Georgia</t>
  </si>
  <si>
    <t>Rachel</t>
  </si>
  <si>
    <t xml:space="preserve">Cam </t>
  </si>
  <si>
    <t>Women</t>
  </si>
  <si>
    <t>Men</t>
  </si>
  <si>
    <t>Rank</t>
  </si>
  <si>
    <t>Minutes</t>
  </si>
  <si>
    <t>Seconds</t>
  </si>
  <si>
    <t>1000pts = 3mins +/- 4pts per 0.33s</t>
  </si>
  <si>
    <t>sum:</t>
  </si>
  <si>
    <t>top3:</t>
  </si>
  <si>
    <t>average:</t>
  </si>
  <si>
    <t>OXFORD AVG</t>
  </si>
  <si>
    <t>CAMBRIDGE AVG</t>
  </si>
  <si>
    <t>Tom Wilson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</si>
</sst>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2" fontId="0" fillId="0" borderId="0" xfId="0" applyNumberFormat="1"/>
    <xf numFmtId="0" fontId="2" fillId="0" borderId="0" xfId="0" applyFont="1" applyFill="1"/>
    <xf numFmtId="0" fontId="0" fillId="3" borderId="0" xfId="0" applyFill="1"/>
    <xf numFmtId="0" fontId="2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 applyAlignment="1">
      <alignment textRotation="255"/>
    </xf>
    <xf numFmtId="0" fontId="0" fillId="9" borderId="0" xfId="0" applyFill="1"/>
    <xf numFmtId="0" fontId="0" fillId="0" borderId="1" xfId="0" applyBorder="1"/>
    <xf numFmtId="0" fontId="0" fillId="0" borderId="1" xfId="0" applyBorder="1" applyAlignment="1">
      <alignment textRotation="255"/>
    </xf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2" borderId="0" xfId="0" applyFill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10" borderId="0" xfId="0" applyFill="1"/>
    <xf numFmtId="0" fontId="0" fillId="10" borderId="1" xfId="0" applyFill="1" applyBorder="1" applyAlignment="1">
      <alignment textRotation="255"/>
    </xf>
    <xf numFmtId="0" fontId="3" fillId="0" borderId="0" xfId="0" applyFont="1"/>
    <xf numFmtId="0" fontId="0" fillId="13" borderId="0" xfId="0" applyFill="1"/>
    <xf numFmtId="0" fontId="2" fillId="13" borderId="0" xfId="0" applyFont="1" applyFill="1"/>
    <xf numFmtId="0" fontId="3" fillId="14" borderId="0" xfId="0" applyFont="1" applyFill="1"/>
    <xf numFmtId="0" fontId="2" fillId="14" borderId="0" xfId="0" applyFont="1" applyFill="1"/>
    <xf numFmtId="0" fontId="0" fillId="14" borderId="0" xfId="0" applyFill="1"/>
    <xf numFmtId="1" fontId="0" fillId="0" borderId="0" xfId="0" applyNumberFormat="1"/>
    <xf numFmtId="1" fontId="0" fillId="13" borderId="0" xfId="0" applyNumberFormat="1" applyFill="1"/>
    <xf numFmtId="0" fontId="4" fillId="0" borderId="0" xfId="0" applyFont="1"/>
    <xf numFmtId="0" fontId="4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5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28" name="divDividerLeft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143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314325</xdr:colOff>
      <xdr:row>6</xdr:row>
      <xdr:rowOff>0</xdr:rowOff>
    </xdr:from>
    <xdr:to>
      <xdr:col>2</xdr:col>
      <xdr:colOff>9525</xdr:colOff>
      <xdr:row>7</xdr:row>
      <xdr:rowOff>114300</xdr:rowOff>
    </xdr:to>
    <xdr:sp macro="" textlink="">
      <xdr:nvSpPr>
        <xdr:cNvPr id="1029" name="divDividerRight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923925" y="1143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314325</xdr:colOff>
      <xdr:row>8</xdr:row>
      <xdr:rowOff>0</xdr:rowOff>
    </xdr:from>
    <xdr:to>
      <xdr:col>2</xdr:col>
      <xdr:colOff>9525</xdr:colOff>
      <xdr:row>9</xdr:row>
      <xdr:rowOff>114300</xdr:rowOff>
    </xdr:to>
    <xdr:sp macro="" textlink="">
      <xdr:nvSpPr>
        <xdr:cNvPr id="1031" name="imgReplyAllIcon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9239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19050</xdr:colOff>
      <xdr:row>8</xdr:row>
      <xdr:rowOff>0</xdr:rowOff>
    </xdr:from>
    <xdr:to>
      <xdr:col>2</xdr:col>
      <xdr:colOff>323850</xdr:colOff>
      <xdr:row>9</xdr:row>
      <xdr:rowOff>114300</xdr:rowOff>
    </xdr:to>
    <xdr:sp macro="" textlink="">
      <xdr:nvSpPr>
        <xdr:cNvPr id="1032" name="imgForwardIcon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1238250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33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34" name="AutoShape 10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35" name="imgEISnd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1828800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1036" name="imgEICpy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2438400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4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5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6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7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8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9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20" name="imgPrg" descr="https://owa.nexus.ox.ac.uk/owa/14.2.309.2/themes/base/pgrs-sm.gif"/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21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22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23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24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25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26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7" name="AutoShape 9" descr="https://owa.nexus.ox.ac.uk/owa/14.2.309.2/themes/resources/clear1x1.gif"/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opLeftCell="A10" workbookViewId="0">
      <selection activeCell="C31" sqref="C31"/>
    </sheetView>
  </sheetViews>
  <sheetFormatPr defaultRowHeight="15"/>
  <cols>
    <col min="3" max="3" width="14.7109375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10">
      <c r="A2">
        <v>1</v>
      </c>
      <c r="B2">
        <v>1</v>
      </c>
      <c r="C2" t="s">
        <v>10</v>
      </c>
      <c r="D2" t="s">
        <v>11</v>
      </c>
      <c r="E2">
        <v>5</v>
      </c>
    </row>
    <row r="3" spans="1:10">
      <c r="A3">
        <v>2</v>
      </c>
      <c r="B3">
        <v>1</v>
      </c>
      <c r="C3" t="s">
        <v>12</v>
      </c>
      <c r="D3" t="s">
        <v>11</v>
      </c>
      <c r="E3">
        <v>12</v>
      </c>
      <c r="J3" s="3" t="s">
        <v>6</v>
      </c>
    </row>
    <row r="4" spans="1:10">
      <c r="A4">
        <v>3</v>
      </c>
      <c r="B4">
        <v>1</v>
      </c>
      <c r="C4" t="s">
        <v>13</v>
      </c>
      <c r="D4" t="s">
        <v>14</v>
      </c>
      <c r="E4">
        <v>6</v>
      </c>
      <c r="J4" s="3" t="s">
        <v>7</v>
      </c>
    </row>
    <row r="5" spans="1:10">
      <c r="A5">
        <v>4</v>
      </c>
      <c r="B5">
        <v>1</v>
      </c>
      <c r="C5" s="3" t="s">
        <v>15</v>
      </c>
      <c r="D5" t="s">
        <v>11</v>
      </c>
      <c r="E5">
        <v>11</v>
      </c>
      <c r="J5" s="3" t="s">
        <v>8</v>
      </c>
    </row>
    <row r="6" spans="1:10">
      <c r="A6">
        <v>5</v>
      </c>
      <c r="B6">
        <v>1</v>
      </c>
      <c r="C6" t="s">
        <v>100</v>
      </c>
      <c r="D6" t="s">
        <v>11</v>
      </c>
      <c r="E6">
        <v>8</v>
      </c>
      <c r="J6" s="3" t="s">
        <v>9</v>
      </c>
    </row>
    <row r="7" spans="1:10">
      <c r="A7">
        <v>6</v>
      </c>
      <c r="B7">
        <v>1</v>
      </c>
      <c r="D7" t="s">
        <v>17</v>
      </c>
    </row>
    <row r="8" spans="1:10">
      <c r="A8">
        <v>7</v>
      </c>
      <c r="B8">
        <v>1</v>
      </c>
      <c r="D8" t="s">
        <v>17</v>
      </c>
    </row>
    <row r="9" spans="1:10">
      <c r="A9">
        <v>8</v>
      </c>
      <c r="B9">
        <v>1</v>
      </c>
      <c r="D9" t="s">
        <v>17</v>
      </c>
    </row>
    <row r="11" spans="1:10">
      <c r="A11">
        <v>1</v>
      </c>
      <c r="B11">
        <v>2</v>
      </c>
      <c r="C11" s="3" t="s">
        <v>18</v>
      </c>
      <c r="E11">
        <v>8</v>
      </c>
    </row>
    <row r="12" spans="1:10">
      <c r="A12">
        <v>2</v>
      </c>
      <c r="B12">
        <v>2</v>
      </c>
      <c r="C12" t="s">
        <v>19</v>
      </c>
      <c r="E12">
        <v>5</v>
      </c>
    </row>
    <row r="13" spans="1:10">
      <c r="A13">
        <v>3</v>
      </c>
      <c r="B13">
        <v>2</v>
      </c>
      <c r="C13" t="s">
        <v>20</v>
      </c>
      <c r="E13">
        <v>12</v>
      </c>
    </row>
    <row r="14" spans="1:10">
      <c r="A14">
        <v>4</v>
      </c>
      <c r="B14">
        <v>2</v>
      </c>
      <c r="C14" t="s">
        <v>21</v>
      </c>
      <c r="E14">
        <v>11</v>
      </c>
    </row>
    <row r="15" spans="1:10">
      <c r="A15">
        <v>5</v>
      </c>
      <c r="B15">
        <v>2</v>
      </c>
      <c r="D15" t="s">
        <v>101</v>
      </c>
    </row>
    <row r="16" spans="1:10">
      <c r="A16">
        <v>6</v>
      </c>
      <c r="B16">
        <v>2</v>
      </c>
      <c r="C16" s="2"/>
      <c r="D16" s="1" t="s">
        <v>101</v>
      </c>
      <c r="E16" s="1"/>
    </row>
    <row r="17" spans="1:5">
      <c r="A17">
        <v>7</v>
      </c>
      <c r="B17">
        <v>2</v>
      </c>
      <c r="D17" t="s">
        <v>101</v>
      </c>
    </row>
    <row r="18" spans="1:5">
      <c r="A18">
        <v>8</v>
      </c>
      <c r="B18">
        <v>2</v>
      </c>
    </row>
    <row r="19" spans="1:5">
      <c r="B19" s="3"/>
    </row>
    <row r="20" spans="1:5">
      <c r="A20">
        <v>1</v>
      </c>
      <c r="B20">
        <v>3</v>
      </c>
      <c r="C20" t="s">
        <v>71</v>
      </c>
      <c r="E20" t="s">
        <v>98</v>
      </c>
    </row>
    <row r="21" spans="1:5">
      <c r="A21">
        <v>2</v>
      </c>
      <c r="B21">
        <v>3</v>
      </c>
      <c r="C21" s="23" t="s">
        <v>76</v>
      </c>
      <c r="D21" s="23"/>
      <c r="E21" s="23">
        <v>10</v>
      </c>
    </row>
    <row r="22" spans="1:5">
      <c r="A22">
        <v>3</v>
      </c>
      <c r="B22">
        <v>3</v>
      </c>
      <c r="C22" t="s">
        <v>69</v>
      </c>
      <c r="E22" s="24"/>
    </row>
    <row r="23" spans="1:5">
      <c r="A23">
        <v>4</v>
      </c>
      <c r="B23">
        <v>3</v>
      </c>
      <c r="E23" s="24"/>
    </row>
    <row r="24" spans="1:5">
      <c r="A24">
        <v>5</v>
      </c>
      <c r="B24">
        <v>3</v>
      </c>
      <c r="D24" t="s">
        <v>17</v>
      </c>
    </row>
    <row r="25" spans="1:5">
      <c r="A25">
        <v>6</v>
      </c>
      <c r="B25">
        <v>3</v>
      </c>
      <c r="D25" t="s">
        <v>17</v>
      </c>
    </row>
    <row r="26" spans="1:5">
      <c r="A26">
        <v>7</v>
      </c>
      <c r="B26">
        <v>3</v>
      </c>
      <c r="D26" t="s">
        <v>17</v>
      </c>
    </row>
    <row r="27" spans="1:5">
      <c r="A27">
        <v>8</v>
      </c>
      <c r="B27">
        <v>3</v>
      </c>
    </row>
    <row r="29" spans="1:5">
      <c r="A29">
        <v>1</v>
      </c>
      <c r="B29">
        <v>4</v>
      </c>
      <c r="C29" t="s">
        <v>99</v>
      </c>
      <c r="E29" t="s">
        <v>98</v>
      </c>
    </row>
    <row r="30" spans="1:5">
      <c r="A30">
        <v>2</v>
      </c>
      <c r="B30">
        <v>4</v>
      </c>
      <c r="C30" s="23" t="s">
        <v>36</v>
      </c>
      <c r="D30" s="23"/>
      <c r="E30" s="23">
        <v>10</v>
      </c>
    </row>
    <row r="31" spans="1:5">
      <c r="A31">
        <v>3</v>
      </c>
      <c r="B31">
        <v>4</v>
      </c>
      <c r="E31" s="24"/>
    </row>
    <row r="32" spans="1:5">
      <c r="A32">
        <v>4</v>
      </c>
      <c r="B32">
        <v>4</v>
      </c>
      <c r="D32" t="s">
        <v>17</v>
      </c>
    </row>
    <row r="33" spans="1:4">
      <c r="A33">
        <v>5</v>
      </c>
      <c r="B33">
        <v>4</v>
      </c>
      <c r="D33" t="s">
        <v>17</v>
      </c>
    </row>
    <row r="34" spans="1:4">
      <c r="A34">
        <v>6</v>
      </c>
      <c r="B34">
        <v>4</v>
      </c>
      <c r="D34" t="s">
        <v>17</v>
      </c>
    </row>
    <row r="35" spans="1:4">
      <c r="A35">
        <v>7</v>
      </c>
      <c r="B35">
        <v>4</v>
      </c>
    </row>
    <row r="36" spans="1:4">
      <c r="A36">
        <v>8</v>
      </c>
      <c r="B36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>
      <pane xSplit="2115" ySplit="1200" topLeftCell="H3" activePane="bottomRight"/>
      <selection activeCell="F1" sqref="F1"/>
      <selection pane="topRight"/>
      <selection pane="bottomLeft" activeCell="A41" sqref="A41:XFD44"/>
      <selection pane="bottomRight" activeCell="K15" sqref="K15"/>
    </sheetView>
  </sheetViews>
  <sheetFormatPr defaultRowHeight="15"/>
  <cols>
    <col min="1" max="1" width="16.42578125" customWidth="1"/>
    <col min="11" max="11" width="5.28515625" style="38" bestFit="1" customWidth="1"/>
    <col min="12" max="12" width="9.5703125" customWidth="1"/>
    <col min="24" max="24" width="5.28515625" bestFit="1" customWidth="1"/>
    <col min="25" max="25" width="0" hidden="1" customWidth="1"/>
  </cols>
  <sheetData>
    <row r="1" spans="1:27">
      <c r="C1" s="25" t="s">
        <v>30</v>
      </c>
      <c r="D1" s="25"/>
      <c r="E1" s="25"/>
      <c r="G1" s="25" t="s">
        <v>31</v>
      </c>
      <c r="H1" s="25"/>
      <c r="I1" s="25"/>
      <c r="M1" s="25" t="s">
        <v>32</v>
      </c>
      <c r="N1" s="25"/>
      <c r="O1" s="25"/>
      <c r="P1" s="25"/>
      <c r="S1" s="25" t="s">
        <v>33</v>
      </c>
      <c r="T1" s="25"/>
      <c r="U1" s="25"/>
    </row>
    <row r="2" spans="1:27">
      <c r="G2" s="26" t="s">
        <v>34</v>
      </c>
      <c r="H2" s="26"/>
      <c r="I2" s="26"/>
      <c r="M2" s="27" t="s">
        <v>35</v>
      </c>
      <c r="N2" s="27"/>
      <c r="O2" s="27"/>
      <c r="P2" s="27"/>
      <c r="S2" t="s">
        <v>107</v>
      </c>
    </row>
    <row r="3" spans="1:27">
      <c r="A3" s="4"/>
      <c r="C3">
        <v>150</v>
      </c>
      <c r="D3">
        <v>8</v>
      </c>
      <c r="S3">
        <v>180</v>
      </c>
      <c r="T3">
        <v>12</v>
      </c>
    </row>
    <row r="4" spans="1:27">
      <c r="C4" s="5" t="s">
        <v>23</v>
      </c>
      <c r="D4" s="6" t="s">
        <v>24</v>
      </c>
      <c r="E4" s="38" t="s">
        <v>104</v>
      </c>
      <c r="G4" s="7" t="s">
        <v>25</v>
      </c>
      <c r="H4" s="7" t="s">
        <v>24</v>
      </c>
      <c r="J4" s="8" t="s">
        <v>26</v>
      </c>
      <c r="K4" s="38" t="s">
        <v>104</v>
      </c>
      <c r="L4" t="s">
        <v>105</v>
      </c>
      <c r="M4" t="s">
        <v>106</v>
      </c>
      <c r="N4" t="s">
        <v>28</v>
      </c>
      <c r="O4" t="s">
        <v>24</v>
      </c>
      <c r="Q4" s="8" t="s">
        <v>26</v>
      </c>
      <c r="R4" s="38" t="s">
        <v>104</v>
      </c>
      <c r="S4" t="s">
        <v>27</v>
      </c>
      <c r="T4" t="s">
        <v>28</v>
      </c>
      <c r="U4" t="s">
        <v>24</v>
      </c>
      <c r="W4" s="33" t="s">
        <v>26</v>
      </c>
      <c r="X4" s="30" t="s">
        <v>104</v>
      </c>
    </row>
    <row r="5" spans="1:27">
      <c r="A5" s="15" t="s">
        <v>64</v>
      </c>
      <c r="C5">
        <v>148</v>
      </c>
      <c r="D5">
        <f>SUM(1000-((C$3-C5)*D$3))</f>
        <v>984</v>
      </c>
      <c r="E5" s="38">
        <f>RANK(D5,$D$5:$D$23)</f>
        <v>3</v>
      </c>
      <c r="G5">
        <v>10</v>
      </c>
      <c r="H5">
        <f t="shared" ref="H5:H13" si="0">SUM(1000-((19-G5)*32))</f>
        <v>712</v>
      </c>
      <c r="J5" s="8">
        <f t="shared" ref="J5:J13" si="1">SUM(H5+D5)</f>
        <v>1696</v>
      </c>
      <c r="K5" s="38">
        <f>RANK(J5,$J$5:$J$23)</f>
        <v>5</v>
      </c>
      <c r="L5">
        <v>11</v>
      </c>
      <c r="M5" s="36">
        <v>18</v>
      </c>
      <c r="N5">
        <f>60*L5+M5</f>
        <v>678</v>
      </c>
      <c r="O5">
        <f>IF(N5=AA1,0,SUM(1000-((N5-680)*4)))</f>
        <v>1008</v>
      </c>
      <c r="Q5" s="8">
        <f t="shared" ref="Q5:Q13" si="2">SUM(O5+J5)</f>
        <v>2704</v>
      </c>
      <c r="R5" s="38">
        <f>RANK(Q5,$Q$5:$Q$23)</f>
        <v>1</v>
      </c>
      <c r="S5" s="9">
        <v>2.37</v>
      </c>
      <c r="T5">
        <v>157</v>
      </c>
      <c r="U5">
        <f>SUM(1000-((T5-$S$3)*$T$3))</f>
        <v>1276</v>
      </c>
      <c r="W5" s="34">
        <f>SUM(U5+Q5)</f>
        <v>3980</v>
      </c>
      <c r="X5" s="10">
        <f>RANK(W5,$W$5:$W$23)</f>
        <v>1</v>
      </c>
      <c r="Y5">
        <v>5</v>
      </c>
    </row>
    <row r="6" spans="1:27">
      <c r="A6" s="15" t="s">
        <v>63</v>
      </c>
      <c r="C6">
        <v>158</v>
      </c>
      <c r="D6">
        <f>SUM(1000-((C$3-C6)*D$3))</f>
        <v>1064</v>
      </c>
      <c r="E6" s="38">
        <f t="shared" ref="E6:E23" si="3">RANK(D6,$D$5:$D$23)</f>
        <v>2</v>
      </c>
      <c r="G6">
        <v>6</v>
      </c>
      <c r="H6">
        <f t="shared" si="0"/>
        <v>584</v>
      </c>
      <c r="J6" s="8">
        <f t="shared" si="1"/>
        <v>1648</v>
      </c>
      <c r="K6" s="38">
        <f t="shared" ref="K6:K23" si="4">RANK(J6,$J$5:$J$23)</f>
        <v>6</v>
      </c>
      <c r="L6">
        <v>16</v>
      </c>
      <c r="M6" s="36">
        <v>38</v>
      </c>
      <c r="N6">
        <f t="shared" ref="N6:N23" si="5">60*L6+M6</f>
        <v>998</v>
      </c>
      <c r="O6">
        <v>0</v>
      </c>
      <c r="Q6" s="8">
        <f t="shared" si="2"/>
        <v>1648</v>
      </c>
      <c r="R6" s="38">
        <f>RANK(Q6,$Q$5:$Q$23)</f>
        <v>9</v>
      </c>
      <c r="S6" s="9">
        <v>3.51</v>
      </c>
      <c r="T6">
        <v>231</v>
      </c>
      <c r="U6">
        <f t="shared" ref="U6:U23" si="6">SUM(1000-((T6-$S$3)*$T$3))</f>
        <v>388</v>
      </c>
      <c r="W6" s="34">
        <f>SUM(U6+Q6)</f>
        <v>2036</v>
      </c>
      <c r="X6" s="10">
        <f>RANK(W6,$W$5:$W$23)</f>
        <v>13</v>
      </c>
      <c r="Y6">
        <v>7</v>
      </c>
    </row>
    <row r="7" spans="1:27">
      <c r="A7" s="15" t="s">
        <v>62</v>
      </c>
      <c r="C7">
        <v>140</v>
      </c>
      <c r="D7">
        <f t="shared" ref="D7:D34" si="7">SUM(1000-((C$3-C7)*D$3))</f>
        <v>920</v>
      </c>
      <c r="E7" s="38">
        <f t="shared" si="3"/>
        <v>5</v>
      </c>
      <c r="G7">
        <v>13</v>
      </c>
      <c r="H7">
        <f t="shared" si="0"/>
        <v>808</v>
      </c>
      <c r="J7" s="8">
        <f t="shared" si="1"/>
        <v>1728</v>
      </c>
      <c r="K7" s="38">
        <f t="shared" si="4"/>
        <v>4</v>
      </c>
      <c r="L7">
        <v>16</v>
      </c>
      <c r="M7" s="36">
        <v>9</v>
      </c>
      <c r="N7">
        <f t="shared" si="5"/>
        <v>969</v>
      </c>
      <c r="O7">
        <v>0</v>
      </c>
      <c r="Q7" s="8">
        <f t="shared" si="2"/>
        <v>1728</v>
      </c>
      <c r="R7" s="38">
        <f>RANK(Q7,$Q$5:$Q$23)</f>
        <v>8</v>
      </c>
      <c r="S7" s="9">
        <v>3.53</v>
      </c>
      <c r="T7">
        <v>233</v>
      </c>
      <c r="U7">
        <f t="shared" si="6"/>
        <v>364</v>
      </c>
      <c r="W7" s="34">
        <f>SUM(U7+Q7)</f>
        <v>2092</v>
      </c>
      <c r="X7" s="10">
        <f>RANK(W7,$W$5:$W$23)</f>
        <v>12</v>
      </c>
      <c r="Y7">
        <v>2</v>
      </c>
    </row>
    <row r="8" spans="1:27">
      <c r="A8" s="15" t="s">
        <v>61</v>
      </c>
      <c r="C8">
        <v>102</v>
      </c>
      <c r="D8">
        <f t="shared" si="7"/>
        <v>616</v>
      </c>
      <c r="E8" s="38">
        <f t="shared" si="3"/>
        <v>11</v>
      </c>
      <c r="G8">
        <v>9</v>
      </c>
      <c r="H8">
        <f t="shared" si="0"/>
        <v>680</v>
      </c>
      <c r="J8" s="8">
        <f t="shared" si="1"/>
        <v>1296</v>
      </c>
      <c r="K8" s="38">
        <f t="shared" si="4"/>
        <v>12</v>
      </c>
      <c r="L8">
        <v>16</v>
      </c>
      <c r="M8" s="36">
        <v>10</v>
      </c>
      <c r="N8">
        <f t="shared" si="5"/>
        <v>970</v>
      </c>
      <c r="O8">
        <v>0</v>
      </c>
      <c r="Q8" s="8">
        <f t="shared" si="2"/>
        <v>1296</v>
      </c>
      <c r="R8" s="38">
        <f>RANK(Q8,$Q$5:$Q$23)</f>
        <v>15</v>
      </c>
      <c r="S8" s="9">
        <v>2.5499999999999998</v>
      </c>
      <c r="T8">
        <v>175</v>
      </c>
      <c r="U8">
        <f t="shared" si="6"/>
        <v>1060</v>
      </c>
      <c r="W8" s="34">
        <f>SUM(U8+Q8)</f>
        <v>2356</v>
      </c>
      <c r="X8" s="10">
        <f>RANK(W8,$W$5:$W$23)</f>
        <v>10</v>
      </c>
      <c r="Y8">
        <v>6</v>
      </c>
      <c r="Z8" t="s">
        <v>108</v>
      </c>
      <c r="AA8" t="s">
        <v>109</v>
      </c>
    </row>
    <row r="9" spans="1:27">
      <c r="A9" s="15" t="s">
        <v>60</v>
      </c>
      <c r="C9">
        <v>102</v>
      </c>
      <c r="D9">
        <f t="shared" si="7"/>
        <v>616</v>
      </c>
      <c r="E9" s="38">
        <f t="shared" si="3"/>
        <v>11</v>
      </c>
      <c r="G9">
        <v>12</v>
      </c>
      <c r="H9">
        <f t="shared" si="0"/>
        <v>776</v>
      </c>
      <c r="J9" s="8">
        <f t="shared" si="1"/>
        <v>1392</v>
      </c>
      <c r="K9" s="38">
        <f t="shared" si="4"/>
        <v>11</v>
      </c>
      <c r="L9">
        <v>13</v>
      </c>
      <c r="M9" s="36">
        <v>24</v>
      </c>
      <c r="N9">
        <f t="shared" si="5"/>
        <v>804</v>
      </c>
      <c r="O9">
        <f t="shared" ref="O6:O23" si="8">IF(N9=AA5,0,SUM(1000-((N9-680)*4)))</f>
        <v>504</v>
      </c>
      <c r="Q9" s="8">
        <f t="shared" si="2"/>
        <v>1896</v>
      </c>
      <c r="R9" s="38">
        <f>RANK(Q9,$Q$5:$Q$23)</f>
        <v>6</v>
      </c>
      <c r="S9" s="9">
        <v>3.15</v>
      </c>
      <c r="T9">
        <v>195</v>
      </c>
      <c r="U9">
        <f t="shared" si="6"/>
        <v>820</v>
      </c>
      <c r="W9" s="34">
        <f>SUM(U9+Q9)</f>
        <v>2716</v>
      </c>
      <c r="X9" s="10">
        <f>RANK(W9,$W$5:$W$23)</f>
        <v>4</v>
      </c>
      <c r="Y9">
        <v>4</v>
      </c>
      <c r="Z9">
        <f>SUM(W5:W13)</f>
        <v>20596</v>
      </c>
      <c r="AA9">
        <f>SUM(W5,W9,W11)</f>
        <v>9240</v>
      </c>
    </row>
    <row r="10" spans="1:27">
      <c r="A10" s="15" t="s">
        <v>59</v>
      </c>
      <c r="C10">
        <v>92</v>
      </c>
      <c r="D10">
        <f t="shared" si="7"/>
        <v>536</v>
      </c>
      <c r="E10" s="38">
        <f t="shared" si="3"/>
        <v>14</v>
      </c>
      <c r="F10" s="8"/>
      <c r="G10">
        <v>10</v>
      </c>
      <c r="H10">
        <f t="shared" si="0"/>
        <v>712</v>
      </c>
      <c r="J10" s="8">
        <f t="shared" si="1"/>
        <v>1248</v>
      </c>
      <c r="K10" s="38">
        <f t="shared" si="4"/>
        <v>13</v>
      </c>
      <c r="L10">
        <v>16</v>
      </c>
      <c r="M10" s="36">
        <v>38</v>
      </c>
      <c r="N10">
        <f t="shared" si="5"/>
        <v>998</v>
      </c>
      <c r="O10">
        <v>0</v>
      </c>
      <c r="Q10" s="8">
        <f t="shared" si="2"/>
        <v>1248</v>
      </c>
      <c r="R10" s="38">
        <f>RANK(Q10,$Q$5:$Q$23)</f>
        <v>16</v>
      </c>
      <c r="S10" s="9">
        <v>5.33</v>
      </c>
      <c r="T10">
        <v>333</v>
      </c>
      <c r="U10">
        <v>0</v>
      </c>
      <c r="W10" s="34">
        <f t="shared" ref="W10:W11" si="9">SUM(U10+Q10)</f>
        <v>1248</v>
      </c>
      <c r="X10" s="10">
        <f>RANK(W10,$W$5:$W$23)</f>
        <v>17</v>
      </c>
      <c r="Z10" t="s">
        <v>110</v>
      </c>
    </row>
    <row r="11" spans="1:27">
      <c r="A11" s="15" t="s">
        <v>58</v>
      </c>
      <c r="C11">
        <v>116</v>
      </c>
      <c r="D11">
        <f t="shared" si="7"/>
        <v>728</v>
      </c>
      <c r="E11" s="38">
        <f t="shared" si="3"/>
        <v>10</v>
      </c>
      <c r="G11">
        <v>12</v>
      </c>
      <c r="H11">
        <f t="shared" si="0"/>
        <v>776</v>
      </c>
      <c r="J11" s="8">
        <f t="shared" si="1"/>
        <v>1504</v>
      </c>
      <c r="K11" s="38">
        <f t="shared" si="4"/>
        <v>8</v>
      </c>
      <c r="L11">
        <v>12</v>
      </c>
      <c r="M11" s="36">
        <v>53</v>
      </c>
      <c r="N11">
        <f t="shared" si="5"/>
        <v>773</v>
      </c>
      <c r="O11">
        <f t="shared" si="8"/>
        <v>628</v>
      </c>
      <c r="Q11" s="8">
        <f t="shared" si="2"/>
        <v>2132</v>
      </c>
      <c r="R11" s="38">
        <f>RANK(Q11,$Q$5:$Q$23)</f>
        <v>4</v>
      </c>
      <c r="S11" s="9">
        <v>3.49</v>
      </c>
      <c r="T11">
        <v>229</v>
      </c>
      <c r="U11">
        <f t="shared" si="6"/>
        <v>412</v>
      </c>
      <c r="W11" s="34">
        <f t="shared" si="9"/>
        <v>2544</v>
      </c>
      <c r="X11" s="10">
        <f>RANK(W11,$W$5:$W$23)</f>
        <v>7</v>
      </c>
      <c r="Z11" s="36">
        <f>AVERAGE(W5:W13)</f>
        <v>2288.4444444444443</v>
      </c>
    </row>
    <row r="12" spans="1:27">
      <c r="A12" s="15" t="s">
        <v>21</v>
      </c>
      <c r="C12">
        <v>96</v>
      </c>
      <c r="D12">
        <f t="shared" si="7"/>
        <v>568</v>
      </c>
      <c r="E12" s="38">
        <f t="shared" si="3"/>
        <v>13</v>
      </c>
      <c r="G12">
        <v>4</v>
      </c>
      <c r="H12">
        <f t="shared" si="0"/>
        <v>520</v>
      </c>
      <c r="J12" s="8">
        <f t="shared" si="1"/>
        <v>1088</v>
      </c>
      <c r="K12" s="38">
        <f t="shared" si="4"/>
        <v>16</v>
      </c>
      <c r="L12">
        <v>14</v>
      </c>
      <c r="M12" s="36">
        <v>56</v>
      </c>
      <c r="N12">
        <f t="shared" si="5"/>
        <v>896</v>
      </c>
      <c r="O12">
        <f t="shared" si="8"/>
        <v>136</v>
      </c>
      <c r="Q12" s="8">
        <f t="shared" si="2"/>
        <v>1224</v>
      </c>
      <c r="R12" s="38">
        <f>RANK(Q12,$Q$5:$Q$23)</f>
        <v>17</v>
      </c>
      <c r="S12" s="9">
        <v>4.29</v>
      </c>
      <c r="T12">
        <v>269</v>
      </c>
      <c r="U12">
        <v>0</v>
      </c>
      <c r="W12" s="34">
        <f>SUM(U12+Q12)</f>
        <v>1224</v>
      </c>
      <c r="X12" s="10">
        <f>RANK(W12,$W$5:$W$23)</f>
        <v>18</v>
      </c>
      <c r="Y12">
        <v>1</v>
      </c>
    </row>
    <row r="13" spans="1:27">
      <c r="A13" s="15" t="s">
        <v>20</v>
      </c>
      <c r="C13">
        <v>136</v>
      </c>
      <c r="D13">
        <f t="shared" si="7"/>
        <v>888</v>
      </c>
      <c r="E13" s="38">
        <f t="shared" si="3"/>
        <v>6</v>
      </c>
      <c r="G13">
        <v>10</v>
      </c>
      <c r="H13">
        <f t="shared" si="0"/>
        <v>712</v>
      </c>
      <c r="J13" s="8">
        <f t="shared" si="1"/>
        <v>1600</v>
      </c>
      <c r="K13" s="38">
        <f t="shared" si="4"/>
        <v>7</v>
      </c>
      <c r="L13">
        <v>14</v>
      </c>
      <c r="M13" s="36">
        <v>11</v>
      </c>
      <c r="N13">
        <f t="shared" si="5"/>
        <v>851</v>
      </c>
      <c r="O13">
        <f t="shared" si="8"/>
        <v>316</v>
      </c>
      <c r="Q13" s="8">
        <f t="shared" si="2"/>
        <v>1916</v>
      </c>
      <c r="R13" s="38">
        <f>RANK(Q13,$Q$5:$Q$23)</f>
        <v>5</v>
      </c>
      <c r="S13" s="9">
        <v>3.43</v>
      </c>
      <c r="T13">
        <v>223</v>
      </c>
      <c r="U13">
        <f t="shared" si="6"/>
        <v>484</v>
      </c>
      <c r="W13" s="34">
        <f>SUM(U13+Q13)</f>
        <v>2400</v>
      </c>
      <c r="X13" s="10">
        <f>RANK(W13,$W$5:$W$23)</f>
        <v>9</v>
      </c>
      <c r="Y13">
        <v>3</v>
      </c>
    </row>
    <row r="14" spans="1:27">
      <c r="A14" s="31"/>
      <c r="B14" s="31"/>
      <c r="C14" s="31"/>
      <c r="D14" s="31"/>
      <c r="E14" s="39"/>
      <c r="F14" s="31"/>
      <c r="G14" s="31"/>
      <c r="H14" s="32"/>
      <c r="I14" s="31"/>
      <c r="J14" s="31"/>
      <c r="K14" s="39"/>
      <c r="L14" s="31"/>
      <c r="M14" s="37"/>
      <c r="N14" s="37"/>
      <c r="O14" s="37"/>
      <c r="P14" s="37"/>
      <c r="Q14" s="37"/>
      <c r="R14" s="37"/>
      <c r="S14" s="37"/>
      <c r="T14" s="37"/>
      <c r="U14" s="37"/>
      <c r="V14" s="31"/>
      <c r="W14" s="31"/>
      <c r="X14" s="32"/>
    </row>
    <row r="15" spans="1:27">
      <c r="A15" s="13" t="s">
        <v>38</v>
      </c>
      <c r="C15">
        <v>80</v>
      </c>
      <c r="D15">
        <f t="shared" si="7"/>
        <v>440</v>
      </c>
      <c r="E15" s="38">
        <f t="shared" si="3"/>
        <v>15</v>
      </c>
      <c r="G15">
        <v>10</v>
      </c>
      <c r="H15">
        <f t="shared" ref="H15:H22" si="10">SUM(1000-((19-G15)*32))</f>
        <v>712</v>
      </c>
      <c r="J15" s="8">
        <f t="shared" ref="J15:J22" si="11">SUM(H15+D15)</f>
        <v>1152</v>
      </c>
      <c r="K15" s="38">
        <f t="shared" si="4"/>
        <v>14</v>
      </c>
      <c r="L15">
        <v>14</v>
      </c>
      <c r="M15" s="36">
        <v>33</v>
      </c>
      <c r="N15">
        <f t="shared" si="5"/>
        <v>873</v>
      </c>
      <c r="O15">
        <f t="shared" si="8"/>
        <v>228</v>
      </c>
      <c r="Q15" s="8">
        <f t="shared" ref="Q15:Q22" si="12">SUM(O15+J15)</f>
        <v>1380</v>
      </c>
      <c r="R15" s="38">
        <f>RANK(Q15,$Q$5:$Q$23)</f>
        <v>14</v>
      </c>
      <c r="S15" s="9">
        <v>5.22</v>
      </c>
      <c r="T15">
        <v>322</v>
      </c>
      <c r="U15">
        <v>0</v>
      </c>
      <c r="W15" s="34">
        <f t="shared" ref="W15:W17" si="13">SUM(U15+Q15)</f>
        <v>1380</v>
      </c>
      <c r="X15" s="10">
        <f>RANK(W15,$W$5:$W$23)</f>
        <v>16</v>
      </c>
      <c r="Z15" t="s">
        <v>108</v>
      </c>
      <c r="AA15" t="s">
        <v>109</v>
      </c>
    </row>
    <row r="16" spans="1:27">
      <c r="A16" s="13" t="s">
        <v>39</v>
      </c>
      <c r="C16">
        <v>60</v>
      </c>
      <c r="D16">
        <f t="shared" si="7"/>
        <v>280</v>
      </c>
      <c r="E16" s="38">
        <f t="shared" si="3"/>
        <v>17</v>
      </c>
      <c r="G16">
        <v>15</v>
      </c>
      <c r="H16">
        <f t="shared" si="10"/>
        <v>872</v>
      </c>
      <c r="J16" s="8">
        <f t="shared" si="11"/>
        <v>1152</v>
      </c>
      <c r="K16" s="38">
        <f t="shared" si="4"/>
        <v>14</v>
      </c>
      <c r="L16">
        <v>13</v>
      </c>
      <c r="M16" s="36">
        <v>30</v>
      </c>
      <c r="N16">
        <f t="shared" si="5"/>
        <v>810</v>
      </c>
      <c r="O16">
        <f t="shared" si="8"/>
        <v>480</v>
      </c>
      <c r="Q16" s="8">
        <f t="shared" si="12"/>
        <v>1632</v>
      </c>
      <c r="R16" s="38">
        <f>RANK(Q16,$Q$5:$Q$23)</f>
        <v>10</v>
      </c>
      <c r="S16" s="9">
        <v>2.4</v>
      </c>
      <c r="T16">
        <v>160</v>
      </c>
      <c r="U16">
        <f t="shared" si="6"/>
        <v>1240</v>
      </c>
      <c r="W16" s="34">
        <f t="shared" si="13"/>
        <v>2872</v>
      </c>
      <c r="X16" s="10">
        <f>RANK(W16,$W$5:$W$23)</f>
        <v>3</v>
      </c>
      <c r="Z16">
        <f>SUM(W15:W23)</f>
        <v>20836</v>
      </c>
      <c r="AA16">
        <f>SUM(W16,W18,W22)</f>
        <v>9096</v>
      </c>
    </row>
    <row r="17" spans="1:27">
      <c r="A17" s="13" t="s">
        <v>40</v>
      </c>
      <c r="C17">
        <v>62</v>
      </c>
      <c r="D17">
        <f t="shared" si="7"/>
        <v>296</v>
      </c>
      <c r="E17" s="38">
        <f t="shared" si="3"/>
        <v>16</v>
      </c>
      <c r="G17">
        <v>11</v>
      </c>
      <c r="H17">
        <f t="shared" si="10"/>
        <v>744</v>
      </c>
      <c r="J17" s="8">
        <f t="shared" si="11"/>
        <v>1040</v>
      </c>
      <c r="K17" s="38">
        <f t="shared" si="4"/>
        <v>17</v>
      </c>
      <c r="L17">
        <v>13</v>
      </c>
      <c r="M17" s="36">
        <v>10</v>
      </c>
      <c r="N17">
        <f t="shared" si="5"/>
        <v>790</v>
      </c>
      <c r="O17">
        <f t="shared" si="8"/>
        <v>560</v>
      </c>
      <c r="Q17" s="8">
        <f t="shared" si="12"/>
        <v>1600</v>
      </c>
      <c r="R17" s="38">
        <f>RANK(Q17,$Q$5:$Q$23)</f>
        <v>12</v>
      </c>
      <c r="S17" s="9">
        <v>3.05</v>
      </c>
      <c r="T17">
        <v>185</v>
      </c>
      <c r="U17">
        <f t="shared" si="6"/>
        <v>940</v>
      </c>
      <c r="W17" s="34">
        <f t="shared" si="13"/>
        <v>2540</v>
      </c>
      <c r="X17" s="10">
        <f>RANK(W17,$W$5:$W$23)</f>
        <v>8</v>
      </c>
      <c r="Z17" t="s">
        <v>110</v>
      </c>
    </row>
    <row r="18" spans="1:27">
      <c r="A18" s="13" t="s">
        <v>41</v>
      </c>
      <c r="C18">
        <v>166</v>
      </c>
      <c r="D18">
        <f t="shared" si="7"/>
        <v>1128</v>
      </c>
      <c r="E18" s="38">
        <f t="shared" si="3"/>
        <v>1</v>
      </c>
      <c r="G18">
        <v>9</v>
      </c>
      <c r="H18">
        <f t="shared" si="10"/>
        <v>680</v>
      </c>
      <c r="J18" s="8">
        <f t="shared" si="11"/>
        <v>1808</v>
      </c>
      <c r="K18" s="38">
        <f t="shared" si="4"/>
        <v>1</v>
      </c>
      <c r="L18">
        <v>13</v>
      </c>
      <c r="M18" s="36">
        <v>54</v>
      </c>
      <c r="N18">
        <f t="shared" si="5"/>
        <v>834</v>
      </c>
      <c r="O18">
        <f t="shared" si="8"/>
        <v>384</v>
      </c>
      <c r="Q18" s="8">
        <f t="shared" si="12"/>
        <v>2192</v>
      </c>
      <c r="R18" s="38">
        <f>RANK(Q18,$Q$5:$Q$23)</f>
        <v>3</v>
      </c>
      <c r="S18" s="9">
        <v>2.31</v>
      </c>
      <c r="T18">
        <v>151</v>
      </c>
      <c r="U18">
        <f t="shared" si="6"/>
        <v>1348</v>
      </c>
      <c r="W18" s="34">
        <f t="shared" ref="W18:W23" si="14">SUM(U18+Q18)</f>
        <v>3540</v>
      </c>
      <c r="X18" s="10">
        <f>RANK(W18,$W$5:$W$23)</f>
        <v>2</v>
      </c>
      <c r="Y18">
        <v>1</v>
      </c>
      <c r="Z18" s="36">
        <f>AVERAGE(W15:W23)</f>
        <v>2315.1111111111113</v>
      </c>
    </row>
    <row r="19" spans="1:27">
      <c r="A19" s="13" t="s">
        <v>29</v>
      </c>
      <c r="C19">
        <v>130</v>
      </c>
      <c r="D19">
        <f t="shared" si="7"/>
        <v>840</v>
      </c>
      <c r="E19" s="38">
        <f t="shared" si="3"/>
        <v>7</v>
      </c>
      <c r="G19">
        <v>7</v>
      </c>
      <c r="H19">
        <f t="shared" si="10"/>
        <v>616</v>
      </c>
      <c r="J19" s="8">
        <f t="shared" si="11"/>
        <v>1456</v>
      </c>
      <c r="K19" s="38">
        <f t="shared" si="4"/>
        <v>10</v>
      </c>
      <c r="L19">
        <v>15</v>
      </c>
      <c r="M19" s="36">
        <v>41</v>
      </c>
      <c r="N19">
        <f t="shared" si="5"/>
        <v>941</v>
      </c>
      <c r="O19">
        <v>0</v>
      </c>
      <c r="Q19" s="8">
        <f t="shared" si="12"/>
        <v>1456</v>
      </c>
      <c r="R19" s="38">
        <f>RANK(Q19,$Q$5:$Q$23)</f>
        <v>13</v>
      </c>
      <c r="S19" s="9">
        <v>3.25</v>
      </c>
      <c r="T19">
        <v>205</v>
      </c>
      <c r="U19">
        <f t="shared" si="6"/>
        <v>700</v>
      </c>
      <c r="W19" s="34">
        <f t="shared" si="14"/>
        <v>2156</v>
      </c>
      <c r="X19" s="10">
        <f>RANK(W19,$W$5:$W$23)</f>
        <v>11</v>
      </c>
      <c r="Y19">
        <v>14</v>
      </c>
    </row>
    <row r="20" spans="1:27">
      <c r="A20" s="13" t="s">
        <v>42</v>
      </c>
      <c r="C20">
        <v>34</v>
      </c>
      <c r="D20">
        <f t="shared" si="7"/>
        <v>72</v>
      </c>
      <c r="E20" s="38">
        <f t="shared" si="3"/>
        <v>18</v>
      </c>
      <c r="G20">
        <v>7</v>
      </c>
      <c r="H20">
        <f t="shared" si="10"/>
        <v>616</v>
      </c>
      <c r="J20" s="8">
        <f t="shared" si="11"/>
        <v>688</v>
      </c>
      <c r="K20" s="38">
        <f t="shared" si="4"/>
        <v>18</v>
      </c>
      <c r="L20">
        <v>14</v>
      </c>
      <c r="M20" s="36">
        <v>14</v>
      </c>
      <c r="N20">
        <f t="shared" si="5"/>
        <v>854</v>
      </c>
      <c r="O20">
        <f t="shared" si="8"/>
        <v>304</v>
      </c>
      <c r="Q20" s="8">
        <f t="shared" si="12"/>
        <v>992</v>
      </c>
      <c r="R20" s="38">
        <f>RANK(Q20,$Q$5:$Q$23)</f>
        <v>18</v>
      </c>
      <c r="S20" s="9">
        <v>3.5</v>
      </c>
      <c r="T20">
        <v>230</v>
      </c>
      <c r="U20">
        <f t="shared" si="6"/>
        <v>400</v>
      </c>
      <c r="W20" s="34">
        <f t="shared" si="14"/>
        <v>1392</v>
      </c>
      <c r="X20" s="10">
        <f>RANK(W20,$W$5:$W$23)</f>
        <v>15</v>
      </c>
      <c r="Y20">
        <v>12</v>
      </c>
    </row>
    <row r="21" spans="1:27">
      <c r="A21" s="13" t="s">
        <v>43</v>
      </c>
      <c r="C21">
        <v>146</v>
      </c>
      <c r="D21">
        <f t="shared" si="7"/>
        <v>968</v>
      </c>
      <c r="E21" s="38">
        <f t="shared" si="3"/>
        <v>4</v>
      </c>
      <c r="G21">
        <v>14</v>
      </c>
      <c r="H21">
        <f t="shared" si="10"/>
        <v>840</v>
      </c>
      <c r="J21" s="8">
        <f t="shared" si="11"/>
        <v>1808</v>
      </c>
      <c r="K21" s="38">
        <f t="shared" si="4"/>
        <v>1</v>
      </c>
      <c r="L21">
        <v>13</v>
      </c>
      <c r="M21" s="36">
        <v>52</v>
      </c>
      <c r="N21">
        <f t="shared" si="5"/>
        <v>832</v>
      </c>
      <c r="O21">
        <f t="shared" si="8"/>
        <v>392</v>
      </c>
      <c r="Q21" s="8">
        <f t="shared" si="12"/>
        <v>2200</v>
      </c>
      <c r="R21" s="38">
        <f>RANK(Q21,$Q$5:$Q$23)</f>
        <v>2</v>
      </c>
      <c r="S21" s="9">
        <v>3.46</v>
      </c>
      <c r="T21">
        <v>226</v>
      </c>
      <c r="U21">
        <f t="shared" si="6"/>
        <v>448</v>
      </c>
      <c r="W21" s="34">
        <f t="shared" si="14"/>
        <v>2648</v>
      </c>
      <c r="X21" s="10">
        <f>RANK(W21,$W$5:$W$23)</f>
        <v>6</v>
      </c>
      <c r="Y21">
        <v>4</v>
      </c>
    </row>
    <row r="22" spans="1:27">
      <c r="A22" s="13" t="s">
        <v>44</v>
      </c>
      <c r="C22">
        <v>126</v>
      </c>
      <c r="D22">
        <f t="shared" si="7"/>
        <v>808</v>
      </c>
      <c r="E22" s="38">
        <f t="shared" si="3"/>
        <v>8</v>
      </c>
      <c r="G22">
        <v>17</v>
      </c>
      <c r="H22">
        <f t="shared" si="10"/>
        <v>936</v>
      </c>
      <c r="J22" s="8">
        <f t="shared" si="11"/>
        <v>1744</v>
      </c>
      <c r="K22" s="38">
        <f t="shared" si="4"/>
        <v>3</v>
      </c>
      <c r="M22" s="36"/>
      <c r="N22">
        <f t="shared" si="5"/>
        <v>0</v>
      </c>
      <c r="O22">
        <f t="shared" si="8"/>
        <v>0</v>
      </c>
      <c r="Q22" s="8">
        <f t="shared" si="12"/>
        <v>1744</v>
      </c>
      <c r="R22" s="38">
        <f>RANK(Q22,$Q$5:$Q$23)</f>
        <v>7</v>
      </c>
      <c r="S22" s="9">
        <v>3.05</v>
      </c>
      <c r="T22">
        <v>185</v>
      </c>
      <c r="U22">
        <f t="shared" si="6"/>
        <v>940</v>
      </c>
      <c r="W22" s="34">
        <f t="shared" si="14"/>
        <v>2684</v>
      </c>
      <c r="X22" s="10">
        <f>RANK(W22,$W$5:$W$23)</f>
        <v>5</v>
      </c>
      <c r="Y22">
        <v>2</v>
      </c>
    </row>
    <row r="23" spans="1:27">
      <c r="A23" s="13" t="s">
        <v>49</v>
      </c>
      <c r="C23">
        <v>122</v>
      </c>
      <c r="D23">
        <f t="shared" si="7"/>
        <v>776</v>
      </c>
      <c r="E23" s="38">
        <f t="shared" si="3"/>
        <v>9</v>
      </c>
      <c r="G23">
        <v>10</v>
      </c>
      <c r="H23">
        <f t="shared" ref="H23" si="15">SUM(1000-((19-G23)*32))</f>
        <v>712</v>
      </c>
      <c r="J23" s="8">
        <f t="shared" ref="J23" si="16">SUM(H23+D23)</f>
        <v>1488</v>
      </c>
      <c r="K23" s="38">
        <f t="shared" si="4"/>
        <v>9</v>
      </c>
      <c r="L23">
        <v>14</v>
      </c>
      <c r="M23" s="36">
        <v>56</v>
      </c>
      <c r="N23">
        <f t="shared" si="5"/>
        <v>896</v>
      </c>
      <c r="O23">
        <f t="shared" si="8"/>
        <v>136</v>
      </c>
      <c r="Q23" s="8">
        <f t="shared" ref="Q23" si="17">SUM(O23+J23)</f>
        <v>1624</v>
      </c>
      <c r="R23" s="38">
        <f>RANK(Q23,$Q$5:$Q$23)</f>
        <v>11</v>
      </c>
      <c r="S23" s="9">
        <v>0</v>
      </c>
      <c r="T23">
        <v>0</v>
      </c>
      <c r="U23">
        <v>0</v>
      </c>
      <c r="W23" s="34">
        <f t="shared" si="14"/>
        <v>1624</v>
      </c>
      <c r="X23" s="10">
        <f>RANK(W23,$W$5:$W$23)</f>
        <v>14</v>
      </c>
      <c r="Y23">
        <v>17</v>
      </c>
    </row>
    <row r="24" spans="1:27">
      <c r="J24" s="8"/>
      <c r="Q24" s="8"/>
      <c r="S24" s="9"/>
      <c r="W24" s="10"/>
      <c r="X24" s="10"/>
      <c r="Y24">
        <v>8</v>
      </c>
    </row>
    <row r="25" spans="1:27">
      <c r="J25" s="8"/>
      <c r="M25" s="36"/>
      <c r="N25">
        <v>630</v>
      </c>
      <c r="O25">
        <v>4</v>
      </c>
      <c r="Q25" s="8"/>
      <c r="S25" s="9"/>
      <c r="W25" s="10"/>
      <c r="X25" s="10"/>
      <c r="Y25">
        <v>9</v>
      </c>
    </row>
    <row r="26" spans="1:27">
      <c r="J26" s="8"/>
      <c r="Q26" s="8"/>
      <c r="S26" s="9"/>
      <c r="W26" s="10"/>
      <c r="X26" s="10"/>
      <c r="Y26">
        <v>21</v>
      </c>
    </row>
    <row r="27" spans="1:27">
      <c r="A27" s="16" t="s">
        <v>56</v>
      </c>
      <c r="C27">
        <v>94</v>
      </c>
      <c r="D27">
        <f t="shared" si="7"/>
        <v>552</v>
      </c>
      <c r="E27" s="38">
        <f>RANK(D27,$D$27:$D$34)</f>
        <v>8</v>
      </c>
      <c r="G27">
        <v>18</v>
      </c>
      <c r="H27">
        <f>SUM(1000-((19-G27)*32))</f>
        <v>968</v>
      </c>
      <c r="J27" s="8">
        <f>SUM(H27+D27)</f>
        <v>1520</v>
      </c>
      <c r="K27" s="38">
        <f>RANK(J27,$J$27:$J$34)</f>
        <v>7</v>
      </c>
      <c r="L27">
        <v>11</v>
      </c>
      <c r="M27">
        <v>5</v>
      </c>
      <c r="N27">
        <f>L27*60+M27</f>
        <v>665</v>
      </c>
      <c r="O27">
        <f>IF(N27=AA23,0,SUM(1000-((N27-600)*4)))</f>
        <v>740</v>
      </c>
      <c r="Q27" s="8">
        <f>SUM(O27+J27)</f>
        <v>2260</v>
      </c>
      <c r="R27">
        <f>RANK(Q27,$Q$27:$Q$34)</f>
        <v>5</v>
      </c>
      <c r="S27" s="9">
        <v>3.59</v>
      </c>
      <c r="T27">
        <v>239</v>
      </c>
      <c r="U27">
        <f>SUM(1000-((T27-$S$3)*12))</f>
        <v>292</v>
      </c>
      <c r="W27" s="34">
        <f>SUM(U27+Q27)</f>
        <v>2552</v>
      </c>
      <c r="X27" s="10">
        <f>RANK(W27,$W$27:$W$34)</f>
        <v>7</v>
      </c>
      <c r="Y27">
        <v>16</v>
      </c>
    </row>
    <row r="28" spans="1:27">
      <c r="A28" s="16" t="s">
        <v>54</v>
      </c>
      <c r="C28">
        <v>96</v>
      </c>
      <c r="D28">
        <f t="shared" si="7"/>
        <v>568</v>
      </c>
      <c r="E28" s="38">
        <f t="shared" ref="E28:E34" si="18">RANK(D28,$D$27:$D$34)</f>
        <v>6</v>
      </c>
      <c r="G28">
        <v>13</v>
      </c>
      <c r="H28">
        <f t="shared" ref="H28:H34" si="19">SUM(1000-((19-G28)*32))</f>
        <v>808</v>
      </c>
      <c r="J28" s="8">
        <f t="shared" ref="J28:J34" si="20">SUM(H28+D28)</f>
        <v>1376</v>
      </c>
      <c r="K28" s="38">
        <f>RANK(J28,$J$27:$J$34)</f>
        <v>8</v>
      </c>
      <c r="L28">
        <v>12</v>
      </c>
      <c r="M28">
        <v>34</v>
      </c>
      <c r="N28">
        <f t="shared" ref="N28:N34" si="21">L28*60+M28</f>
        <v>754</v>
      </c>
      <c r="O28">
        <f>IF(N28=AA25,0,SUM(1000-((N28-600)*4)))</f>
        <v>384</v>
      </c>
      <c r="Q28" s="8">
        <f>SUM(O28+J28)</f>
        <v>1760</v>
      </c>
      <c r="R28">
        <f>RANK(Q28,$Q$27:$Q$34)</f>
        <v>7</v>
      </c>
      <c r="S28" s="9">
        <v>2.04</v>
      </c>
      <c r="T28">
        <v>124</v>
      </c>
      <c r="U28">
        <f t="shared" ref="U28:U34" si="22">SUM(1000-((T28-$S$3)*12))</f>
        <v>1672</v>
      </c>
      <c r="W28" s="34">
        <f>SUM(U28+Q28)</f>
        <v>3432</v>
      </c>
      <c r="X28" s="10">
        <f>RANK(W28,$W$27:$W$34)</f>
        <v>3</v>
      </c>
      <c r="Y28">
        <v>19</v>
      </c>
      <c r="Z28" t="s">
        <v>110</v>
      </c>
      <c r="AA28" t="s">
        <v>109</v>
      </c>
    </row>
    <row r="29" spans="1:27">
      <c r="A29" s="16" t="s">
        <v>19</v>
      </c>
      <c r="C29">
        <v>140</v>
      </c>
      <c r="D29">
        <f t="shared" si="7"/>
        <v>920</v>
      </c>
      <c r="E29" s="38">
        <f t="shared" si="18"/>
        <v>1</v>
      </c>
      <c r="G29">
        <v>19</v>
      </c>
      <c r="H29">
        <f t="shared" si="19"/>
        <v>1000</v>
      </c>
      <c r="J29" s="8">
        <f t="shared" si="20"/>
        <v>1920</v>
      </c>
      <c r="K29" s="38">
        <f>RANK(J29,$J$27:$J$34)</f>
        <v>1</v>
      </c>
      <c r="L29">
        <v>12</v>
      </c>
      <c r="M29">
        <v>38</v>
      </c>
      <c r="N29">
        <f t="shared" si="21"/>
        <v>758</v>
      </c>
      <c r="O29">
        <f>IF(N29=AA26,0,SUM(1000-((N29-600)*4)))</f>
        <v>368</v>
      </c>
      <c r="Q29" s="8">
        <f>SUM(O29+J29)</f>
        <v>2288</v>
      </c>
      <c r="R29">
        <f>RANK(Q29,$Q$27:$Q$34)</f>
        <v>4</v>
      </c>
      <c r="S29" s="9">
        <v>3.27</v>
      </c>
      <c r="T29">
        <v>207</v>
      </c>
      <c r="U29">
        <f t="shared" si="22"/>
        <v>676</v>
      </c>
      <c r="W29" s="35">
        <f>SUM(U29+Q29)</f>
        <v>2964</v>
      </c>
      <c r="X29" s="10">
        <f>RANK(W29,$W$27:$W$34)</f>
        <v>4</v>
      </c>
      <c r="Z29">
        <f>AVERAGE(W27:W31)</f>
        <v>2716</v>
      </c>
      <c r="AA29">
        <f>SUM(W28:W29,W31)</f>
        <v>9040</v>
      </c>
    </row>
    <row r="30" spans="1:27">
      <c r="A30" s="16" t="s">
        <v>53</v>
      </c>
      <c r="C30">
        <v>130</v>
      </c>
      <c r="D30">
        <f t="shared" si="7"/>
        <v>840</v>
      </c>
      <c r="E30" s="38">
        <f t="shared" si="18"/>
        <v>3</v>
      </c>
      <c r="G30">
        <v>13</v>
      </c>
      <c r="H30">
        <f t="shared" si="19"/>
        <v>808</v>
      </c>
      <c r="J30" s="8">
        <f t="shared" si="20"/>
        <v>1648</v>
      </c>
      <c r="K30" s="38">
        <f>RANK(J30,$J$27:$J$34)</f>
        <v>5</v>
      </c>
      <c r="L30">
        <v>14</v>
      </c>
      <c r="M30">
        <v>40</v>
      </c>
      <c r="N30">
        <f t="shared" si="21"/>
        <v>880</v>
      </c>
      <c r="O30">
        <v>0</v>
      </c>
      <c r="Q30" s="8">
        <f>SUM(O30+J30)</f>
        <v>1648</v>
      </c>
      <c r="R30">
        <f>RANK(Q30,$Q$27:$Q$34)</f>
        <v>8</v>
      </c>
      <c r="S30" s="9">
        <v>3.55</v>
      </c>
      <c r="T30">
        <v>235</v>
      </c>
      <c r="U30">
        <f t="shared" si="22"/>
        <v>340</v>
      </c>
      <c r="W30" s="35">
        <f>SUM(U30+Q30)</f>
        <v>1988</v>
      </c>
      <c r="X30" s="10">
        <f>RANK(W30,$W$27:$W$34)</f>
        <v>8</v>
      </c>
    </row>
    <row r="31" spans="1:27">
      <c r="A31" s="16" t="s">
        <v>51</v>
      </c>
      <c r="C31">
        <v>118</v>
      </c>
      <c r="D31">
        <f t="shared" si="7"/>
        <v>744</v>
      </c>
      <c r="E31" s="38">
        <f t="shared" si="18"/>
        <v>4</v>
      </c>
      <c r="G31">
        <v>19</v>
      </c>
      <c r="H31">
        <f t="shared" si="19"/>
        <v>1000</v>
      </c>
      <c r="J31" s="8">
        <f t="shared" si="20"/>
        <v>1744</v>
      </c>
      <c r="K31" s="38">
        <f>RANK(J31,$J$27:$J$34)</f>
        <v>3</v>
      </c>
      <c r="L31">
        <v>11</v>
      </c>
      <c r="M31">
        <v>20</v>
      </c>
      <c r="N31">
        <f t="shared" si="21"/>
        <v>680</v>
      </c>
      <c r="O31">
        <f>IF(N31=AA28,0,SUM(1000-((N31-600)*4)))</f>
        <v>680</v>
      </c>
      <c r="Q31" s="8">
        <f>SUM(O31+J31)</f>
        <v>2424</v>
      </c>
      <c r="R31">
        <f>RANK(Q31,$Q$27:$Q$34)</f>
        <v>2</v>
      </c>
      <c r="S31" s="9">
        <v>4.05</v>
      </c>
      <c r="T31">
        <v>245</v>
      </c>
      <c r="U31">
        <f t="shared" si="22"/>
        <v>220</v>
      </c>
      <c r="W31" s="34">
        <f t="shared" ref="W31:W36" si="23">SUM(U31+Q31)</f>
        <v>2644</v>
      </c>
      <c r="X31" s="10">
        <f>RANK(W31,$W$27:$W$34)</f>
        <v>6</v>
      </c>
      <c r="Y31">
        <v>7</v>
      </c>
    </row>
    <row r="32" spans="1:27">
      <c r="A32" s="14" t="s">
        <v>16</v>
      </c>
      <c r="C32">
        <v>114</v>
      </c>
      <c r="D32">
        <f t="shared" si="7"/>
        <v>712</v>
      </c>
      <c r="E32" s="38">
        <f t="shared" si="18"/>
        <v>5</v>
      </c>
      <c r="G32">
        <v>18</v>
      </c>
      <c r="H32">
        <f t="shared" si="19"/>
        <v>968</v>
      </c>
      <c r="J32" s="8">
        <f t="shared" si="20"/>
        <v>1680</v>
      </c>
      <c r="K32" s="38">
        <f>RANK(J32,$J$27:$J$34)</f>
        <v>4</v>
      </c>
      <c r="L32">
        <v>11</v>
      </c>
      <c r="M32">
        <v>57</v>
      </c>
      <c r="N32">
        <f t="shared" si="21"/>
        <v>717</v>
      </c>
      <c r="O32">
        <f>IF(N32=AA30,0,SUM(1000-((N32-600)*4)))</f>
        <v>532</v>
      </c>
      <c r="Q32" s="8">
        <f>SUM(O32+J32)</f>
        <v>2212</v>
      </c>
      <c r="R32">
        <f>RANK(Q32,$Q$27:$Q$34)</f>
        <v>6</v>
      </c>
      <c r="S32" s="9">
        <v>3.39</v>
      </c>
      <c r="T32">
        <v>219</v>
      </c>
      <c r="U32">
        <f t="shared" si="22"/>
        <v>532</v>
      </c>
      <c r="W32" s="34">
        <f t="shared" si="23"/>
        <v>2744</v>
      </c>
      <c r="X32" s="10">
        <f>RANK(W32,$W$27:$W$34)</f>
        <v>5</v>
      </c>
      <c r="Y32">
        <v>10</v>
      </c>
      <c r="Z32" t="s">
        <v>110</v>
      </c>
      <c r="AA32" t="s">
        <v>109</v>
      </c>
    </row>
    <row r="33" spans="1:27">
      <c r="A33" s="14" t="s">
        <v>113</v>
      </c>
      <c r="C33">
        <v>136</v>
      </c>
      <c r="D33">
        <f t="shared" si="7"/>
        <v>888</v>
      </c>
      <c r="E33" s="38">
        <f t="shared" si="18"/>
        <v>2</v>
      </c>
      <c r="G33">
        <v>19</v>
      </c>
      <c r="H33">
        <f t="shared" si="19"/>
        <v>1000</v>
      </c>
      <c r="J33" s="8">
        <f t="shared" si="20"/>
        <v>1888</v>
      </c>
      <c r="K33" s="38">
        <f>RANK(J33,$J$27:$J$34)</f>
        <v>2</v>
      </c>
      <c r="L33">
        <v>11</v>
      </c>
      <c r="M33" s="36">
        <v>38</v>
      </c>
      <c r="N33">
        <f t="shared" si="21"/>
        <v>698</v>
      </c>
      <c r="O33">
        <f>IF(N33=0,0,SUM(1000-((N33-600)*4)))</f>
        <v>608</v>
      </c>
      <c r="Q33" s="8">
        <f>SUM(O33+J33)</f>
        <v>2496</v>
      </c>
      <c r="R33">
        <f>RANK(Q33,$Q$27:$Q$34)</f>
        <v>1</v>
      </c>
      <c r="S33" s="9">
        <v>2.27</v>
      </c>
      <c r="T33">
        <v>147</v>
      </c>
      <c r="U33">
        <f t="shared" si="22"/>
        <v>1396</v>
      </c>
      <c r="W33" s="34">
        <f t="shared" si="23"/>
        <v>3892</v>
      </c>
      <c r="X33" s="10">
        <f>RANK(W33,$W$27:$W$34)</f>
        <v>1</v>
      </c>
      <c r="Y33">
        <v>11</v>
      </c>
      <c r="Z33" s="36">
        <f>AVERAGE(W32:W34)</f>
        <v>3370.6666666666665</v>
      </c>
      <c r="AA33">
        <f>SUM(W32:W34)</f>
        <v>10112</v>
      </c>
    </row>
    <row r="34" spans="1:27">
      <c r="A34" s="14" t="s">
        <v>22</v>
      </c>
      <c r="C34">
        <v>96</v>
      </c>
      <c r="D34">
        <f t="shared" si="7"/>
        <v>568</v>
      </c>
      <c r="E34" s="38">
        <f t="shared" si="18"/>
        <v>6</v>
      </c>
      <c r="G34">
        <v>18</v>
      </c>
      <c r="H34">
        <f t="shared" si="19"/>
        <v>968</v>
      </c>
      <c r="J34" s="8">
        <f t="shared" si="20"/>
        <v>1536</v>
      </c>
      <c r="K34" s="38">
        <f>RANK(J34,$J$27:$J$34)</f>
        <v>6</v>
      </c>
      <c r="L34">
        <v>10</v>
      </c>
      <c r="M34" s="36">
        <v>42</v>
      </c>
      <c r="N34">
        <f t="shared" si="21"/>
        <v>642</v>
      </c>
      <c r="O34">
        <f>IF(N34=AA31,0,SUM(1000-((N34-600)*4)))</f>
        <v>832</v>
      </c>
      <c r="Q34" s="8">
        <f>SUM(O34+J34)</f>
        <v>2368</v>
      </c>
      <c r="R34">
        <f>RANK(Q34,$Q$27:$Q$34)</f>
        <v>3</v>
      </c>
      <c r="S34" s="9">
        <v>2.5099999999999998</v>
      </c>
      <c r="T34">
        <v>171</v>
      </c>
      <c r="U34">
        <f t="shared" si="22"/>
        <v>1108</v>
      </c>
      <c r="W34" s="34">
        <f t="shared" si="23"/>
        <v>3476</v>
      </c>
      <c r="X34" s="10">
        <f>RANK(W34,$W$27:$W$34)</f>
        <v>2</v>
      </c>
      <c r="Y34">
        <v>5</v>
      </c>
    </row>
    <row r="35" spans="1:27">
      <c r="A35" s="3"/>
      <c r="J35" s="8"/>
      <c r="M35" s="9"/>
      <c r="Q35" s="8"/>
      <c r="S35" s="9"/>
      <c r="W35" s="10">
        <f t="shared" si="23"/>
        <v>0</v>
      </c>
      <c r="X35" s="10"/>
      <c r="Y35">
        <v>6</v>
      </c>
    </row>
    <row r="36" spans="1:27">
      <c r="A36" s="3"/>
      <c r="J36" s="8"/>
      <c r="M36" s="9"/>
      <c r="Q36" s="8"/>
      <c r="S36" s="9"/>
      <c r="W36" s="10">
        <f t="shared" si="23"/>
        <v>0</v>
      </c>
      <c r="X36" s="10"/>
      <c r="Y36">
        <v>3</v>
      </c>
    </row>
    <row r="37" spans="1:27">
      <c r="J37" s="8"/>
      <c r="M37" s="9"/>
      <c r="Q37" s="8"/>
      <c r="S37" s="9"/>
      <c r="W37" s="8">
        <v>1100</v>
      </c>
      <c r="X37" s="8"/>
      <c r="Y37">
        <v>20</v>
      </c>
    </row>
    <row r="38" spans="1:27">
      <c r="D38" s="12"/>
      <c r="H38" s="8"/>
      <c r="K38"/>
      <c r="U38" s="10">
        <f>SUM(U31:U36)</f>
        <v>3256</v>
      </c>
      <c r="W38" s="11">
        <f>SUM(U38+Q38)</f>
        <v>3256</v>
      </c>
      <c r="X38" s="11"/>
    </row>
    <row r="41" spans="1:27" hidden="1">
      <c r="Z41" t="s">
        <v>111</v>
      </c>
    </row>
    <row r="42" spans="1:27" hidden="1">
      <c r="Z42" s="36">
        <f>AVERAGE(Z11,Z29)</f>
        <v>2502.2222222222222</v>
      </c>
    </row>
    <row r="43" spans="1:27" hidden="1">
      <c r="Z43" t="s">
        <v>112</v>
      </c>
    </row>
    <row r="44" spans="1:27" hidden="1">
      <c r="Z44" s="36">
        <f>AVERAGE(Z18,Z33)</f>
        <v>2842.8888888888887</v>
      </c>
    </row>
  </sheetData>
  <mergeCells count="6">
    <mergeCell ref="C1:E1"/>
    <mergeCell ref="G1:I1"/>
    <mergeCell ref="M1:P1"/>
    <mergeCell ref="S1:U1"/>
    <mergeCell ref="G2:I2"/>
    <mergeCell ref="M2:P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topLeftCell="A2" workbookViewId="0">
      <pane ySplit="4635" topLeftCell="A21" activePane="bottomLeft"/>
      <selection activeCell="AE27" sqref="AE27"/>
      <selection pane="bottomLeft" activeCell="AE4" sqref="AE4"/>
    </sheetView>
  </sheetViews>
  <sheetFormatPr defaultRowHeight="15"/>
  <cols>
    <col min="1" max="1" width="14.85546875" customWidth="1"/>
    <col min="2" max="2" width="2.85546875" customWidth="1"/>
    <col min="3" max="3" width="2.28515625" customWidth="1"/>
    <col min="4" max="4" width="2.7109375" customWidth="1"/>
    <col min="5" max="6" width="2.140625" customWidth="1"/>
    <col min="7" max="7" width="2.85546875" customWidth="1"/>
    <col min="8" max="8" width="2.140625" style="28" customWidth="1"/>
    <col min="9" max="9" width="3" customWidth="1"/>
    <col min="10" max="10" width="2.7109375" style="28" customWidth="1"/>
    <col min="11" max="11" width="2.5703125" customWidth="1"/>
    <col min="12" max="12" width="2.28515625" customWidth="1"/>
    <col min="13" max="13" width="2.140625" customWidth="1"/>
    <col min="14" max="14" width="2.28515625" customWidth="1"/>
    <col min="15" max="15" width="2.140625" customWidth="1"/>
    <col min="16" max="16" width="2.42578125" customWidth="1"/>
    <col min="17" max="17" width="2.140625" customWidth="1"/>
    <col min="18" max="18" width="2.42578125" customWidth="1"/>
    <col min="19" max="19" width="3" customWidth="1"/>
    <col min="20" max="20" width="2.5703125" customWidth="1"/>
    <col min="21" max="21" width="2.85546875" customWidth="1"/>
    <col min="22" max="22" width="2.5703125" customWidth="1"/>
    <col min="23" max="23" width="2.28515625" customWidth="1"/>
    <col min="24" max="24" width="2.5703125" customWidth="1"/>
    <col min="25" max="25" width="2.7109375" customWidth="1"/>
    <col min="26" max="26" width="2.28515625" customWidth="1"/>
    <col min="27" max="27" width="2.85546875" customWidth="1"/>
    <col min="28" max="29" width="3.42578125" customWidth="1"/>
  </cols>
  <sheetData>
    <row r="1" spans="1:32" ht="16.5" customHeight="1"/>
    <row r="2" spans="1:32" ht="200.25" customHeight="1">
      <c r="A2" s="19"/>
      <c r="B2" s="20" t="s">
        <v>16</v>
      </c>
      <c r="C2" s="20" t="str">
        <f>A4</f>
        <v>Tom</v>
      </c>
      <c r="D2" s="20" t="str">
        <f>A5</f>
        <v xml:space="preserve">Archie </v>
      </c>
      <c r="E2" s="20" t="str">
        <f>A6</f>
        <v>Drew</v>
      </c>
      <c r="F2" s="20" t="str">
        <f>A7</f>
        <v>Daniel</v>
      </c>
      <c r="G2" s="20" t="str">
        <f>A8</f>
        <v>Alistair</v>
      </c>
      <c r="H2" s="29" t="str">
        <f>A9</f>
        <v>James W</v>
      </c>
      <c r="I2" s="20" t="str">
        <f>A10</f>
        <v>Kouji</v>
      </c>
      <c r="J2" s="29" t="str">
        <f>A11</f>
        <v xml:space="preserve">Noam </v>
      </c>
      <c r="K2" s="20" t="str">
        <f>A12</f>
        <v>Tom C</v>
      </c>
      <c r="L2" s="20" t="str">
        <f>A13</f>
        <v>Carmen</v>
      </c>
      <c r="M2" s="20" t="str">
        <f>A14</f>
        <v>Susie B</v>
      </c>
      <c r="N2" s="20" t="str">
        <f>A15</f>
        <v>Georgie</v>
      </c>
      <c r="O2" s="20" t="str">
        <f>A16</f>
        <v>Ali</v>
      </c>
      <c r="P2" s="20" t="str">
        <f>A17</f>
        <v xml:space="preserve">Helen </v>
      </c>
      <c r="Q2" s="20" t="str">
        <f>A18</f>
        <v>Jemma</v>
      </c>
      <c r="R2" s="20" t="str">
        <f>A19</f>
        <v>Susie S</v>
      </c>
      <c r="S2" s="20" t="str">
        <f>A20</f>
        <v xml:space="preserve">Hannah </v>
      </c>
      <c r="T2" s="20" t="str">
        <f>A21</f>
        <v xml:space="preserve">Virginia </v>
      </c>
      <c r="U2" s="20" t="str">
        <f>A22</f>
        <v>Rachel D</v>
      </c>
      <c r="V2" s="20" t="str">
        <f>A23</f>
        <v>Katie Hickson</v>
      </c>
      <c r="W2" s="20" t="str">
        <f>A24</f>
        <v>Emilie</v>
      </c>
      <c r="X2" s="20" t="str">
        <f>A25</f>
        <v>Georgia G</v>
      </c>
      <c r="Y2" s="20" t="str">
        <f>A26</f>
        <v>Anna C-S</v>
      </c>
      <c r="Z2" s="20" t="str">
        <f>A27</f>
        <v>Melanie B</v>
      </c>
      <c r="AA2" s="20" t="str">
        <f>A28</f>
        <v>Melanie G</v>
      </c>
      <c r="AB2" s="20" t="str">
        <f>A29</f>
        <v>Rosie</v>
      </c>
      <c r="AC2" s="20" t="str">
        <f>A30</f>
        <v>Catherine Hild</v>
      </c>
      <c r="AD2" s="17"/>
      <c r="AE2" t="s">
        <v>84</v>
      </c>
    </row>
    <row r="3" spans="1:32">
      <c r="A3" s="19" t="s">
        <v>16</v>
      </c>
      <c r="B3" s="22"/>
      <c r="C3" s="19">
        <v>1</v>
      </c>
      <c r="D3" s="19">
        <v>0</v>
      </c>
      <c r="E3" s="19">
        <v>1</v>
      </c>
      <c r="F3" s="19">
        <v>0</v>
      </c>
      <c r="G3" s="19">
        <v>1</v>
      </c>
      <c r="H3" s="22"/>
      <c r="I3" s="19">
        <v>1</v>
      </c>
      <c r="J3" s="22"/>
      <c r="K3" s="19">
        <v>0</v>
      </c>
      <c r="L3" s="19">
        <v>1</v>
      </c>
      <c r="M3" s="19">
        <v>0</v>
      </c>
      <c r="N3" s="19">
        <v>0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v>1</v>
      </c>
      <c r="U3" s="19">
        <v>0</v>
      </c>
      <c r="V3" s="19">
        <v>1</v>
      </c>
      <c r="W3" s="19">
        <v>1</v>
      </c>
      <c r="X3" s="19">
        <v>0</v>
      </c>
      <c r="Y3" s="19">
        <v>1</v>
      </c>
      <c r="Z3" s="19">
        <v>1</v>
      </c>
      <c r="AA3" s="19">
        <v>1</v>
      </c>
      <c r="AB3" s="19">
        <v>1</v>
      </c>
      <c r="AC3" s="19">
        <v>1</v>
      </c>
      <c r="AE3">
        <f>SUM(A3:AC3)</f>
        <v>18</v>
      </c>
      <c r="AF3">
        <f>SUM(1000-((19-AE3)*32))</f>
        <v>968</v>
      </c>
    </row>
    <row r="4" spans="1:32" s="18" customFormat="1">
      <c r="A4" s="21" t="s">
        <v>37</v>
      </c>
      <c r="B4" s="21">
        <v>0</v>
      </c>
      <c r="C4" s="22"/>
      <c r="D4" s="21">
        <v>0</v>
      </c>
      <c r="E4" s="21">
        <v>1</v>
      </c>
      <c r="F4" s="21">
        <v>1</v>
      </c>
      <c r="G4" s="21">
        <v>0</v>
      </c>
      <c r="H4" s="22"/>
      <c r="I4" s="21">
        <v>0</v>
      </c>
      <c r="J4" s="22"/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0</v>
      </c>
      <c r="W4" s="21">
        <v>1</v>
      </c>
      <c r="X4" s="21">
        <v>1</v>
      </c>
      <c r="Y4" s="21">
        <v>0</v>
      </c>
      <c r="Z4" s="21">
        <v>1</v>
      </c>
      <c r="AA4" s="21">
        <v>1</v>
      </c>
      <c r="AB4" s="21">
        <v>1</v>
      </c>
      <c r="AC4" s="21">
        <v>1</v>
      </c>
      <c r="AE4">
        <f>SUM(A4:AC4)</f>
        <v>19</v>
      </c>
      <c r="AF4">
        <f t="shared" ref="AF4:AF30" si="0">SUM(1000-((19-AE4)*32))</f>
        <v>1000</v>
      </c>
    </row>
    <row r="5" spans="1:32">
      <c r="A5" s="19" t="s">
        <v>68</v>
      </c>
      <c r="B5" s="19">
        <v>1</v>
      </c>
      <c r="C5" s="19">
        <v>1</v>
      </c>
      <c r="D5" s="22"/>
      <c r="E5" s="19">
        <v>0</v>
      </c>
      <c r="F5" s="19">
        <v>0</v>
      </c>
      <c r="G5" s="19">
        <v>0</v>
      </c>
      <c r="H5" s="22"/>
      <c r="I5" s="19">
        <v>1</v>
      </c>
      <c r="J5" s="22"/>
      <c r="K5" s="19">
        <v>1</v>
      </c>
      <c r="L5" s="19">
        <v>1</v>
      </c>
      <c r="M5" s="19">
        <v>1</v>
      </c>
      <c r="N5" s="19">
        <v>0</v>
      </c>
      <c r="O5" s="19">
        <v>1</v>
      </c>
      <c r="P5" s="19">
        <v>0</v>
      </c>
      <c r="Q5" s="19">
        <v>1</v>
      </c>
      <c r="R5" s="19">
        <v>0</v>
      </c>
      <c r="S5" s="19">
        <v>0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E5">
        <f t="shared" ref="AE5:AE30" si="1">SUM(A5:AC5)</f>
        <v>18</v>
      </c>
      <c r="AF5">
        <f t="shared" si="0"/>
        <v>968</v>
      </c>
    </row>
    <row r="6" spans="1:32" s="18" customFormat="1">
      <c r="A6" s="21" t="s">
        <v>13</v>
      </c>
      <c r="B6" s="21">
        <v>0</v>
      </c>
      <c r="C6" s="21">
        <v>0</v>
      </c>
      <c r="D6" s="21">
        <v>1</v>
      </c>
      <c r="E6" s="22"/>
      <c r="F6" s="21">
        <v>1</v>
      </c>
      <c r="G6" s="21">
        <v>0</v>
      </c>
      <c r="H6" s="22"/>
      <c r="I6" s="21">
        <v>1</v>
      </c>
      <c r="J6" s="22"/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  <c r="R6" s="21">
        <v>0</v>
      </c>
      <c r="S6" s="21">
        <v>1</v>
      </c>
      <c r="T6" s="21">
        <v>0</v>
      </c>
      <c r="U6" s="21">
        <v>1</v>
      </c>
      <c r="V6" s="21">
        <v>0</v>
      </c>
      <c r="W6" s="21">
        <v>1</v>
      </c>
      <c r="X6" s="21">
        <v>0</v>
      </c>
      <c r="Y6" s="21">
        <v>1</v>
      </c>
      <c r="Z6" s="21">
        <v>1</v>
      </c>
      <c r="AA6" s="21">
        <v>1</v>
      </c>
      <c r="AB6" s="21">
        <v>1</v>
      </c>
      <c r="AC6" s="21">
        <v>1</v>
      </c>
      <c r="AE6">
        <f t="shared" si="1"/>
        <v>18</v>
      </c>
      <c r="AF6">
        <f t="shared" si="0"/>
        <v>968</v>
      </c>
    </row>
    <row r="7" spans="1:32">
      <c r="A7" s="19" t="s">
        <v>19</v>
      </c>
      <c r="B7" s="19">
        <v>1</v>
      </c>
      <c r="C7" s="19">
        <v>0</v>
      </c>
      <c r="D7" s="19">
        <v>1</v>
      </c>
      <c r="E7" s="19">
        <v>0</v>
      </c>
      <c r="F7" s="22"/>
      <c r="G7" s="19">
        <v>1</v>
      </c>
      <c r="H7" s="22"/>
      <c r="I7" s="19">
        <v>0</v>
      </c>
      <c r="J7" s="22"/>
      <c r="K7" s="19">
        <v>1</v>
      </c>
      <c r="L7" s="19">
        <v>1</v>
      </c>
      <c r="M7" s="19">
        <v>0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  <c r="S7" s="19">
        <v>0</v>
      </c>
      <c r="T7" s="19">
        <v>1</v>
      </c>
      <c r="U7" s="19">
        <v>1</v>
      </c>
      <c r="V7" s="19">
        <v>1</v>
      </c>
      <c r="W7" s="19">
        <v>0</v>
      </c>
      <c r="X7" s="19">
        <v>1</v>
      </c>
      <c r="Y7" s="19">
        <v>1</v>
      </c>
      <c r="Z7" s="19">
        <v>1</v>
      </c>
      <c r="AA7" s="19">
        <v>1</v>
      </c>
      <c r="AB7" s="19">
        <v>1</v>
      </c>
      <c r="AC7" s="19">
        <v>1</v>
      </c>
      <c r="AE7">
        <f t="shared" si="1"/>
        <v>19</v>
      </c>
      <c r="AF7">
        <f t="shared" si="0"/>
        <v>1000</v>
      </c>
    </row>
    <row r="8" spans="1:32" s="18" customFormat="1">
      <c r="A8" s="21" t="s">
        <v>69</v>
      </c>
      <c r="B8" s="21">
        <v>0</v>
      </c>
      <c r="C8" s="21">
        <v>1</v>
      </c>
      <c r="D8" s="21">
        <v>1</v>
      </c>
      <c r="E8" s="21">
        <v>1</v>
      </c>
      <c r="F8" s="21">
        <v>0</v>
      </c>
      <c r="G8" s="22"/>
      <c r="H8" s="22"/>
      <c r="I8" s="21">
        <v>1</v>
      </c>
      <c r="J8" s="22"/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  <c r="R8" s="21">
        <v>0</v>
      </c>
      <c r="S8" s="21">
        <v>0</v>
      </c>
      <c r="T8" s="21">
        <v>1</v>
      </c>
      <c r="U8" s="21">
        <v>1</v>
      </c>
      <c r="V8" s="21">
        <v>1</v>
      </c>
      <c r="W8" s="21">
        <v>1</v>
      </c>
      <c r="X8" s="21">
        <v>1</v>
      </c>
      <c r="Y8" s="21">
        <v>0</v>
      </c>
      <c r="Z8" s="21">
        <v>1</v>
      </c>
      <c r="AA8" s="21">
        <v>1</v>
      </c>
      <c r="AB8" s="21">
        <v>1</v>
      </c>
      <c r="AC8" s="21">
        <v>0</v>
      </c>
      <c r="AE8">
        <f t="shared" si="1"/>
        <v>19</v>
      </c>
      <c r="AF8">
        <f t="shared" si="0"/>
        <v>1000</v>
      </c>
    </row>
    <row r="9" spans="1:32" s="28" customFormat="1">
      <c r="A9" s="22" t="s">
        <v>70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E9" s="28">
        <f t="shared" si="1"/>
        <v>0</v>
      </c>
      <c r="AF9" s="28">
        <f t="shared" si="0"/>
        <v>392</v>
      </c>
    </row>
    <row r="10" spans="1:32" s="18" customFormat="1">
      <c r="A10" s="21" t="s">
        <v>71</v>
      </c>
      <c r="B10" s="21">
        <v>0</v>
      </c>
      <c r="C10" s="21">
        <v>1</v>
      </c>
      <c r="D10" s="21">
        <v>0</v>
      </c>
      <c r="E10" s="21">
        <v>0</v>
      </c>
      <c r="F10" s="21">
        <v>1</v>
      </c>
      <c r="G10" s="21">
        <v>0</v>
      </c>
      <c r="H10" s="22"/>
      <c r="I10" s="22"/>
      <c r="J10" s="22"/>
      <c r="K10" s="21">
        <v>0</v>
      </c>
      <c r="L10" s="21">
        <v>1</v>
      </c>
      <c r="M10" s="21">
        <v>0</v>
      </c>
      <c r="N10" s="21">
        <v>1</v>
      </c>
      <c r="O10" s="21">
        <v>1</v>
      </c>
      <c r="P10" s="21">
        <v>1</v>
      </c>
      <c r="Q10" s="21">
        <v>1</v>
      </c>
      <c r="R10" s="21">
        <v>0</v>
      </c>
      <c r="S10" s="21">
        <v>0</v>
      </c>
      <c r="T10" s="21">
        <v>0</v>
      </c>
      <c r="U10" s="21">
        <v>1</v>
      </c>
      <c r="V10" s="21">
        <v>0</v>
      </c>
      <c r="W10" s="21">
        <v>0</v>
      </c>
      <c r="X10" s="21">
        <v>1</v>
      </c>
      <c r="Y10" s="21">
        <v>1</v>
      </c>
      <c r="Z10" s="21">
        <v>1</v>
      </c>
      <c r="AA10" s="21">
        <v>1</v>
      </c>
      <c r="AB10" s="21">
        <v>0</v>
      </c>
      <c r="AC10" s="21">
        <v>1</v>
      </c>
      <c r="AE10">
        <f t="shared" si="1"/>
        <v>13</v>
      </c>
      <c r="AF10">
        <f t="shared" si="0"/>
        <v>808</v>
      </c>
    </row>
    <row r="11" spans="1:32" s="28" customFormat="1">
      <c r="A11" s="22" t="s">
        <v>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E11" s="28">
        <f t="shared" si="1"/>
        <v>0</v>
      </c>
      <c r="AF11" s="28">
        <f t="shared" si="0"/>
        <v>392</v>
      </c>
    </row>
    <row r="12" spans="1:32" s="18" customFormat="1">
      <c r="A12" s="21" t="s">
        <v>10</v>
      </c>
      <c r="B12" s="21">
        <v>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/>
      <c r="I12" s="21">
        <v>1</v>
      </c>
      <c r="J12" s="22"/>
      <c r="K12" s="22"/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1">
        <v>1</v>
      </c>
      <c r="R12" s="21">
        <v>1</v>
      </c>
      <c r="S12" s="21">
        <v>0</v>
      </c>
      <c r="T12" s="21">
        <v>1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1</v>
      </c>
      <c r="AC12" s="21">
        <v>0</v>
      </c>
      <c r="AE12">
        <f t="shared" si="1"/>
        <v>13</v>
      </c>
      <c r="AF12">
        <f t="shared" si="0"/>
        <v>808</v>
      </c>
    </row>
    <row r="13" spans="1:32">
      <c r="A13" s="19" t="s">
        <v>38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22"/>
      <c r="I13" s="19">
        <v>0</v>
      </c>
      <c r="J13" s="22">
        <v>0</v>
      </c>
      <c r="K13" s="19">
        <v>0</v>
      </c>
      <c r="L13" s="22"/>
      <c r="M13" s="19">
        <v>1</v>
      </c>
      <c r="N13" s="19">
        <v>1</v>
      </c>
      <c r="O13" s="19">
        <v>1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1</v>
      </c>
      <c r="V13" s="19">
        <v>0</v>
      </c>
      <c r="W13" s="19">
        <v>0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E13">
        <f t="shared" si="1"/>
        <v>10</v>
      </c>
      <c r="AF13">
        <f t="shared" si="0"/>
        <v>712</v>
      </c>
    </row>
    <row r="14" spans="1:32" s="18" customFormat="1">
      <c r="A14" s="21" t="s">
        <v>39</v>
      </c>
      <c r="B14" s="21">
        <v>1</v>
      </c>
      <c r="C14" s="21">
        <v>0</v>
      </c>
      <c r="D14" s="21">
        <v>0</v>
      </c>
      <c r="E14" s="21">
        <v>0</v>
      </c>
      <c r="F14" s="21">
        <v>1</v>
      </c>
      <c r="G14" s="21">
        <v>0</v>
      </c>
      <c r="H14" s="22"/>
      <c r="I14" s="21">
        <v>1</v>
      </c>
      <c r="J14" s="22"/>
      <c r="K14" s="21">
        <v>0</v>
      </c>
      <c r="L14" s="21">
        <v>0</v>
      </c>
      <c r="M14" s="22"/>
      <c r="N14" s="21">
        <v>1</v>
      </c>
      <c r="O14" s="21">
        <v>1</v>
      </c>
      <c r="P14" s="21">
        <v>0</v>
      </c>
      <c r="Q14" s="21">
        <v>1</v>
      </c>
      <c r="R14" s="21">
        <v>1</v>
      </c>
      <c r="S14" s="21">
        <v>0</v>
      </c>
      <c r="T14" s="21">
        <v>1</v>
      </c>
      <c r="U14" s="21">
        <v>1</v>
      </c>
      <c r="V14" s="21">
        <v>1</v>
      </c>
      <c r="W14" s="21">
        <v>0</v>
      </c>
      <c r="X14" s="21">
        <v>1</v>
      </c>
      <c r="Y14" s="21">
        <v>1</v>
      </c>
      <c r="Z14" s="21">
        <v>1</v>
      </c>
      <c r="AA14" s="21">
        <v>0</v>
      </c>
      <c r="AB14" s="21">
        <v>1</v>
      </c>
      <c r="AC14" s="21">
        <v>1</v>
      </c>
      <c r="AE14">
        <f t="shared" si="1"/>
        <v>15</v>
      </c>
      <c r="AF14">
        <f t="shared" si="0"/>
        <v>872</v>
      </c>
    </row>
    <row r="15" spans="1:32">
      <c r="A15" s="19" t="s">
        <v>40</v>
      </c>
      <c r="B15" s="19">
        <v>1</v>
      </c>
      <c r="C15" s="19">
        <v>0</v>
      </c>
      <c r="D15" s="19">
        <v>1</v>
      </c>
      <c r="E15" s="19">
        <v>0</v>
      </c>
      <c r="F15" s="19">
        <v>0</v>
      </c>
      <c r="G15" s="19">
        <v>0</v>
      </c>
      <c r="H15" s="22"/>
      <c r="I15" s="19">
        <v>0</v>
      </c>
      <c r="J15" s="22"/>
      <c r="K15" s="19">
        <v>0</v>
      </c>
      <c r="L15" s="19">
        <v>0</v>
      </c>
      <c r="M15" s="19">
        <v>0</v>
      </c>
      <c r="N15" s="22"/>
      <c r="O15" s="19">
        <v>0</v>
      </c>
      <c r="P15" s="19">
        <v>0</v>
      </c>
      <c r="Q15" s="19">
        <v>0</v>
      </c>
      <c r="R15" s="19">
        <v>1</v>
      </c>
      <c r="S15" s="19">
        <v>1</v>
      </c>
      <c r="T15" s="19">
        <v>1</v>
      </c>
      <c r="U15" s="19">
        <v>1</v>
      </c>
      <c r="V15" s="19">
        <v>1</v>
      </c>
      <c r="W15" s="19">
        <v>1</v>
      </c>
      <c r="X15" s="19">
        <v>0</v>
      </c>
      <c r="Y15" s="19">
        <v>0</v>
      </c>
      <c r="Z15" s="19">
        <v>1</v>
      </c>
      <c r="AA15" s="19">
        <v>0</v>
      </c>
      <c r="AB15" s="19">
        <v>1</v>
      </c>
      <c r="AC15" s="19">
        <v>1</v>
      </c>
      <c r="AE15">
        <f t="shared" si="1"/>
        <v>11</v>
      </c>
      <c r="AF15">
        <f t="shared" si="0"/>
        <v>744</v>
      </c>
    </row>
    <row r="16" spans="1:32" s="18" customFormat="1">
      <c r="A16" s="21" t="s">
        <v>41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2"/>
      <c r="I16" s="21">
        <v>0</v>
      </c>
      <c r="J16" s="22"/>
      <c r="K16" s="21">
        <v>0</v>
      </c>
      <c r="L16" s="21">
        <v>1</v>
      </c>
      <c r="M16" s="21">
        <v>0</v>
      </c>
      <c r="N16" s="21">
        <v>1</v>
      </c>
      <c r="O16" s="22"/>
      <c r="P16" s="21">
        <v>1</v>
      </c>
      <c r="Q16" s="21">
        <v>0</v>
      </c>
      <c r="R16" s="21">
        <v>0</v>
      </c>
      <c r="S16" s="21">
        <v>0</v>
      </c>
      <c r="T16" s="21">
        <v>1</v>
      </c>
      <c r="U16" s="21">
        <v>0</v>
      </c>
      <c r="V16" s="21">
        <v>1</v>
      </c>
      <c r="W16" s="21">
        <v>0</v>
      </c>
      <c r="X16" s="21">
        <v>1</v>
      </c>
      <c r="Y16" s="21">
        <v>1</v>
      </c>
      <c r="Z16" s="21">
        <v>1</v>
      </c>
      <c r="AA16" s="21">
        <v>1</v>
      </c>
      <c r="AB16" s="21">
        <v>0</v>
      </c>
      <c r="AC16" s="21">
        <v>0</v>
      </c>
      <c r="AE16">
        <f t="shared" si="1"/>
        <v>9</v>
      </c>
      <c r="AF16">
        <f t="shared" si="0"/>
        <v>680</v>
      </c>
    </row>
    <row r="17" spans="1:32">
      <c r="A17" s="19" t="s">
        <v>73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22"/>
      <c r="I17" s="19">
        <v>0</v>
      </c>
      <c r="J17" s="22"/>
      <c r="K17" s="19">
        <v>0</v>
      </c>
      <c r="L17" s="19">
        <v>1</v>
      </c>
      <c r="M17" s="19">
        <v>1</v>
      </c>
      <c r="N17" s="19">
        <v>1</v>
      </c>
      <c r="O17" s="19">
        <v>0</v>
      </c>
      <c r="P17" s="22"/>
      <c r="Q17" s="19">
        <v>1</v>
      </c>
      <c r="R17" s="19">
        <v>0</v>
      </c>
      <c r="S17" s="19">
        <v>0</v>
      </c>
      <c r="T17" s="19">
        <v>0</v>
      </c>
      <c r="U17" s="19">
        <v>1</v>
      </c>
      <c r="V17" s="19">
        <v>1</v>
      </c>
      <c r="W17" s="19">
        <v>0</v>
      </c>
      <c r="X17" s="19">
        <v>1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E17">
        <f t="shared" si="1"/>
        <v>7</v>
      </c>
      <c r="AF17">
        <f t="shared" si="0"/>
        <v>616</v>
      </c>
    </row>
    <row r="18" spans="1:32" s="18" customFormat="1">
      <c r="A18" s="21" t="s">
        <v>42</v>
      </c>
      <c r="B18" s="21">
        <v>0</v>
      </c>
      <c r="C18" s="21">
        <v>1</v>
      </c>
      <c r="D18" s="21">
        <v>0</v>
      </c>
      <c r="E18" s="21">
        <v>0</v>
      </c>
      <c r="F18" s="21">
        <v>0</v>
      </c>
      <c r="G18" s="21">
        <v>0</v>
      </c>
      <c r="H18" s="22"/>
      <c r="I18" s="21">
        <v>0</v>
      </c>
      <c r="J18" s="22"/>
      <c r="K18" s="21">
        <v>0</v>
      </c>
      <c r="L18" s="21">
        <v>0</v>
      </c>
      <c r="M18" s="21">
        <v>0</v>
      </c>
      <c r="N18" s="21">
        <v>1</v>
      </c>
      <c r="O18" s="21">
        <v>1</v>
      </c>
      <c r="P18" s="21">
        <v>0</v>
      </c>
      <c r="Q18" s="22"/>
      <c r="R18" s="21">
        <v>0</v>
      </c>
      <c r="S18" s="21">
        <v>0</v>
      </c>
      <c r="T18" s="21">
        <v>1</v>
      </c>
      <c r="U18" s="21">
        <v>0</v>
      </c>
      <c r="V18" s="21">
        <v>0</v>
      </c>
      <c r="W18" s="21">
        <v>1</v>
      </c>
      <c r="X18" s="21">
        <v>0</v>
      </c>
      <c r="Y18" s="21">
        <v>0</v>
      </c>
      <c r="Z18" s="21">
        <v>1</v>
      </c>
      <c r="AA18" s="21">
        <v>1</v>
      </c>
      <c r="AB18" s="21">
        <v>0</v>
      </c>
      <c r="AC18" s="21">
        <v>0</v>
      </c>
      <c r="AE18">
        <f t="shared" si="1"/>
        <v>7</v>
      </c>
      <c r="AF18">
        <f t="shared" si="0"/>
        <v>616</v>
      </c>
    </row>
    <row r="19" spans="1:32">
      <c r="A19" s="19" t="s">
        <v>43</v>
      </c>
      <c r="B19" s="19">
        <v>0</v>
      </c>
      <c r="C19" s="19">
        <v>0</v>
      </c>
      <c r="D19" s="19">
        <v>1</v>
      </c>
      <c r="E19" s="19">
        <v>1</v>
      </c>
      <c r="F19" s="19">
        <v>0</v>
      </c>
      <c r="G19" s="19">
        <v>1</v>
      </c>
      <c r="H19" s="22"/>
      <c r="I19" s="19">
        <v>1</v>
      </c>
      <c r="J19" s="22"/>
      <c r="K19" s="19">
        <v>0</v>
      </c>
      <c r="L19" s="19">
        <v>1</v>
      </c>
      <c r="M19" s="19">
        <v>0</v>
      </c>
      <c r="N19" s="19">
        <v>0</v>
      </c>
      <c r="O19" s="19">
        <v>1</v>
      </c>
      <c r="P19" s="19">
        <v>1</v>
      </c>
      <c r="Q19" s="19">
        <v>1</v>
      </c>
      <c r="R19" s="22"/>
      <c r="S19" s="19">
        <v>0</v>
      </c>
      <c r="T19" s="19">
        <v>1</v>
      </c>
      <c r="U19" s="19">
        <v>1</v>
      </c>
      <c r="V19" s="19">
        <v>1</v>
      </c>
      <c r="W19" s="19">
        <v>0</v>
      </c>
      <c r="X19" s="19">
        <v>1</v>
      </c>
      <c r="Y19" s="19">
        <v>1</v>
      </c>
      <c r="Z19" s="19">
        <v>0</v>
      </c>
      <c r="AA19" s="19">
        <v>1</v>
      </c>
      <c r="AB19" s="19">
        <v>0</v>
      </c>
      <c r="AC19" s="19">
        <v>0</v>
      </c>
      <c r="AE19">
        <f t="shared" si="1"/>
        <v>14</v>
      </c>
      <c r="AF19">
        <f t="shared" si="0"/>
        <v>840</v>
      </c>
    </row>
    <row r="20" spans="1:32" s="18" customFormat="1">
      <c r="A20" s="21" t="s">
        <v>74</v>
      </c>
      <c r="B20" s="21">
        <v>0</v>
      </c>
      <c r="C20" s="21">
        <v>0</v>
      </c>
      <c r="D20" s="21">
        <v>1</v>
      </c>
      <c r="E20" s="21">
        <v>0</v>
      </c>
      <c r="F20" s="21">
        <v>1</v>
      </c>
      <c r="G20" s="21">
        <v>1</v>
      </c>
      <c r="H20" s="22"/>
      <c r="I20" s="21">
        <v>1</v>
      </c>
      <c r="J20" s="22"/>
      <c r="K20" s="21">
        <v>1</v>
      </c>
      <c r="L20" s="21">
        <v>1</v>
      </c>
      <c r="M20" s="21">
        <v>1</v>
      </c>
      <c r="N20" s="21">
        <v>0</v>
      </c>
      <c r="O20" s="21">
        <v>1</v>
      </c>
      <c r="P20" s="21">
        <v>1</v>
      </c>
      <c r="Q20" s="21">
        <v>1</v>
      </c>
      <c r="R20" s="21">
        <v>1</v>
      </c>
      <c r="S20" s="22"/>
      <c r="T20" s="21">
        <v>0</v>
      </c>
      <c r="U20" s="21">
        <v>0</v>
      </c>
      <c r="V20" s="21">
        <v>1</v>
      </c>
      <c r="W20" s="21">
        <v>1</v>
      </c>
      <c r="X20" s="21">
        <v>0</v>
      </c>
      <c r="Y20" s="21">
        <v>0</v>
      </c>
      <c r="Z20" s="21">
        <v>1</v>
      </c>
      <c r="AA20" s="21">
        <v>1</v>
      </c>
      <c r="AB20" s="21">
        <v>1</v>
      </c>
      <c r="AC20" s="21">
        <v>1</v>
      </c>
      <c r="AE20">
        <f t="shared" si="1"/>
        <v>17</v>
      </c>
      <c r="AF20">
        <f t="shared" si="0"/>
        <v>936</v>
      </c>
    </row>
    <row r="21" spans="1:32">
      <c r="A21" s="19" t="s">
        <v>45</v>
      </c>
      <c r="B21" s="19">
        <v>0</v>
      </c>
      <c r="C21" s="19">
        <v>0</v>
      </c>
      <c r="D21" s="19">
        <v>0</v>
      </c>
      <c r="E21" s="19">
        <v>1</v>
      </c>
      <c r="F21" s="19">
        <v>0</v>
      </c>
      <c r="G21" s="19">
        <v>0</v>
      </c>
      <c r="H21" s="22"/>
      <c r="I21" s="19">
        <v>1</v>
      </c>
      <c r="J21" s="22"/>
      <c r="K21" s="19">
        <v>0</v>
      </c>
      <c r="L21" s="19">
        <v>1</v>
      </c>
      <c r="M21" s="19">
        <v>0</v>
      </c>
      <c r="N21" s="19">
        <v>0</v>
      </c>
      <c r="O21" s="19">
        <v>0</v>
      </c>
      <c r="P21" s="19">
        <v>1</v>
      </c>
      <c r="Q21" s="19">
        <v>0</v>
      </c>
      <c r="R21" s="19">
        <v>0</v>
      </c>
      <c r="S21" s="19">
        <v>1</v>
      </c>
      <c r="T21" s="22"/>
      <c r="U21" s="19">
        <v>1</v>
      </c>
      <c r="V21" s="19">
        <v>0</v>
      </c>
      <c r="W21" s="19">
        <v>0</v>
      </c>
      <c r="X21" s="19">
        <v>1</v>
      </c>
      <c r="Y21" s="19">
        <v>0</v>
      </c>
      <c r="Z21" s="19">
        <v>1</v>
      </c>
      <c r="AA21" s="19">
        <v>0</v>
      </c>
      <c r="AB21" s="19">
        <v>1</v>
      </c>
      <c r="AC21" s="19">
        <v>1</v>
      </c>
      <c r="AE21">
        <f t="shared" si="1"/>
        <v>10</v>
      </c>
      <c r="AF21">
        <f t="shared" si="0"/>
        <v>712</v>
      </c>
    </row>
    <row r="22" spans="1:32" s="18" customFormat="1">
      <c r="A22" s="21" t="s">
        <v>75</v>
      </c>
      <c r="B22" s="21">
        <v>1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2"/>
      <c r="I22" s="21">
        <v>0</v>
      </c>
      <c r="J22" s="22"/>
      <c r="K22" s="21">
        <v>1</v>
      </c>
      <c r="L22" s="21">
        <v>0</v>
      </c>
      <c r="M22" s="21">
        <v>0</v>
      </c>
      <c r="N22" s="21">
        <v>0</v>
      </c>
      <c r="O22" s="21">
        <v>1</v>
      </c>
      <c r="P22" s="21">
        <v>0</v>
      </c>
      <c r="Q22" s="21">
        <v>1</v>
      </c>
      <c r="R22" s="21">
        <v>0</v>
      </c>
      <c r="S22" s="21">
        <v>1</v>
      </c>
      <c r="T22" s="21">
        <v>0</v>
      </c>
      <c r="U22" s="22"/>
      <c r="V22" s="21">
        <v>1</v>
      </c>
      <c r="W22" s="21">
        <v>1</v>
      </c>
      <c r="X22" s="21">
        <v>1</v>
      </c>
      <c r="Y22" s="21">
        <v>0</v>
      </c>
      <c r="Z22" s="21">
        <v>0</v>
      </c>
      <c r="AA22" s="21">
        <v>0</v>
      </c>
      <c r="AB22" s="21">
        <v>1</v>
      </c>
      <c r="AC22" s="21">
        <v>1</v>
      </c>
      <c r="AE22">
        <f t="shared" si="1"/>
        <v>10</v>
      </c>
      <c r="AF22">
        <f t="shared" si="0"/>
        <v>712</v>
      </c>
    </row>
    <row r="23" spans="1:32">
      <c r="A23" s="19" t="s">
        <v>76</v>
      </c>
      <c r="B23" s="19">
        <v>0</v>
      </c>
      <c r="C23" s="19">
        <v>1</v>
      </c>
      <c r="D23" s="19">
        <v>0</v>
      </c>
      <c r="E23" s="19">
        <v>1</v>
      </c>
      <c r="F23" s="19">
        <v>0</v>
      </c>
      <c r="G23" s="19">
        <v>0</v>
      </c>
      <c r="H23" s="22"/>
      <c r="I23" s="19">
        <v>1</v>
      </c>
      <c r="J23" s="22"/>
      <c r="K23" s="19">
        <v>0</v>
      </c>
      <c r="L23" s="19">
        <v>1</v>
      </c>
      <c r="M23" s="19">
        <v>0</v>
      </c>
      <c r="N23" s="19">
        <v>0</v>
      </c>
      <c r="O23" s="19">
        <v>0</v>
      </c>
      <c r="P23" s="19">
        <v>0</v>
      </c>
      <c r="Q23" s="19">
        <v>1</v>
      </c>
      <c r="R23" s="19">
        <v>0</v>
      </c>
      <c r="S23" s="19">
        <v>0</v>
      </c>
      <c r="T23" s="19">
        <v>1</v>
      </c>
      <c r="U23" s="19">
        <v>0</v>
      </c>
      <c r="V23" s="22"/>
      <c r="W23" s="19">
        <v>0</v>
      </c>
      <c r="X23" s="19">
        <v>1</v>
      </c>
      <c r="Y23" s="19">
        <v>1</v>
      </c>
      <c r="Z23" s="19">
        <v>1</v>
      </c>
      <c r="AA23" s="19">
        <v>0</v>
      </c>
      <c r="AB23" s="19">
        <v>0</v>
      </c>
      <c r="AC23" s="19">
        <v>1</v>
      </c>
      <c r="AE23">
        <f t="shared" si="1"/>
        <v>10</v>
      </c>
      <c r="AF23">
        <f t="shared" si="0"/>
        <v>712</v>
      </c>
    </row>
    <row r="24" spans="1:32" s="18" customFormat="1">
      <c r="A24" s="21" t="s">
        <v>77</v>
      </c>
      <c r="B24" s="21">
        <v>0</v>
      </c>
      <c r="C24" s="21">
        <v>0</v>
      </c>
      <c r="D24" s="21">
        <v>0</v>
      </c>
      <c r="E24" s="21">
        <v>0</v>
      </c>
      <c r="F24" s="21">
        <v>1</v>
      </c>
      <c r="G24" s="21">
        <v>0</v>
      </c>
      <c r="H24" s="22"/>
      <c r="I24" s="21">
        <v>1</v>
      </c>
      <c r="J24" s="22"/>
      <c r="K24" s="21">
        <v>1</v>
      </c>
      <c r="L24" s="21">
        <v>1</v>
      </c>
      <c r="M24" s="21">
        <v>1</v>
      </c>
      <c r="N24" s="21">
        <v>0</v>
      </c>
      <c r="O24" s="21">
        <v>1</v>
      </c>
      <c r="P24" s="21">
        <v>1</v>
      </c>
      <c r="Q24" s="21">
        <v>0</v>
      </c>
      <c r="R24" s="21">
        <v>1</v>
      </c>
      <c r="S24" s="21">
        <v>0</v>
      </c>
      <c r="T24" s="21">
        <v>1</v>
      </c>
      <c r="U24" s="21">
        <v>0</v>
      </c>
      <c r="V24" s="21">
        <v>1</v>
      </c>
      <c r="W24" s="22"/>
      <c r="X24" s="21">
        <v>0</v>
      </c>
      <c r="Y24" s="21">
        <v>1</v>
      </c>
      <c r="Z24" s="21">
        <v>1</v>
      </c>
      <c r="AA24" s="21">
        <v>0</v>
      </c>
      <c r="AB24" s="21">
        <v>0</v>
      </c>
      <c r="AC24" s="21">
        <v>1</v>
      </c>
      <c r="AE24">
        <f t="shared" si="1"/>
        <v>13</v>
      </c>
      <c r="AF24">
        <f t="shared" si="0"/>
        <v>808</v>
      </c>
    </row>
    <row r="25" spans="1:32">
      <c r="A25" s="19" t="s">
        <v>78</v>
      </c>
      <c r="B25" s="19">
        <v>1</v>
      </c>
      <c r="C25" s="19">
        <v>0</v>
      </c>
      <c r="D25" s="19">
        <v>0</v>
      </c>
      <c r="E25" s="19">
        <v>1</v>
      </c>
      <c r="F25" s="19">
        <v>0</v>
      </c>
      <c r="G25" s="19">
        <v>0</v>
      </c>
      <c r="H25" s="22"/>
      <c r="I25" s="19">
        <v>0</v>
      </c>
      <c r="J25" s="22"/>
      <c r="K25" s="19">
        <v>0</v>
      </c>
      <c r="L25" s="19">
        <v>0</v>
      </c>
      <c r="M25" s="19">
        <v>0</v>
      </c>
      <c r="N25" s="19">
        <v>1</v>
      </c>
      <c r="O25" s="19">
        <v>0</v>
      </c>
      <c r="P25" s="19">
        <v>0</v>
      </c>
      <c r="Q25" s="19">
        <v>1</v>
      </c>
      <c r="R25" s="19">
        <v>0</v>
      </c>
      <c r="S25" s="19">
        <v>1</v>
      </c>
      <c r="T25" s="19">
        <v>0</v>
      </c>
      <c r="U25" s="19">
        <v>0</v>
      </c>
      <c r="V25" s="19">
        <v>0</v>
      </c>
      <c r="W25" s="19">
        <v>1</v>
      </c>
      <c r="X25" s="22"/>
      <c r="Y25" s="19">
        <v>0</v>
      </c>
      <c r="Z25" s="19">
        <v>1</v>
      </c>
      <c r="AA25" s="19">
        <v>1</v>
      </c>
      <c r="AB25" s="19">
        <v>0</v>
      </c>
      <c r="AC25" s="19">
        <v>1</v>
      </c>
      <c r="AE25">
        <f t="shared" si="1"/>
        <v>9</v>
      </c>
      <c r="AF25">
        <f t="shared" si="0"/>
        <v>680</v>
      </c>
    </row>
    <row r="26" spans="1:32" s="18" customFormat="1">
      <c r="A26" s="21" t="s">
        <v>79</v>
      </c>
      <c r="B26" s="21">
        <v>0</v>
      </c>
      <c r="C26" s="21">
        <v>1</v>
      </c>
      <c r="D26" s="21">
        <v>0</v>
      </c>
      <c r="E26" s="21">
        <v>0</v>
      </c>
      <c r="F26" s="21">
        <v>0</v>
      </c>
      <c r="G26" s="21">
        <v>1</v>
      </c>
      <c r="H26" s="22"/>
      <c r="I26" s="21">
        <v>0</v>
      </c>
      <c r="J26" s="22"/>
      <c r="K26" s="21">
        <v>1</v>
      </c>
      <c r="L26" s="21">
        <v>0</v>
      </c>
      <c r="M26" s="21">
        <v>0</v>
      </c>
      <c r="N26" s="21">
        <v>1</v>
      </c>
      <c r="O26" s="21">
        <v>0</v>
      </c>
      <c r="P26" s="21">
        <v>1</v>
      </c>
      <c r="Q26" s="21">
        <v>1</v>
      </c>
      <c r="R26" s="21">
        <v>0</v>
      </c>
      <c r="S26" s="21">
        <v>1</v>
      </c>
      <c r="T26" s="21">
        <v>1</v>
      </c>
      <c r="U26" s="21">
        <v>1</v>
      </c>
      <c r="V26" s="21">
        <v>0</v>
      </c>
      <c r="W26" s="21">
        <v>0</v>
      </c>
      <c r="X26" s="21">
        <v>1</v>
      </c>
      <c r="Y26" s="22"/>
      <c r="Z26" s="21">
        <v>0</v>
      </c>
      <c r="AA26" s="21">
        <v>1</v>
      </c>
      <c r="AB26" s="21">
        <v>0</v>
      </c>
      <c r="AC26" s="21">
        <v>1</v>
      </c>
      <c r="AE26">
        <f t="shared" si="1"/>
        <v>12</v>
      </c>
      <c r="AF26">
        <f t="shared" si="0"/>
        <v>776</v>
      </c>
    </row>
    <row r="27" spans="1:32">
      <c r="A27" s="19" t="s">
        <v>80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22"/>
      <c r="I27" s="19">
        <v>0</v>
      </c>
      <c r="J27" s="22"/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1</v>
      </c>
      <c r="Q27" s="19">
        <v>0</v>
      </c>
      <c r="R27" s="19">
        <v>1</v>
      </c>
      <c r="S27" s="19">
        <v>0</v>
      </c>
      <c r="T27" s="19">
        <v>0</v>
      </c>
      <c r="U27" s="19">
        <v>1</v>
      </c>
      <c r="V27" s="19">
        <v>0</v>
      </c>
      <c r="W27" s="19">
        <v>0</v>
      </c>
      <c r="X27" s="19">
        <v>0</v>
      </c>
      <c r="Y27" s="19">
        <v>1</v>
      </c>
      <c r="Z27" s="22"/>
      <c r="AA27" s="19">
        <v>0</v>
      </c>
      <c r="AB27" s="19">
        <v>0</v>
      </c>
      <c r="AC27" s="19">
        <v>0</v>
      </c>
      <c r="AE27">
        <f t="shared" si="1"/>
        <v>4</v>
      </c>
      <c r="AF27">
        <f t="shared" si="0"/>
        <v>520</v>
      </c>
    </row>
    <row r="28" spans="1:32" s="18" customFormat="1">
      <c r="A28" s="21" t="s">
        <v>81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2"/>
      <c r="I28" s="21">
        <v>0</v>
      </c>
      <c r="J28" s="22"/>
      <c r="K28" s="21">
        <v>0</v>
      </c>
      <c r="L28" s="21">
        <v>0</v>
      </c>
      <c r="M28" s="21">
        <v>1</v>
      </c>
      <c r="N28" s="21">
        <v>1</v>
      </c>
      <c r="O28" s="21">
        <v>0</v>
      </c>
      <c r="P28" s="21">
        <v>1</v>
      </c>
      <c r="Q28" s="21">
        <v>0</v>
      </c>
      <c r="R28" s="21">
        <v>0</v>
      </c>
      <c r="S28" s="21">
        <v>0</v>
      </c>
      <c r="T28" s="21">
        <v>1</v>
      </c>
      <c r="U28" s="21">
        <v>1</v>
      </c>
      <c r="V28" s="21">
        <v>1</v>
      </c>
      <c r="W28" s="21">
        <v>1</v>
      </c>
      <c r="X28" s="21">
        <v>1</v>
      </c>
      <c r="Y28" s="21">
        <v>0</v>
      </c>
      <c r="Z28" s="21">
        <v>1</v>
      </c>
      <c r="AA28" s="22"/>
      <c r="AB28" s="21">
        <v>0</v>
      </c>
      <c r="AC28" s="21">
        <v>1</v>
      </c>
      <c r="AE28">
        <f t="shared" si="1"/>
        <v>10</v>
      </c>
      <c r="AF28">
        <f t="shared" si="0"/>
        <v>712</v>
      </c>
    </row>
    <row r="29" spans="1:32">
      <c r="A29" s="19" t="s">
        <v>82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22"/>
      <c r="I29" s="19">
        <v>1</v>
      </c>
      <c r="J29" s="22"/>
      <c r="K29" s="19">
        <v>0</v>
      </c>
      <c r="L29" s="19">
        <v>0</v>
      </c>
      <c r="M29" s="19">
        <v>0</v>
      </c>
      <c r="N29" s="19">
        <v>0</v>
      </c>
      <c r="O29" s="19">
        <v>1</v>
      </c>
      <c r="P29" s="19">
        <v>1</v>
      </c>
      <c r="Q29" s="19">
        <v>1</v>
      </c>
      <c r="R29" s="19">
        <v>1</v>
      </c>
      <c r="S29" s="19">
        <v>0</v>
      </c>
      <c r="T29" s="19">
        <v>0</v>
      </c>
      <c r="U29" s="19">
        <v>0</v>
      </c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1</v>
      </c>
      <c r="AB29" s="22"/>
      <c r="AC29" s="19">
        <v>1</v>
      </c>
      <c r="AE29">
        <f t="shared" si="1"/>
        <v>12</v>
      </c>
      <c r="AF29">
        <f t="shared" si="0"/>
        <v>776</v>
      </c>
    </row>
    <row r="30" spans="1:32" s="18" customFormat="1">
      <c r="A30" s="21" t="s">
        <v>83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1</v>
      </c>
      <c r="H30" s="22"/>
      <c r="I30" s="21">
        <v>0</v>
      </c>
      <c r="J30" s="22"/>
      <c r="K30" s="21">
        <v>1</v>
      </c>
      <c r="L30" s="21">
        <v>0</v>
      </c>
      <c r="M30" s="21">
        <v>0</v>
      </c>
      <c r="N30" s="21">
        <v>0</v>
      </c>
      <c r="O30" s="21">
        <v>1</v>
      </c>
      <c r="P30" s="21">
        <v>1</v>
      </c>
      <c r="Q30" s="21">
        <v>1</v>
      </c>
      <c r="R30" s="21">
        <v>1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2"/>
      <c r="AE30">
        <f t="shared" si="1"/>
        <v>6</v>
      </c>
      <c r="AF30">
        <f t="shared" si="0"/>
        <v>584</v>
      </c>
    </row>
    <row r="31" spans="1:32">
      <c r="Y31" t="s">
        <v>85</v>
      </c>
      <c r="AE31" s="28"/>
    </row>
    <row r="32" spans="1:32">
      <c r="Y32" t="s">
        <v>86</v>
      </c>
      <c r="AE32" s="28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9"/>
  <sheetViews>
    <sheetView workbookViewId="0">
      <selection activeCell="K6" sqref="K6"/>
    </sheetView>
  </sheetViews>
  <sheetFormatPr defaultRowHeight="15"/>
  <sheetData>
    <row r="2" spans="1:9">
      <c r="B2" t="s">
        <v>87</v>
      </c>
      <c r="C2" t="s">
        <v>27</v>
      </c>
      <c r="D2" t="s">
        <v>88</v>
      </c>
      <c r="E2" t="s">
        <v>27</v>
      </c>
      <c r="F2" t="s">
        <v>89</v>
      </c>
      <c r="G2" t="s">
        <v>27</v>
      </c>
      <c r="H2" t="s">
        <v>90</v>
      </c>
      <c r="I2" t="s">
        <v>27</v>
      </c>
    </row>
    <row r="3" spans="1:9">
      <c r="A3" t="s">
        <v>91</v>
      </c>
    </row>
    <row r="4" spans="1:9">
      <c r="A4" t="s">
        <v>92</v>
      </c>
    </row>
    <row r="5" spans="1:9">
      <c r="A5" t="s">
        <v>93</v>
      </c>
    </row>
    <row r="6" spans="1:9">
      <c r="A6" t="s">
        <v>94</v>
      </c>
    </row>
    <row r="7" spans="1:9">
      <c r="A7" t="s">
        <v>95</v>
      </c>
    </row>
    <row r="8" spans="1:9">
      <c r="A8" t="s">
        <v>96</v>
      </c>
    </row>
    <row r="9" spans="1:9">
      <c r="A9" t="s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2" sqref="A2:A29"/>
    </sheetView>
  </sheetViews>
  <sheetFormatPr defaultRowHeight="15"/>
  <cols>
    <col min="1" max="1" width="18.7109375" customWidth="1"/>
  </cols>
  <sheetData>
    <row r="1" spans="1:3">
      <c r="A1" t="s">
        <v>66</v>
      </c>
      <c r="B1" t="s">
        <v>65</v>
      </c>
      <c r="C1" t="s">
        <v>2</v>
      </c>
    </row>
    <row r="2" spans="1:3">
      <c r="A2" s="3" t="s">
        <v>67</v>
      </c>
      <c r="B2" t="s">
        <v>48</v>
      </c>
      <c r="C2" t="s">
        <v>57</v>
      </c>
    </row>
    <row r="3" spans="1:3">
      <c r="A3" s="3" t="s">
        <v>63</v>
      </c>
      <c r="B3" t="s">
        <v>48</v>
      </c>
      <c r="C3" t="s">
        <v>57</v>
      </c>
    </row>
    <row r="4" spans="1:3">
      <c r="A4" s="3" t="s">
        <v>62</v>
      </c>
      <c r="B4" t="s">
        <v>48</v>
      </c>
      <c r="C4" t="s">
        <v>57</v>
      </c>
    </row>
    <row r="5" spans="1:3">
      <c r="A5" s="3" t="s">
        <v>61</v>
      </c>
      <c r="B5" t="s">
        <v>48</v>
      </c>
      <c r="C5" t="s">
        <v>57</v>
      </c>
    </row>
    <row r="6" spans="1:3">
      <c r="A6" s="3" t="s">
        <v>60</v>
      </c>
      <c r="B6" t="s">
        <v>48</v>
      </c>
      <c r="C6" t="s">
        <v>57</v>
      </c>
    </row>
    <row r="7" spans="1:3">
      <c r="A7" s="3" t="s">
        <v>59</v>
      </c>
      <c r="B7" t="s">
        <v>48</v>
      </c>
      <c r="C7" t="s">
        <v>57</v>
      </c>
    </row>
    <row r="8" spans="1:3">
      <c r="A8" s="3" t="s">
        <v>58</v>
      </c>
      <c r="B8" t="s">
        <v>48</v>
      </c>
      <c r="C8" t="s">
        <v>57</v>
      </c>
    </row>
    <row r="9" spans="1:3">
      <c r="A9" s="3" t="s">
        <v>21</v>
      </c>
      <c r="B9" t="s">
        <v>48</v>
      </c>
      <c r="C9" t="s">
        <v>57</v>
      </c>
    </row>
    <row r="10" spans="1:3">
      <c r="A10" s="3" t="s">
        <v>20</v>
      </c>
      <c r="B10" t="s">
        <v>48</v>
      </c>
      <c r="C10" t="s">
        <v>57</v>
      </c>
    </row>
    <row r="11" spans="1:3">
      <c r="A11" s="3" t="s">
        <v>56</v>
      </c>
      <c r="B11" t="s">
        <v>5</v>
      </c>
      <c r="C11" t="s">
        <v>50</v>
      </c>
    </row>
    <row r="12" spans="1:3">
      <c r="A12" s="3" t="s">
        <v>55</v>
      </c>
      <c r="B12" t="s">
        <v>5</v>
      </c>
      <c r="C12" t="s">
        <v>50</v>
      </c>
    </row>
    <row r="13" spans="1:3">
      <c r="A13" s="3" t="s">
        <v>54</v>
      </c>
      <c r="B13" t="s">
        <v>5</v>
      </c>
      <c r="C13" t="s">
        <v>50</v>
      </c>
    </row>
    <row r="14" spans="1:3">
      <c r="A14" s="3" t="s">
        <v>19</v>
      </c>
      <c r="B14" t="s">
        <v>5</v>
      </c>
      <c r="C14" t="s">
        <v>50</v>
      </c>
    </row>
    <row r="15" spans="1:3">
      <c r="A15" s="3" t="s">
        <v>53</v>
      </c>
      <c r="B15" t="s">
        <v>5</v>
      </c>
      <c r="C15" t="s">
        <v>50</v>
      </c>
    </row>
    <row r="16" spans="1:3">
      <c r="A16" s="3" t="s">
        <v>52</v>
      </c>
      <c r="B16" t="s">
        <v>5</v>
      </c>
      <c r="C16" t="s">
        <v>50</v>
      </c>
    </row>
    <row r="17" spans="1:3">
      <c r="A17" s="3" t="s">
        <v>51</v>
      </c>
      <c r="B17" t="s">
        <v>5</v>
      </c>
      <c r="C17" t="s">
        <v>50</v>
      </c>
    </row>
    <row r="18" spans="1:3">
      <c r="A18" s="3" t="s">
        <v>38</v>
      </c>
      <c r="B18" t="s">
        <v>48</v>
      </c>
      <c r="C18" t="s">
        <v>47</v>
      </c>
    </row>
    <row r="19" spans="1:3">
      <c r="A19" s="3" t="s">
        <v>39</v>
      </c>
      <c r="B19" t="s">
        <v>48</v>
      </c>
      <c r="C19" t="s">
        <v>47</v>
      </c>
    </row>
    <row r="20" spans="1:3">
      <c r="A20" s="3" t="s">
        <v>40</v>
      </c>
      <c r="B20" t="s">
        <v>48</v>
      </c>
      <c r="C20" t="s">
        <v>47</v>
      </c>
    </row>
    <row r="21" spans="1:3">
      <c r="A21" s="3" t="s">
        <v>41</v>
      </c>
      <c r="B21" t="s">
        <v>48</v>
      </c>
      <c r="C21" t="s">
        <v>47</v>
      </c>
    </row>
    <row r="22" spans="1:3">
      <c r="A22" s="3" t="s">
        <v>29</v>
      </c>
      <c r="B22" t="s">
        <v>48</v>
      </c>
      <c r="C22" t="s">
        <v>47</v>
      </c>
    </row>
    <row r="23" spans="1:3">
      <c r="A23" s="3" t="s">
        <v>42</v>
      </c>
      <c r="B23" t="s">
        <v>48</v>
      </c>
      <c r="C23" t="s">
        <v>47</v>
      </c>
    </row>
    <row r="24" spans="1:3">
      <c r="A24" s="3" t="s">
        <v>43</v>
      </c>
      <c r="B24" t="s">
        <v>48</v>
      </c>
      <c r="C24" t="s">
        <v>47</v>
      </c>
    </row>
    <row r="25" spans="1:3">
      <c r="A25" s="3" t="s">
        <v>44</v>
      </c>
      <c r="B25" t="s">
        <v>48</v>
      </c>
      <c r="C25" t="s">
        <v>47</v>
      </c>
    </row>
    <row r="26" spans="1:3">
      <c r="A26" s="3" t="s">
        <v>49</v>
      </c>
      <c r="B26" t="s">
        <v>48</v>
      </c>
      <c r="C26" t="s">
        <v>47</v>
      </c>
    </row>
    <row r="27" spans="1:3">
      <c r="A27" s="3" t="s">
        <v>16</v>
      </c>
      <c r="B27" t="s">
        <v>5</v>
      </c>
      <c r="C27" t="s">
        <v>47</v>
      </c>
    </row>
    <row r="28" spans="1:3">
      <c r="A28" s="3" t="s">
        <v>37</v>
      </c>
      <c r="B28" t="s">
        <v>5</v>
      </c>
      <c r="C28" t="s">
        <v>47</v>
      </c>
    </row>
    <row r="29" spans="1:3">
      <c r="A29" s="3" t="s">
        <v>22</v>
      </c>
      <c r="B29" t="s">
        <v>5</v>
      </c>
      <c r="C29" t="s">
        <v>47</v>
      </c>
    </row>
    <row r="31" spans="1:3">
      <c r="A31" s="3" t="s">
        <v>46</v>
      </c>
      <c r="B3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H3" sqref="H3"/>
    </sheetView>
  </sheetViews>
  <sheetFormatPr defaultRowHeight="15"/>
  <sheetData>
    <row r="1" spans="1:8">
      <c r="C1" t="s">
        <v>102</v>
      </c>
      <c r="G1" t="s">
        <v>103</v>
      </c>
    </row>
    <row r="2" spans="1:8">
      <c r="B2" t="s">
        <v>0</v>
      </c>
      <c r="C2" t="s">
        <v>1</v>
      </c>
      <c r="D2" t="s">
        <v>27</v>
      </c>
      <c r="F2" t="s">
        <v>0</v>
      </c>
      <c r="G2" t="s">
        <v>1</v>
      </c>
      <c r="H2" t="s">
        <v>27</v>
      </c>
    </row>
    <row r="3" spans="1:8">
      <c r="A3" s="3"/>
      <c r="B3">
        <v>1</v>
      </c>
      <c r="F3">
        <v>1</v>
      </c>
    </row>
    <row r="4" spans="1:8">
      <c r="A4" s="3"/>
      <c r="B4">
        <v>2</v>
      </c>
      <c r="F4">
        <v>2</v>
      </c>
    </row>
    <row r="5" spans="1:8">
      <c r="A5" s="3"/>
      <c r="B5">
        <v>3</v>
      </c>
      <c r="F5">
        <v>3</v>
      </c>
    </row>
    <row r="6" spans="1:8">
      <c r="A6" s="3"/>
      <c r="B6">
        <v>4</v>
      </c>
      <c r="F6">
        <v>4</v>
      </c>
    </row>
    <row r="7" spans="1:8">
      <c r="A7" s="3"/>
      <c r="B7">
        <v>5</v>
      </c>
      <c r="F7">
        <v>5</v>
      </c>
    </row>
    <row r="8" spans="1:8">
      <c r="A8" s="3"/>
      <c r="B8">
        <v>6</v>
      </c>
      <c r="F8">
        <v>6</v>
      </c>
    </row>
    <row r="9" spans="1:8">
      <c r="A9" s="3"/>
      <c r="B9">
        <v>7</v>
      </c>
      <c r="F9">
        <v>7</v>
      </c>
    </row>
    <row r="10" spans="1:8">
      <c r="A10" s="3"/>
      <c r="B10">
        <v>8</v>
      </c>
      <c r="F10">
        <v>8</v>
      </c>
    </row>
    <row r="11" spans="1:8">
      <c r="A11" s="3"/>
      <c r="B11">
        <v>9</v>
      </c>
      <c r="F11">
        <v>9</v>
      </c>
    </row>
    <row r="12" spans="1:8">
      <c r="A12" s="3"/>
      <c r="B12">
        <v>10</v>
      </c>
      <c r="F12">
        <v>10</v>
      </c>
    </row>
    <row r="13" spans="1:8">
      <c r="A13" s="3"/>
      <c r="B13">
        <v>11</v>
      </c>
      <c r="F13">
        <v>11</v>
      </c>
    </row>
    <row r="14" spans="1:8">
      <c r="A14" s="3"/>
      <c r="B14">
        <v>12</v>
      </c>
      <c r="F14">
        <v>12</v>
      </c>
    </row>
    <row r="15" spans="1:8">
      <c r="A15" s="3"/>
      <c r="B15">
        <v>13</v>
      </c>
    </row>
    <row r="16" spans="1:8">
      <c r="A16" s="3"/>
      <c r="B16">
        <v>14</v>
      </c>
    </row>
    <row r="17" spans="1:2">
      <c r="A17" s="3"/>
      <c r="B17">
        <v>15</v>
      </c>
    </row>
    <row r="18" spans="1:2">
      <c r="A18" s="3"/>
      <c r="B18">
        <v>16</v>
      </c>
    </row>
    <row r="19" spans="1:2">
      <c r="A19" s="3"/>
    </row>
    <row r="20" spans="1:2">
      <c r="A20" s="3"/>
    </row>
    <row r="21" spans="1:2">
      <c r="A21" s="3"/>
    </row>
    <row r="22" spans="1:2">
      <c r="A22" s="3"/>
    </row>
    <row r="23" spans="1:2">
      <c r="A23" s="3"/>
    </row>
    <row r="24" spans="1:2">
      <c r="A24" s="3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Shoot Details</vt:lpstr>
      <vt:lpstr>Total Scores</vt:lpstr>
      <vt:lpstr>Fence Matrix</vt:lpstr>
      <vt:lpstr>swim sheet</vt:lpstr>
      <vt:lpstr>Competitor List</vt:lpstr>
      <vt:lpstr>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</dc:creator>
  <cp:lastModifiedBy>AlexF</cp:lastModifiedBy>
  <cp:lastPrinted>2012-11-10T12:50:51Z</cp:lastPrinted>
  <dcterms:created xsi:type="dcterms:W3CDTF">2012-11-09T09:39:23Z</dcterms:created>
  <dcterms:modified xsi:type="dcterms:W3CDTF">2012-11-10T17:16:40Z</dcterms:modified>
</cp:coreProperties>
</file>