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defaultThemeVersion="166925"/>
  <mc:AlternateContent xmlns:mc="http://schemas.openxmlformats.org/markup-compatibility/2006">
    <mc:Choice Requires="x15">
      <x15ac:absPath xmlns:x15ac="http://schemas.microsoft.com/office/spreadsheetml/2010/11/ac" url="C:\Users\USER\Desktop\Ebere\Data Analytics\Projects\Other Projects\Kofi-and-Brothers-Company-Limited\"/>
    </mc:Choice>
  </mc:AlternateContent>
  <xr:revisionPtr revIDLastSave="0" documentId="13_ncr:1_{51AA619B-DAF4-4FAA-9931-7C33623603F8}" xr6:coauthVersionLast="47" xr6:coauthVersionMax="47" xr10:uidLastSave="{00000000-0000-0000-0000-000000000000}"/>
  <bookViews>
    <workbookView xWindow="-120" yWindow="-120" windowWidth="20730" windowHeight="11160" tabRatio="703" activeTab="1" xr2:uid="{00000000-000D-0000-FFFF-FFFF00000000}"/>
  </bookViews>
  <sheets>
    <sheet name="bike_buyers" sheetId="1" r:id="rId1"/>
    <sheet name="Questions" sheetId="8" r:id="rId2"/>
    <sheet name="Question 1" sheetId="2" r:id="rId3"/>
    <sheet name="Question 2" sheetId="3" r:id="rId4"/>
    <sheet name="Question 3" sheetId="4" r:id="rId5"/>
    <sheet name="Question 4" sheetId="5" r:id="rId6"/>
    <sheet name="Question 5" sheetId="6" r:id="rId7"/>
    <sheet name="Question 6" sheetId="7" r:id="rId8"/>
  </sheets>
  <definedNames>
    <definedName name="_xlnm._FilterDatabase" localSheetId="0" hidden="1">bike_buyers!$M:$M</definedName>
    <definedName name="Slicer_Cars">#N/A</definedName>
    <definedName name="Slicer_Commute_Distance">#N/A</definedName>
    <definedName name="Slicer_Purchased_Bik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4" i="7" l="1"/>
  <c r="C3" i="7"/>
  <c r="B4" i="7"/>
  <c r="B3" i="7"/>
  <c r="B2" i="2"/>
  <c r="B2" i="3"/>
  <c r="D4" i="7" l="1"/>
  <c r="D3" i="7"/>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4" i="4" l="1"/>
  <c r="M5" i="4"/>
  <c r="L3" i="4"/>
  <c r="J4" i="4"/>
  <c r="H5" i="4"/>
  <c r="G5" i="4"/>
  <c r="E4" i="4"/>
  <c r="D5" i="4"/>
  <c r="I5" i="4"/>
  <c r="M3" i="4"/>
  <c r="K4" i="4"/>
  <c r="J5" i="4"/>
  <c r="H3" i="4"/>
  <c r="G4" i="4"/>
  <c r="E3" i="4"/>
  <c r="I3" i="4"/>
  <c r="L4" i="4"/>
  <c r="K5" i="4"/>
  <c r="J3" i="4"/>
  <c r="C3" i="4"/>
  <c r="G3" i="4"/>
  <c r="C4" i="4"/>
  <c r="M4" i="4"/>
  <c r="L5" i="4"/>
  <c r="K3" i="4"/>
  <c r="H4" i="4"/>
  <c r="D3" i="4"/>
  <c r="E5" i="4"/>
  <c r="D4" i="4"/>
  <c r="C5" i="4"/>
  <c r="B2" i="5"/>
  <c r="B3" i="4"/>
  <c r="F3" i="4" s="1"/>
  <c r="B5" i="4"/>
  <c r="B4" i="4"/>
  <c r="B2" i="6"/>
  <c r="F4" i="4" l="1"/>
  <c r="F5" i="4"/>
</calcChain>
</file>

<file path=xl/sharedStrings.xml><?xml version="1.0" encoding="utf-8"?>
<sst xmlns="http://schemas.openxmlformats.org/spreadsheetml/2006/main" count="8096" uniqueCount="69">
  <si>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</si>
  <si>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</si>
  <si>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</si>
  <si>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</si>
  <si>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</si>
  <si>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</si>
  <si>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</si>
  <si>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</si>
  <si>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</si>
  <si>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</si>
  <si>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</si>
  <si>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</si>
  <si>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</si>
  <si>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</si>
  <si>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</si>
  <si>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</si>
  <si>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</si>
  <si>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</si>
  <si>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</si>
  <si>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</si>
  <si>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</si>
  <si>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</si>
  <si>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</si>
  <si>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</si>
  <si>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</si>
  <si>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</si>
  <si>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</si>
  <si>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</si>
  <si>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</si>
  <si>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</si>
  <si>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</si>
  <si>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</si>
  <si>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</si>
  <si>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</si>
  <si>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</si>
  <si>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</si>
  <si>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t>
  </si>
  <si>
    <t>Married Status</t>
  </si>
  <si>
    <t>Average Income For Females</t>
  </si>
  <si>
    <t>Average Salary of Males Without Bike</t>
  </si>
  <si>
    <t>Total Number</t>
  </si>
  <si>
    <t>Adolescent</t>
  </si>
  <si>
    <t>Middle Age</t>
  </si>
  <si>
    <t>Old</t>
  </si>
  <si>
    <t>Adolescent males that purchased bike</t>
  </si>
  <si>
    <t>Number that purchased bikes</t>
  </si>
  <si>
    <t>Percentage that purchased bikes</t>
  </si>
  <si>
    <t>Row Labels</t>
  </si>
  <si>
    <t>Grand Total</t>
  </si>
  <si>
    <t>Average of Income</t>
  </si>
  <si>
    <t>Count of Purchased Bike</t>
  </si>
  <si>
    <t>Column Labels</t>
  </si>
  <si>
    <t>Using Pivot Table</t>
  </si>
  <si>
    <t>Using Excel Function</t>
  </si>
  <si>
    <t xml:space="preserve"> Using Excel Function</t>
  </si>
  <si>
    <t>Professional Middle Age male workers with bikes</t>
  </si>
  <si>
    <t>Average Income</t>
  </si>
  <si>
    <t>Response Rate</t>
  </si>
  <si>
    <t>Total No.</t>
  </si>
  <si>
    <t>No. Without Bike</t>
  </si>
  <si>
    <t>No. With Bike</t>
  </si>
  <si>
    <t>Average Income Without Bike</t>
  </si>
  <si>
    <t>No. With Neither Car Nor Bike</t>
  </si>
  <si>
    <t>Using Excel Functions</t>
  </si>
  <si>
    <t>1-2 Miles (Without Bike)</t>
  </si>
  <si>
    <t>2-5 Miles (Without Bike)</t>
  </si>
  <si>
    <t>5-10 Miles (Without Bike)</t>
  </si>
  <si>
    <t>10+ Miles (Without Bike)</t>
  </si>
  <si>
    <t>0-1 Mile (Without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</si>
</sst>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5"/>
        <bgColor indexed="64"/>
      </patternFill>
    </fill>
    <fill>
      <patternFill patternType="solid">
        <fgColor theme="2"/>
        <bgColor indexed="64"/>
      </patternFill>
    </fill>
    <fill>
      <patternFill patternType="solid">
        <fgColor theme="4"/>
        <bgColor indexed="64"/>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2">
    <xf numFmtId="0" fontId="0" fillId="0" borderId="0" xfId="0"/>
    <xf numFmtId="0" fontId="18" fillId="0" borderId="0" xfId="0" applyFont="1"/>
    <xf numFmtId="164" fontId="0" fillId="0" borderId="0" xfId="0" applyNumberFormat="1"/>
    <xf numFmtId="0" fontId="0" fillId="0" borderId="10" xfId="0" applyBorder="1"/>
    <xf numFmtId="0" fontId="16" fillId="0" borderId="10" xfId="0" applyFont="1" applyBorder="1"/>
    <xf numFmtId="9" fontId="0" fillId="0" borderId="0" xfId="42" applyFont="1"/>
    <xf numFmtId="9" fontId="0" fillId="0" borderId="10" xfId="42" applyFont="1" applyBorder="1"/>
    <xf numFmtId="9" fontId="16" fillId="0" borderId="10" xfId="42" applyFont="1" applyBorder="1"/>
    <xf numFmtId="0" fontId="19" fillId="0" borderId="10" xfId="0" applyFont="1" applyBorder="1" applyAlignment="1">
      <alignment wrapText="1"/>
    </xf>
    <xf numFmtId="0" fontId="0" fillId="33" borderId="10" xfId="0" applyFill="1" applyBorder="1"/>
    <xf numFmtId="9" fontId="0" fillId="33" borderId="10" xfId="42" applyFont="1" applyFill="1" applyBorder="1"/>
    <xf numFmtId="0" fontId="0" fillId="0" borderId="10" xfId="0" pivotButton="1" applyBorder="1"/>
    <xf numFmtId="0" fontId="0" fillId="0" borderId="10" xfId="0" applyBorder="1" applyAlignment="1">
      <alignment horizontal="left"/>
    </xf>
    <xf numFmtId="1" fontId="0" fillId="33" borderId="10" xfId="0" applyNumberFormat="1" applyFill="1" applyBorder="1"/>
    <xf numFmtId="0" fontId="0" fillId="0" borderId="10" xfId="0" applyBorder="1" applyAlignment="1">
      <alignment horizontal="left" indent="1"/>
    </xf>
    <xf numFmtId="1" fontId="0" fillId="0" borderId="10" xfId="0" applyNumberFormat="1" applyBorder="1"/>
    <xf numFmtId="0" fontId="16" fillId="33" borderId="10" xfId="0" applyFont="1" applyFill="1" applyBorder="1"/>
    <xf numFmtId="9" fontId="0" fillId="0" borderId="10" xfId="42" applyFont="1" applyFill="1" applyBorder="1"/>
    <xf numFmtId="0" fontId="0" fillId="36" borderId="10" xfId="0" applyFill="1" applyBorder="1" applyAlignment="1">
      <alignment horizontal="left"/>
    </xf>
    <xf numFmtId="0" fontId="0" fillId="36" borderId="10" xfId="0" applyFill="1" applyBorder="1"/>
    <xf numFmtId="0" fontId="0" fillId="34" borderId="10" xfId="0" applyFill="1" applyBorder="1" applyAlignment="1">
      <alignment horizontal="left"/>
    </xf>
    <xf numFmtId="0" fontId="0" fillId="34" borderId="10" xfId="0" applyFill="1" applyBorder="1"/>
    <xf numFmtId="0" fontId="0" fillId="35" borderId="10" xfId="0" applyFill="1" applyBorder="1" applyAlignment="1">
      <alignment horizontal="left"/>
    </xf>
    <xf numFmtId="0" fontId="0" fillId="35" borderId="10" xfId="0" applyFill="1" applyBorder="1"/>
    <xf numFmtId="0" fontId="0" fillId="0" borderId="10" xfId="0" applyBorder="1" applyAlignment="1">
      <alignment horizontal="left" indent="2"/>
    </xf>
    <xf numFmtId="9" fontId="0" fillId="0" borderId="10" xfId="0" applyNumberFormat="1" applyBorder="1"/>
    <xf numFmtId="9" fontId="0" fillId="33" borderId="10" xfId="0" applyNumberFormat="1" applyFill="1" applyBorder="1"/>
    <xf numFmtId="0" fontId="0" fillId="0" borderId="0" xfId="42" applyNumberFormat="1" applyFont="1"/>
    <xf numFmtId="164" fontId="0" fillId="0" borderId="10" xfId="42" applyNumberFormat="1" applyFont="1" applyFill="1" applyBorder="1"/>
    <xf numFmtId="0" fontId="0" fillId="0" borderId="10" xfId="42" applyNumberFormat="1" applyFont="1" applyFill="1" applyBorder="1"/>
    <xf numFmtId="0" fontId="0" fillId="33" borderId="10" xfId="42" applyNumberFormat="1" applyFont="1" applyFill="1" applyBorder="1"/>
    <xf numFmtId="164" fontId="0" fillId="37" borderId="10" xfId="42" applyNumberFormat="1" applyFont="1" applyFill="1" applyBorder="1"/>
    <xf numFmtId="0" fontId="0" fillId="37" borderId="10" xfId="42" applyNumberFormat="1" applyFont="1" applyFill="1" applyBorder="1"/>
    <xf numFmtId="0" fontId="16" fillId="0" borderId="10" xfId="0" applyFont="1" applyBorder="1" applyAlignment="1">
      <alignment wrapText="1"/>
    </xf>
    <xf numFmtId="0" fontId="16" fillId="0" borderId="10" xfId="42" applyNumberFormat="1" applyFont="1" applyFill="1" applyBorder="1" applyAlignment="1">
      <alignment wrapText="1"/>
    </xf>
    <xf numFmtId="9" fontId="16" fillId="0" borderId="10" xfId="42" applyFont="1" applyFill="1" applyBorder="1" applyAlignment="1">
      <alignment wrapText="1"/>
    </xf>
    <xf numFmtId="164" fontId="16" fillId="0" borderId="10" xfId="42" applyNumberFormat="1" applyFont="1" applyFill="1" applyBorder="1" applyAlignment="1">
      <alignment wrapText="1"/>
    </xf>
    <xf numFmtId="0" fontId="0" fillId="0" borderId="0" xfId="0" applyAlignment="1">
      <alignment wrapText="1"/>
    </xf>
    <xf numFmtId="1" fontId="0" fillId="36" borderId="10" xfId="0" applyNumberFormat="1" applyFill="1" applyBorder="1"/>
    <xf numFmtId="1" fontId="0" fillId="34" borderId="10" xfId="0" applyNumberFormat="1" applyFill="1" applyBorder="1"/>
    <xf numFmtId="1" fontId="0" fillId="35" borderId="10" xfId="0" applyNumberFormat="1" applyFill="1" applyBorder="1"/>
    <xf numFmtId="0" fontId="16" fillId="0" borderId="10" xfId="0" applyFont="1"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5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auto="1"/>
        </patternFill>
      </fill>
    </dxf>
    <dxf>
      <fill>
        <patternFill>
          <bgColor auto="1"/>
        </patternFill>
      </fill>
    </dxf>
    <dxf>
      <fill>
        <patternFill patternType="solid">
          <bgColor theme="4"/>
        </patternFill>
      </fill>
    </dxf>
    <dxf>
      <fill>
        <patternFill patternType="solid">
          <bgColor theme="4"/>
        </patternFill>
      </fill>
    </dxf>
    <dxf>
      <fill>
        <patternFill>
          <bgColor theme="2"/>
        </patternFill>
      </fill>
    </dxf>
    <dxf>
      <fill>
        <patternFill>
          <bgColor theme="2"/>
        </patternFill>
      </fill>
    </dxf>
    <dxf>
      <fill>
        <patternFill patternType="solid">
          <bgColor theme="2"/>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[Kofi and Brothers Company Limited.xlsx]Question 3!PivotTable3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An illustration of the number of people without bike according to their age brackets</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'Question 3'!$P$2</c:f>
              <c:strCache>
                <c:ptCount val="1"/>
                <c:pt idx="0">
                  <c:v>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76-472A-A551-14A0B36872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76-472A-A551-14A0B36872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76-472A-A551-14A0B3687293}"/>
              </c:ext>
            </c:extLst>
          </c:dPt>
          <c:cat>
            <c:multiLvlStrRef>
              <c:f>'Question 3'!$O$3:$O$9</c:f>
              <c:multiLvlStrCache>
                <c:ptCount val="3"/>
                <c:lvl>
                  <c:pt idx="0">
                    <c:v>No</c:v>
                  </c:pt>
                  <c:pt idx="1">
                    <c:v>No</c:v>
                  </c:pt>
                  <c:pt idx="2">
                    <c:v>No</c:v>
                  </c:pt>
                </c:lvl>
                <c:lvl>
                  <c:pt idx="0">
                    <c:v>Adolescent</c:v>
                  </c:pt>
                  <c:pt idx="1">
                    <c:v>Middle Age</c:v>
                  </c:pt>
                  <c:pt idx="2">
                    <c:v>Old</c:v>
                  </c:pt>
                </c:lvl>
              </c:multiLvlStrCache>
            </c:multiLvlStrRef>
          </c:cat>
          <c:val>
            <c:numRef>
              <c:f>'Question 3'!$P$3:$P$9</c:f>
              <c:numCache>
                <c:formatCode>General</c:formatCode>
                <c:ptCount val="3"/>
                <c:pt idx="0">
                  <c:v>71</c:v>
                </c:pt>
                <c:pt idx="1">
                  <c:v>318</c:v>
                </c:pt>
                <c:pt idx="2">
                  <c:v>130</c:v>
                </c:pt>
              </c:numCache>
            </c:numRef>
          </c:val>
          <c:extLst>
            <c:ext xmlns:c16="http://schemas.microsoft.com/office/drawing/2014/chart" uri="{C3380CC4-5D6E-409C-BE32-E72D297353CC}">
              <c16:uniqueId val="{00000006-2676-472A-A551-14A0B3687293}"/>
            </c:ext>
          </c:extLst>
        </c:ser>
        <c:ser>
          <c:idx val="1"/>
          <c:order val="1"/>
          <c:tx>
            <c:strRef>
              <c:f>'Question 3'!$Q$2</c:f>
              <c:strCache>
                <c:ptCount val="1"/>
                <c:pt idx="0">
                  <c:v>Average of Income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2676-472A-A551-14A0B36872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2676-472A-A551-14A0B36872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2676-472A-A551-14A0B3687293}"/>
              </c:ext>
            </c:extLst>
          </c:dPt>
          <c:cat>
            <c:multiLvlStrRef>
              <c:f>'Question 3'!$O$3:$O$9</c:f>
              <c:multiLvlStrCache>
                <c:ptCount val="3"/>
                <c:lvl>
                  <c:pt idx="0">
                    <c:v>No</c:v>
                  </c:pt>
                  <c:pt idx="1">
                    <c:v>No</c:v>
                  </c:pt>
                  <c:pt idx="2">
                    <c:v>No</c:v>
                  </c:pt>
                </c:lvl>
                <c:lvl>
                  <c:pt idx="0">
                    <c:v>Adolescent</c:v>
                  </c:pt>
                  <c:pt idx="1">
                    <c:v>Middle Age</c:v>
                  </c:pt>
                  <c:pt idx="2">
                    <c:v>Old</c:v>
                  </c:pt>
                </c:lvl>
              </c:multiLvlStrCache>
            </c:multiLvlStrRef>
          </c:cat>
          <c:val>
            <c:numRef>
              <c:f>'Question 3'!$Q$3:$Q$9</c:f>
              <c:numCache>
                <c:formatCode>0</c:formatCode>
                <c:ptCount val="3"/>
                <c:pt idx="0">
                  <c:v>34647.887323943665</c:v>
                </c:pt>
                <c:pt idx="1">
                  <c:v>57075.471698113208</c:v>
                </c:pt>
                <c:pt idx="2">
                  <c:v>60538.461538461539</c:v>
                </c:pt>
              </c:numCache>
            </c:numRef>
          </c:val>
          <c:extLst>
            <c:ext xmlns:c16="http://schemas.microsoft.com/office/drawing/2014/chart" uri="{C3380CC4-5D6E-409C-BE32-E72D297353CC}">
              <c16:uniqueId val="{0000000D-2676-472A-A551-14A0B36872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[Kofi and Brothers Company Limited.xlsx]Question 6!PivotTable6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'Question 6'!$G$2:$G$3</c:f>
              <c:strCache>
                <c:ptCount val="1"/>
                <c:pt idx="0">
                  <c:v>No</c:v>
                </c:pt>
              </c:strCache>
            </c:strRef>
          </c:tx>
          <c:spPr>
            <a:solidFill>
              <a:schemeClr val="accent1"/>
            </a:solidFill>
            <a:ln>
              <a:noFill/>
            </a:ln>
            <a:effectLst/>
          </c:spPr>
          <c:invertIfNegative val="0"/>
          <c:cat>
            <c:strRef>
              <c:f>'Question 6'!$F$4:$F$5</c:f>
              <c:strCache>
                <c:ptCount val="2"/>
                <c:pt idx="0">
                  <c:v>Graduate Degree</c:v>
                </c:pt>
                <c:pt idx="1">
                  <c:v>High School</c:v>
                </c:pt>
              </c:strCache>
            </c:strRef>
          </c:cat>
          <c:val>
            <c:numRef>
              <c:f>'Question 6'!$G$4:$G$5</c:f>
              <c:numCache>
                <c:formatCode>0%</c:formatCode>
                <c:ptCount val="2"/>
                <c:pt idx="0">
                  <c:v>0.45977011494252873</c:v>
                </c:pt>
                <c:pt idx="1">
                  <c:v>0.55865921787709494</c:v>
                </c:pt>
              </c:numCache>
            </c:numRef>
          </c:val>
          <c:extLst>
            <c:ext xmlns:c16="http://schemas.microsoft.com/office/drawing/2014/chart" uri="{C3380CC4-5D6E-409C-BE32-E72D297353CC}">
              <c16:uniqueId val="{00000000-1246-4C92-91B2-428980A37268}"/>
            </c:ext>
          </c:extLst>
        </c:ser>
        <c:ser>
          <c:idx val="1"/>
          <c:order val="1"/>
          <c:tx>
            <c:strRef>
              <c:f>'Question 6'!$H$2:$H$3</c:f>
              <c:strCache>
                <c:ptCount val="1"/>
                <c:pt idx="0">
                  <c:v>Yes</c:v>
                </c:pt>
              </c:strCache>
            </c:strRef>
          </c:tx>
          <c:spPr>
            <a:solidFill>
              <a:schemeClr val="accent2"/>
            </a:solidFill>
            <a:ln>
              <a:noFill/>
            </a:ln>
            <a:effectLst/>
          </c:spPr>
          <c:invertIfNegative val="0"/>
          <c:cat>
            <c:strRef>
              <c:f>'Question 6'!$F$4:$F$5</c:f>
              <c:strCache>
                <c:ptCount val="2"/>
                <c:pt idx="0">
                  <c:v>Graduate Degree</c:v>
                </c:pt>
                <c:pt idx="1">
                  <c:v>High School</c:v>
                </c:pt>
              </c:strCache>
            </c:strRef>
          </c:cat>
          <c:val>
            <c:numRef>
              <c:f>'Question 6'!$H$4:$H$5</c:f>
              <c:numCache>
                <c:formatCode>0%</c:formatCode>
                <c:ptCount val="2"/>
                <c:pt idx="0">
                  <c:v>0.54022988505747127</c:v>
                </c:pt>
                <c:pt idx="1">
                  <c:v>0.44134078212290501</c:v>
                </c:pt>
              </c:numCache>
            </c:numRef>
          </c:val>
          <c:extLst>
            <c:ext xmlns:c16="http://schemas.microsoft.com/office/drawing/2014/chart" uri="{C3380CC4-5D6E-409C-BE32-E72D297353CC}">
              <c16:uniqueId val="{00000001-1246-4C92-91B2-428980A37268}"/>
            </c:ext>
          </c:extLst>
        </c:ser>
        <c:dLbls>
          <c:showLegendKey val="0"/>
          <c:showVal val="0"/>
          <c:showCatName val="0"/>
          <c:showSerName val="0"/>
          <c:showPercent val="0"/>
          <c:showBubbleSize val="0"/>
        </c:dLbls>
        <c:gapWidth val="219"/>
        <c:overlap val="-27"/>
        <c:axId val="261099336"/>
        <c:axId val="260484304"/>
      </c:barChart>
      <c:catAx>
        <c:axId val="261099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484304"/>
        <c:crosses val="autoZero"/>
        <c:auto val="1"/>
        <c:lblAlgn val="ctr"/>
        <c:lblOffset val="100"/>
        <c:noMultiLvlLbl val="0"/>
      </c:catAx>
      <c:valAx>
        <c:axId val="260484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099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12</xdr:col>
      <xdr:colOff>0</xdr:colOff>
      <xdr:row>11</xdr:row>
      <xdr:rowOff>180975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 y="0"/>
          <a:ext cx="7315199" cy="2276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b="0" i="0">
              <a:solidFill>
                <a:srgbClr val="000000"/>
              </a:solidFill>
              <a:effectLst/>
              <a:latin typeface="Tahoma" panose="020B0604030504040204" pitchFamily="34" charset="0"/>
            </a:rPr>
            <a:t>Kofi and Brothers Company Limited deals in the production and sale of bikes. There has been a growing concern as to how to maximize revenue while delivering on their goal to provide affordable biking solutions to everyone.</a:t>
          </a:r>
          <a:endParaRPr lang="en-US" b="0" i="0">
            <a:solidFill>
              <a:srgbClr val="36394D"/>
            </a:solidFill>
            <a:effectLst/>
            <a:latin typeface="Source Sans Pro"/>
          </a:endParaRPr>
        </a:p>
        <a:p>
          <a:r>
            <a:rPr lang="en-US" sz="1100" b="0">
              <a:solidFill>
                <a:schemeClr val="dk1"/>
              </a:solidFill>
              <a:effectLst/>
              <a:latin typeface="Tahoma" panose="020B0604030504040204" pitchFamily="34" charset="0"/>
              <a:ea typeface="Tahoma" panose="020B0604030504040204" pitchFamily="34" charset="0"/>
              <a:cs typeface="Tahoma" panose="020B0604030504040204" pitchFamily="34" charset="0"/>
            </a:rPr>
            <a:t>As a data analyst, I will help the marketing manager of the company gain insights into their data.</a:t>
          </a:r>
        </a:p>
        <a:p>
          <a:r>
            <a:rPr lang="en-US" b="0" i="0">
              <a:solidFill>
                <a:srgbClr val="000000"/>
              </a:solidFill>
              <a:effectLst/>
              <a:latin typeface="Tahoma" panose="020B0604030504040204" pitchFamily="34" charset="0"/>
            </a:rPr>
            <a:t>Use the data file provided and answer the following questions.</a:t>
          </a:r>
          <a:endParaRPr lang="en-US" b="0" i="0">
            <a:solidFill>
              <a:srgbClr val="36394D"/>
            </a:solidFill>
            <a:effectLst/>
            <a:latin typeface="Source Sans Pro"/>
          </a:endParaRPr>
        </a:p>
        <a:p>
          <a:pPr algn="l"/>
          <a:r>
            <a:rPr lang="en-US" b="1" i="0">
              <a:solidFill>
                <a:srgbClr val="000000"/>
              </a:solidFill>
              <a:effectLst/>
              <a:latin typeface="Tahoma" panose="020B0604030504040204" pitchFamily="34" charset="0"/>
            </a:rPr>
            <a:t>NB: Round to the nearest whole number. Create a new tab in your workbook for each question.</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1. What is the average income for females?</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2. What is the average salary of males who did not buy a bike? </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3. Which age bracket should the company focus their marketing strategies on ?</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4. How many Adolescent male purchased bikes from the company?</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5. How many Professional Middle Age male workers purchased bikes from the company?</a:t>
          </a:r>
          <a:endParaRPr lang="en-US" b="0" i="0">
            <a:solidFill>
              <a:srgbClr val="36394D"/>
            </a:solidFill>
            <a:effectLst/>
            <a:latin typeface="Source Sans Pro"/>
          </a:endParaRPr>
        </a:p>
        <a:p>
          <a:pPr algn="l"/>
          <a:r>
            <a:rPr lang="en-US" b="0" i="0">
              <a:solidFill>
                <a:srgbClr val="000000"/>
              </a:solidFill>
              <a:effectLst/>
              <a:latin typeface="Tahoma" panose="020B0604030504040204" pitchFamily="34" charset="0"/>
            </a:rPr>
            <a:t>6. Is the assumption that Graduate degree holders purchase more bikes compared to high school leavers true?</a:t>
          </a:r>
          <a:endParaRPr lang="en-US" b="0" i="0">
            <a:solidFill>
              <a:srgbClr val="36394D"/>
            </a:solidFill>
            <a:effectLst/>
            <a:latin typeface="Source Sans Pro"/>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180973</xdr:rowOff>
    </xdr:from>
    <xdr:to>
      <xdr:col>12</xdr:col>
      <xdr:colOff>942974</xdr:colOff>
      <xdr:row>33</xdr:row>
      <xdr:rowOff>1</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0" y="1514473"/>
          <a:ext cx="10744199" cy="51530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baseline="0"/>
            <a:t>The company should focus its marketing strategies on the Middle Age bracket with the following reasons</a:t>
          </a:r>
          <a:r>
            <a:rPr lang="en-US" sz="1200" b="0" baseline="0"/>
            <a:t>:</a:t>
          </a:r>
        </a:p>
        <a:p>
          <a:pPr algn="l"/>
          <a:r>
            <a:rPr lang="en-US" sz="1200" b="1" baseline="0"/>
            <a:t>1. Highest number of people without a bike</a:t>
          </a:r>
        </a:p>
        <a:p>
          <a:pPr algn="l"/>
          <a:r>
            <a:rPr lang="en-US" sz="1200" b="0" baseline="0"/>
            <a:t>The Middle Age bracket has more number of people without a bike (318). Hence there is a huge opportunity for sales among people in the age bracket.</a:t>
          </a:r>
        </a:p>
        <a:p>
          <a:pPr algn="l"/>
          <a:endParaRPr lang="en-US" sz="1200" b="0" baseline="0"/>
        </a:p>
        <a:p>
          <a:pPr algn="l"/>
          <a:r>
            <a:rPr lang="en-US" sz="1200" b="1" baseline="0"/>
            <a:t>2. Highest number of people with neither a car nor a bike</a:t>
          </a:r>
        </a:p>
        <a:p>
          <a:pPr algn="l"/>
          <a:r>
            <a:rPr lang="en-US" sz="1200" b="0" baseline="0"/>
            <a:t>The Middle Age bracket also has the highest number of people with neither a car nor a bike (79). This implies that there are more people in this age bracket who do not yet have a vehicle for mobility. This is also an opportunity for huge sales.</a:t>
          </a:r>
        </a:p>
        <a:p>
          <a:pPr algn="l"/>
          <a:endParaRPr lang="en-US" sz="1200" b="0" baseline="0"/>
        </a:p>
        <a:p>
          <a:pPr algn="l"/>
          <a:r>
            <a:rPr lang="en-US" sz="1200" b="1" baseline="0"/>
            <a:t>3. Good response rate</a:t>
          </a:r>
        </a:p>
        <a:p>
          <a:pPr algn="l"/>
          <a:r>
            <a:rPr lang="en-US" sz="1200" b="0" baseline="0"/>
            <a:t>Furthermore, the people in the Middle Age bracket have responded positively to purchasing bikes from the company so far in the company's sales history. In fact they have the highest response rate (55%). This suggests that there will be a huge turnover of sales among people in this age bracket when the company focuses its marketing strategies on them.</a:t>
          </a:r>
        </a:p>
        <a:p>
          <a:pPr algn="l"/>
          <a:endParaRPr lang="en-US" sz="1200" b="0" baseline="0"/>
        </a:p>
        <a:p>
          <a:pPr algn="l"/>
          <a:r>
            <a:rPr lang="en-US" sz="1200" b="1" baseline="0"/>
            <a:t>4. Affordability</a:t>
          </a:r>
        </a:p>
        <a:p>
          <a:pPr algn="l"/>
          <a:r>
            <a:rPr lang="en-US" sz="1200" b="0" baseline="0"/>
            <a:t>People in the Middle Age bracket are high income earners ($59,087). Their average income is only slightly less than that of people in the Old Age bracket (who have the highest average income). This means that the people in the Middle Age bracket can easily afford bikes. The average income of people in the Middle Age bracket that have not yet purchased a bike is also very high ($57,075). This suggests that the people in the Middle Age bracket who have not yet purcahased a bike can easily afford it, and are very likely to do so when the company focuses its marketing strategies on the age bracket.</a:t>
          </a:r>
        </a:p>
        <a:p>
          <a:pPr algn="l"/>
          <a:endParaRPr lang="en-US" sz="1200" b="0" baseline="0"/>
        </a:p>
        <a:p>
          <a:pPr algn="l"/>
          <a:r>
            <a:rPr lang="en-US" sz="1200" b="1" baseline="0"/>
            <a:t>5. Need for mobility</a:t>
          </a:r>
        </a:p>
        <a:p>
          <a:pPr algn="l"/>
          <a:r>
            <a:rPr lang="en-US" sz="1200" b="0" baseline="0"/>
            <a:t>The Middle Age bracket has the highest number of people with the greatest need for mobility. There are more people in this age group who have high commute distances yet do not own a bike yet. For example, there are </a:t>
          </a:r>
          <a:r>
            <a:rPr lang="en-US" sz="1100" b="0" baseline="0">
              <a:solidFill>
                <a:schemeClr val="dk1"/>
              </a:solidFill>
              <a:effectLst/>
              <a:latin typeface="+mn-lt"/>
              <a:ea typeface="+mn-ea"/>
              <a:cs typeface="+mn-cs"/>
            </a:rPr>
            <a:t>132 people who have a commute distance of 0-1 mile that do not own a bike yet,</a:t>
          </a:r>
          <a:r>
            <a:rPr lang="en-US" sz="1200" b="0" baseline="0"/>
            <a:t> 64 people who have a commute distance of 1-2 miles that do not own a bike yet, 39 people who have a commute distance of 2-5 miles that do not own a bike yet, and 54 people who have a commute distance of 5-10 miles that do not own a bike yet. These distances can easily be covered using a bike, implying a huge sales opportunity among people in the Middle Age bracket in these commute distance categories. Moreso, there are 29 people who have a commute distance of 10+ miles that do not own a bike yet, (only the Old Age bracket has more people without a bike in this commute distance category). This implies that when the company focuses its marketing strategies on the Middle Age bracket, there is a higher chance for increased sales as the people in the age bracket have the greatest need for mobility.</a:t>
          </a:r>
        </a:p>
      </xdr:txBody>
    </xdr:sp>
    <xdr:clientData/>
  </xdr:twoCellAnchor>
  <xdr:twoCellAnchor>
    <xdr:from>
      <xdr:col>14</xdr:col>
      <xdr:colOff>0</xdr:colOff>
      <xdr:row>8</xdr:row>
      <xdr:rowOff>19050</xdr:rowOff>
    </xdr:from>
    <xdr:to>
      <xdr:col>17</xdr:col>
      <xdr:colOff>0</xdr:colOff>
      <xdr:row>22</xdr:row>
      <xdr:rowOff>9524</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114300</xdr:colOff>
      <xdr:row>1</xdr:row>
      <xdr:rowOff>9526</xdr:rowOff>
    </xdr:from>
    <xdr:to>
      <xdr:col>18</xdr:col>
      <xdr:colOff>9525</xdr:colOff>
      <xdr:row>7</xdr:row>
      <xdr:rowOff>180976</xdr:rowOff>
    </xdr:to>
    <mc:AlternateContent xmlns:mc="http://schemas.openxmlformats.org/markup-compatibility/2006" xmlns:a14="http://schemas.microsoft.com/office/drawing/2010/main">
      <mc:Choice Requires="a14">
        <xdr:graphicFrame macro="">
          <xdr:nvGraphicFramePr>
            <xdr:cNvPr id="4" name="Cars">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14716125" y="2000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7</xdr:row>
      <xdr:rowOff>180976</xdr:rowOff>
    </xdr:from>
    <xdr:to>
      <xdr:col>18</xdr:col>
      <xdr:colOff>9525</xdr:colOff>
      <xdr:row>17</xdr:row>
      <xdr:rowOff>0</xdr:rowOff>
    </xdr:to>
    <mc:AlternateContent xmlns:mc="http://schemas.openxmlformats.org/markup-compatibility/2006" xmlns:a14="http://schemas.microsoft.com/office/drawing/2010/main">
      <mc:Choice Requires="a14">
        <xdr:graphicFrame macro="">
          <xdr:nvGraphicFramePr>
            <xdr:cNvPr id="5" name="Commute Distance">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14716125" y="1895476"/>
              <a:ext cx="182880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114300</xdr:colOff>
      <xdr:row>17</xdr:row>
      <xdr:rowOff>0</xdr:rowOff>
    </xdr:from>
    <xdr:to>
      <xdr:col>18</xdr:col>
      <xdr:colOff>9525</xdr:colOff>
      <xdr:row>22</xdr:row>
      <xdr:rowOff>0</xdr:rowOff>
    </xdr:to>
    <mc:AlternateContent xmlns:mc="http://schemas.openxmlformats.org/markup-compatibility/2006" xmlns:a14="http://schemas.microsoft.com/office/drawing/2010/main">
      <mc:Choice Requires="a14">
        <xdr:graphicFrame macro="">
          <xdr:nvGraphicFramePr>
            <xdr:cNvPr id="7" name="Purchased Bike">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4716125" y="36195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180975</xdr:rowOff>
    </xdr:from>
    <xdr:to>
      <xdr:col>3</xdr:col>
      <xdr:colOff>0</xdr:colOff>
      <xdr:row>11</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0" y="942975"/>
          <a:ext cx="38004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Yes.</a:t>
          </a:r>
        </a:p>
        <a:p>
          <a:pPr algn="ctr"/>
          <a:r>
            <a:rPr lang="en-US" sz="1100"/>
            <a:t>From the table</a:t>
          </a:r>
          <a:r>
            <a:rPr lang="en-US" sz="1100" baseline="0"/>
            <a:t> above, 54% of Graduate Degree holders have bikes while only 44% of high school leavers have bikes. This proves that truly, Graduate degree holders purchase more bikes than high school leavers.</a:t>
          </a:r>
          <a:endParaRPr lang="en-US" sz="1100"/>
        </a:p>
      </xdr:txBody>
    </xdr:sp>
    <xdr:clientData/>
  </xdr:twoCellAnchor>
  <xdr:twoCellAnchor>
    <xdr:from>
      <xdr:col>4</xdr:col>
      <xdr:colOff>609599</xdr:colOff>
      <xdr:row>6</xdr:row>
      <xdr:rowOff>4762</xdr:rowOff>
    </xdr:from>
    <xdr:to>
      <xdr:col>7</xdr:col>
      <xdr:colOff>619124</xdr:colOff>
      <xdr:row>18</xdr:row>
      <xdr:rowOff>180975</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35.530980902775" createdVersion="5" refreshedVersion="5" minRefreshableVersion="3" recordCount="1000" xr:uid="{00000000-000A-0000-FFFF-FFFF03000000}">
  <cacheSource type="worksheet">
    <worksheetSource name="Table2"/>
  </cacheSource>
  <cacheFields count="14">
    <cacheField name="ID" numFmtId="0">
      <sharedItems containsSemiMixedTypes="0" containsString="0" containsNumber="1" containsInteger="1" minValue="11000" maxValue="29447"/>
    </cacheField>
    <cacheField name="Married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x v="0"/>
    <x v="0"/>
    <n v="1"/>
    <x v="0"/>
    <x v="0"/>
    <s v="Yes"/>
    <x v="0"/>
    <x v="0"/>
    <x v="0"/>
    <x v="0"/>
    <x v="0"/>
    <x v="0"/>
  </r>
  <r>
    <n v="24107"/>
    <s v="Married"/>
    <x v="1"/>
    <x v="1"/>
    <n v="3"/>
    <x v="1"/>
    <x v="1"/>
    <s v="Yes"/>
    <x v="1"/>
    <x v="0"/>
    <x v="0"/>
    <x v="1"/>
    <x v="0"/>
    <x v="0"/>
  </r>
  <r>
    <n v="14177"/>
    <s v="Married"/>
    <x v="1"/>
    <x v="2"/>
    <n v="5"/>
    <x v="1"/>
    <x v="2"/>
    <s v="No"/>
    <x v="2"/>
    <x v="1"/>
    <x v="0"/>
    <x v="2"/>
    <x v="1"/>
    <x v="0"/>
  </r>
  <r>
    <n v="24381"/>
    <s v="Single"/>
    <x v="1"/>
    <x v="3"/>
    <n v="0"/>
    <x v="0"/>
    <x v="2"/>
    <s v="Yes"/>
    <x v="1"/>
    <x v="2"/>
    <x v="1"/>
    <x v="3"/>
    <x v="0"/>
    <x v="1"/>
  </r>
  <r>
    <n v="25597"/>
    <s v="Single"/>
    <x v="1"/>
    <x v="1"/>
    <n v="0"/>
    <x v="0"/>
    <x v="1"/>
    <s v="No"/>
    <x v="0"/>
    <x v="0"/>
    <x v="0"/>
    <x v="4"/>
    <x v="0"/>
    <x v="1"/>
  </r>
  <r>
    <n v="13507"/>
    <s v="Married"/>
    <x v="0"/>
    <x v="4"/>
    <n v="2"/>
    <x v="1"/>
    <x v="3"/>
    <s v="Yes"/>
    <x v="0"/>
    <x v="3"/>
    <x v="0"/>
    <x v="5"/>
    <x v="0"/>
    <x v="0"/>
  </r>
  <r>
    <n v="27974"/>
    <s v="Single"/>
    <x v="1"/>
    <x v="5"/>
    <n v="2"/>
    <x v="2"/>
    <x v="4"/>
    <s v="Yes"/>
    <x v="3"/>
    <x v="0"/>
    <x v="1"/>
    <x v="6"/>
    <x v="0"/>
    <x v="1"/>
  </r>
  <r>
    <n v="19364"/>
    <s v="Married"/>
    <x v="1"/>
    <x v="0"/>
    <n v="1"/>
    <x v="0"/>
    <x v="0"/>
    <s v="Yes"/>
    <x v="0"/>
    <x v="0"/>
    <x v="0"/>
    <x v="1"/>
    <x v="0"/>
    <x v="1"/>
  </r>
  <r>
    <n v="22155"/>
    <s v="Married"/>
    <x v="1"/>
    <x v="6"/>
    <n v="2"/>
    <x v="3"/>
    <x v="1"/>
    <s v="Yes"/>
    <x v="2"/>
    <x v="2"/>
    <x v="1"/>
    <x v="7"/>
    <x v="1"/>
    <x v="0"/>
  </r>
  <r>
    <n v="19280"/>
    <s v="Married"/>
    <x v="1"/>
    <x v="7"/>
    <n v="2"/>
    <x v="1"/>
    <x v="3"/>
    <s v="Yes"/>
    <x v="1"/>
    <x v="0"/>
    <x v="0"/>
    <x v="8"/>
    <x v="0"/>
    <x v="1"/>
  </r>
  <r>
    <n v="22173"/>
    <s v="Married"/>
    <x v="0"/>
    <x v="1"/>
    <n v="3"/>
    <x v="2"/>
    <x v="0"/>
    <s v="No"/>
    <x v="2"/>
    <x v="3"/>
    <x v="1"/>
    <x v="9"/>
    <x v="0"/>
    <x v="1"/>
  </r>
  <r>
    <n v="12697"/>
    <s v="Single"/>
    <x v="0"/>
    <x v="8"/>
    <n v="0"/>
    <x v="0"/>
    <x v="2"/>
    <s v="No"/>
    <x v="3"/>
    <x v="4"/>
    <x v="1"/>
    <x v="4"/>
    <x v="0"/>
    <x v="0"/>
  </r>
  <r>
    <n v="11434"/>
    <s v="Married"/>
    <x v="1"/>
    <x v="9"/>
    <n v="5"/>
    <x v="1"/>
    <x v="2"/>
    <s v="Yes"/>
    <x v="0"/>
    <x v="0"/>
    <x v="0"/>
    <x v="10"/>
    <x v="1"/>
    <x v="0"/>
  </r>
  <r>
    <n v="25323"/>
    <s v="Married"/>
    <x v="1"/>
    <x v="0"/>
    <n v="2"/>
    <x v="1"/>
    <x v="1"/>
    <s v="Yes"/>
    <x v="1"/>
    <x v="3"/>
    <x v="0"/>
    <x v="11"/>
    <x v="0"/>
    <x v="1"/>
  </r>
  <r>
    <n v="23542"/>
    <s v="Single"/>
    <x v="1"/>
    <x v="10"/>
    <n v="1"/>
    <x v="1"/>
    <x v="0"/>
    <s v="No"/>
    <x v="1"/>
    <x v="0"/>
    <x v="1"/>
    <x v="12"/>
    <x v="0"/>
    <x v="1"/>
  </r>
  <r>
    <n v="20870"/>
    <s v="Single"/>
    <x v="0"/>
    <x v="4"/>
    <n v="2"/>
    <x v="2"/>
    <x v="3"/>
    <s v="Yes"/>
    <x v="1"/>
    <x v="0"/>
    <x v="0"/>
    <x v="13"/>
    <x v="0"/>
    <x v="1"/>
  </r>
  <r>
    <n v="23316"/>
    <s v="Single"/>
    <x v="1"/>
    <x v="1"/>
    <n v="3"/>
    <x v="1"/>
    <x v="1"/>
    <s v="No"/>
    <x v="2"/>
    <x v="3"/>
    <x v="1"/>
    <x v="14"/>
    <x v="1"/>
    <x v="1"/>
  </r>
  <r>
    <n v="12610"/>
    <s v="Married"/>
    <x v="0"/>
    <x v="1"/>
    <n v="1"/>
    <x v="0"/>
    <x v="1"/>
    <s v="Yes"/>
    <x v="0"/>
    <x v="0"/>
    <x v="0"/>
    <x v="15"/>
    <x v="0"/>
    <x v="0"/>
  </r>
  <r>
    <n v="27183"/>
    <s v="Single"/>
    <x v="1"/>
    <x v="0"/>
    <n v="2"/>
    <x v="1"/>
    <x v="1"/>
    <s v="Yes"/>
    <x v="1"/>
    <x v="3"/>
    <x v="0"/>
    <x v="11"/>
    <x v="0"/>
    <x v="1"/>
  </r>
  <r>
    <n v="25940"/>
    <s v="Single"/>
    <x v="1"/>
    <x v="6"/>
    <n v="2"/>
    <x v="3"/>
    <x v="1"/>
    <s v="Yes"/>
    <x v="2"/>
    <x v="2"/>
    <x v="1"/>
    <x v="10"/>
    <x v="1"/>
    <x v="1"/>
  </r>
  <r>
    <n v="25598"/>
    <s v="Married"/>
    <x v="0"/>
    <x v="0"/>
    <n v="0"/>
    <x v="4"/>
    <x v="1"/>
    <s v="Yes"/>
    <x v="0"/>
    <x v="0"/>
    <x v="0"/>
    <x v="4"/>
    <x v="0"/>
    <x v="1"/>
  </r>
  <r>
    <n v="21564"/>
    <s v="Single"/>
    <x v="0"/>
    <x v="2"/>
    <n v="0"/>
    <x v="0"/>
    <x v="2"/>
    <s v="Yes"/>
    <x v="3"/>
    <x v="4"/>
    <x v="1"/>
    <x v="11"/>
    <x v="0"/>
    <x v="0"/>
  </r>
  <r>
    <n v="19193"/>
    <s v="Single"/>
    <x v="1"/>
    <x v="0"/>
    <n v="2"/>
    <x v="1"/>
    <x v="1"/>
    <s v="Yes"/>
    <x v="0"/>
    <x v="3"/>
    <x v="0"/>
    <x v="11"/>
    <x v="0"/>
    <x v="1"/>
  </r>
  <r>
    <n v="26412"/>
    <s v="Married"/>
    <x v="0"/>
    <x v="2"/>
    <n v="5"/>
    <x v="2"/>
    <x v="4"/>
    <s v="No"/>
    <x v="4"/>
    <x v="2"/>
    <x v="0"/>
    <x v="16"/>
    <x v="1"/>
    <x v="0"/>
  </r>
  <r>
    <n v="27184"/>
    <s v="Single"/>
    <x v="1"/>
    <x v="0"/>
    <n v="2"/>
    <x v="1"/>
    <x v="1"/>
    <s v="No"/>
    <x v="1"/>
    <x v="0"/>
    <x v="0"/>
    <x v="17"/>
    <x v="0"/>
    <x v="0"/>
  </r>
  <r>
    <n v="12590"/>
    <s v="Single"/>
    <x v="1"/>
    <x v="1"/>
    <n v="1"/>
    <x v="0"/>
    <x v="1"/>
    <s v="Yes"/>
    <x v="0"/>
    <x v="0"/>
    <x v="0"/>
    <x v="18"/>
    <x v="1"/>
    <x v="0"/>
  </r>
  <r>
    <n v="17841"/>
    <s v="Single"/>
    <x v="1"/>
    <x v="1"/>
    <n v="0"/>
    <x v="1"/>
    <x v="1"/>
    <s v="No"/>
    <x v="1"/>
    <x v="0"/>
    <x v="0"/>
    <x v="19"/>
    <x v="2"/>
    <x v="1"/>
  </r>
  <r>
    <n v="18283"/>
    <s v="Single"/>
    <x v="0"/>
    <x v="11"/>
    <n v="0"/>
    <x v="0"/>
    <x v="2"/>
    <s v="No"/>
    <x v="1"/>
    <x v="2"/>
    <x v="1"/>
    <x v="8"/>
    <x v="0"/>
    <x v="0"/>
  </r>
  <r>
    <n v="18299"/>
    <s v="Married"/>
    <x v="1"/>
    <x v="3"/>
    <n v="5"/>
    <x v="1"/>
    <x v="0"/>
    <s v="Yes"/>
    <x v="2"/>
    <x v="2"/>
    <x v="1"/>
    <x v="20"/>
    <x v="0"/>
    <x v="0"/>
  </r>
  <r>
    <n v="16466"/>
    <s v="Single"/>
    <x v="0"/>
    <x v="6"/>
    <n v="0"/>
    <x v="3"/>
    <x v="3"/>
    <s v="No"/>
    <x v="2"/>
    <x v="0"/>
    <x v="0"/>
    <x v="21"/>
    <x v="0"/>
    <x v="1"/>
  </r>
  <r>
    <n v="19273"/>
    <s v="Married"/>
    <x v="0"/>
    <x v="6"/>
    <n v="2"/>
    <x v="1"/>
    <x v="3"/>
    <s v="Yes"/>
    <x v="0"/>
    <x v="0"/>
    <x v="0"/>
    <x v="18"/>
    <x v="1"/>
    <x v="0"/>
  </r>
  <r>
    <n v="22400"/>
    <s v="Married"/>
    <x v="1"/>
    <x v="4"/>
    <n v="0"/>
    <x v="1"/>
    <x v="3"/>
    <s v="No"/>
    <x v="1"/>
    <x v="0"/>
    <x v="1"/>
    <x v="22"/>
    <x v="2"/>
    <x v="1"/>
  </r>
  <r>
    <n v="20942"/>
    <s v="Single"/>
    <x v="0"/>
    <x v="6"/>
    <n v="0"/>
    <x v="2"/>
    <x v="3"/>
    <s v="No"/>
    <x v="1"/>
    <x v="2"/>
    <x v="0"/>
    <x v="23"/>
    <x v="0"/>
    <x v="0"/>
  </r>
  <r>
    <n v="18484"/>
    <s v="Single"/>
    <x v="1"/>
    <x v="2"/>
    <n v="2"/>
    <x v="2"/>
    <x v="0"/>
    <s v="No"/>
    <x v="2"/>
    <x v="3"/>
    <x v="1"/>
    <x v="5"/>
    <x v="0"/>
    <x v="1"/>
  </r>
  <r>
    <n v="12291"/>
    <s v="Single"/>
    <x v="1"/>
    <x v="8"/>
    <n v="5"/>
    <x v="1"/>
    <x v="2"/>
    <s v="No"/>
    <x v="2"/>
    <x v="1"/>
    <x v="0"/>
    <x v="24"/>
    <x v="1"/>
    <x v="1"/>
  </r>
  <r>
    <n v="28380"/>
    <s v="Single"/>
    <x v="0"/>
    <x v="4"/>
    <n v="5"/>
    <x v="3"/>
    <x v="3"/>
    <s v="No"/>
    <x v="2"/>
    <x v="0"/>
    <x v="0"/>
    <x v="3"/>
    <x v="0"/>
    <x v="0"/>
  </r>
  <r>
    <n v="17891"/>
    <s v="Married"/>
    <x v="0"/>
    <x v="4"/>
    <n v="2"/>
    <x v="1"/>
    <x v="3"/>
    <s v="Yes"/>
    <x v="1"/>
    <x v="0"/>
    <x v="0"/>
    <x v="5"/>
    <x v="0"/>
    <x v="1"/>
  </r>
  <r>
    <n v="27832"/>
    <s v="Single"/>
    <x v="0"/>
    <x v="1"/>
    <n v="0"/>
    <x v="1"/>
    <x v="1"/>
    <s v="No"/>
    <x v="1"/>
    <x v="1"/>
    <x v="0"/>
    <x v="25"/>
    <x v="2"/>
    <x v="0"/>
  </r>
  <r>
    <n v="26863"/>
    <s v="Single"/>
    <x v="1"/>
    <x v="6"/>
    <n v="0"/>
    <x v="2"/>
    <x v="3"/>
    <s v="No"/>
    <x v="1"/>
    <x v="1"/>
    <x v="0"/>
    <x v="26"/>
    <x v="2"/>
    <x v="0"/>
  </r>
  <r>
    <n v="16259"/>
    <s v="Single"/>
    <x v="0"/>
    <x v="4"/>
    <n v="4"/>
    <x v="3"/>
    <x v="3"/>
    <s v="Yes"/>
    <x v="2"/>
    <x v="0"/>
    <x v="0"/>
    <x v="8"/>
    <x v="0"/>
    <x v="1"/>
  </r>
  <r>
    <n v="27803"/>
    <s v="Single"/>
    <x v="0"/>
    <x v="1"/>
    <n v="2"/>
    <x v="1"/>
    <x v="1"/>
    <s v="No"/>
    <x v="0"/>
    <x v="0"/>
    <x v="0"/>
    <x v="1"/>
    <x v="0"/>
    <x v="0"/>
  </r>
  <r>
    <n v="14347"/>
    <s v="Single"/>
    <x v="0"/>
    <x v="0"/>
    <n v="2"/>
    <x v="0"/>
    <x v="4"/>
    <s v="Yes"/>
    <x v="2"/>
    <x v="2"/>
    <x v="1"/>
    <x v="27"/>
    <x v="1"/>
    <x v="1"/>
  </r>
  <r>
    <n v="17703"/>
    <s v="Married"/>
    <x v="0"/>
    <x v="4"/>
    <n v="1"/>
    <x v="4"/>
    <x v="3"/>
    <s v="Yes"/>
    <x v="0"/>
    <x v="0"/>
    <x v="0"/>
    <x v="8"/>
    <x v="0"/>
    <x v="0"/>
  </r>
  <r>
    <n v="17185"/>
    <s v="Married"/>
    <x v="0"/>
    <x v="9"/>
    <n v="4"/>
    <x v="1"/>
    <x v="2"/>
    <s v="No"/>
    <x v="4"/>
    <x v="2"/>
    <x v="0"/>
    <x v="28"/>
    <x v="0"/>
    <x v="1"/>
  </r>
  <r>
    <n v="29380"/>
    <s v="Married"/>
    <x v="0"/>
    <x v="6"/>
    <n v="3"/>
    <x v="2"/>
    <x v="3"/>
    <s v="Yes"/>
    <x v="0"/>
    <x v="0"/>
    <x v="0"/>
    <x v="3"/>
    <x v="0"/>
    <x v="1"/>
  </r>
  <r>
    <n v="23986"/>
    <s v="Married"/>
    <x v="0"/>
    <x v="6"/>
    <n v="1"/>
    <x v="0"/>
    <x v="1"/>
    <s v="Yes"/>
    <x v="0"/>
    <x v="0"/>
    <x v="0"/>
    <x v="29"/>
    <x v="1"/>
    <x v="1"/>
  </r>
  <r>
    <n v="24466"/>
    <s v="Married"/>
    <x v="0"/>
    <x v="10"/>
    <n v="1"/>
    <x v="1"/>
    <x v="0"/>
    <s v="Yes"/>
    <x v="1"/>
    <x v="2"/>
    <x v="1"/>
    <x v="30"/>
    <x v="0"/>
    <x v="1"/>
  </r>
  <r>
    <n v="29097"/>
    <s v="Single"/>
    <x v="0"/>
    <x v="0"/>
    <n v="2"/>
    <x v="1"/>
    <x v="0"/>
    <s v="Yes"/>
    <x v="2"/>
    <x v="2"/>
    <x v="1"/>
    <x v="31"/>
    <x v="0"/>
    <x v="1"/>
  </r>
  <r>
    <n v="19487"/>
    <s v="Married"/>
    <x v="1"/>
    <x v="1"/>
    <n v="2"/>
    <x v="1"/>
    <x v="1"/>
    <s v="No"/>
    <x v="2"/>
    <x v="0"/>
    <x v="0"/>
    <x v="0"/>
    <x v="0"/>
    <x v="0"/>
  </r>
  <r>
    <n v="14939"/>
    <s v="Single"/>
    <x v="1"/>
    <x v="0"/>
    <n v="0"/>
    <x v="0"/>
    <x v="1"/>
    <s v="Yes"/>
    <x v="0"/>
    <x v="0"/>
    <x v="0"/>
    <x v="32"/>
    <x v="0"/>
    <x v="1"/>
  </r>
  <r>
    <n v="13826"/>
    <s v="Single"/>
    <x v="0"/>
    <x v="1"/>
    <n v="0"/>
    <x v="1"/>
    <x v="1"/>
    <s v="No"/>
    <x v="1"/>
    <x v="0"/>
    <x v="0"/>
    <x v="26"/>
    <x v="2"/>
    <x v="0"/>
  </r>
  <r>
    <n v="20619"/>
    <s v="Single"/>
    <x v="1"/>
    <x v="2"/>
    <n v="0"/>
    <x v="0"/>
    <x v="2"/>
    <s v="No"/>
    <x v="3"/>
    <x v="4"/>
    <x v="1"/>
    <x v="11"/>
    <x v="0"/>
    <x v="0"/>
  </r>
  <r>
    <n v="12558"/>
    <s v="Married"/>
    <x v="0"/>
    <x v="6"/>
    <n v="1"/>
    <x v="0"/>
    <x v="1"/>
    <s v="Yes"/>
    <x v="0"/>
    <x v="0"/>
    <x v="0"/>
    <x v="27"/>
    <x v="1"/>
    <x v="0"/>
  </r>
  <r>
    <n v="24871"/>
    <s v="Single"/>
    <x v="0"/>
    <x v="8"/>
    <n v="4"/>
    <x v="2"/>
    <x v="4"/>
    <s v="No"/>
    <x v="4"/>
    <x v="2"/>
    <x v="0"/>
    <x v="16"/>
    <x v="1"/>
    <x v="0"/>
  </r>
  <r>
    <n v="17319"/>
    <s v="Single"/>
    <x v="0"/>
    <x v="3"/>
    <n v="0"/>
    <x v="0"/>
    <x v="2"/>
    <s v="No"/>
    <x v="1"/>
    <x v="2"/>
    <x v="1"/>
    <x v="0"/>
    <x v="0"/>
    <x v="0"/>
  </r>
  <r>
    <n v="28906"/>
    <s v="Married"/>
    <x v="1"/>
    <x v="2"/>
    <n v="4"/>
    <x v="2"/>
    <x v="2"/>
    <s v="Yes"/>
    <x v="2"/>
    <x v="4"/>
    <x v="0"/>
    <x v="9"/>
    <x v="0"/>
    <x v="0"/>
  </r>
  <r>
    <n v="12808"/>
    <s v="Married"/>
    <x v="1"/>
    <x v="0"/>
    <n v="0"/>
    <x v="0"/>
    <x v="1"/>
    <s v="Yes"/>
    <x v="0"/>
    <x v="0"/>
    <x v="0"/>
    <x v="13"/>
    <x v="0"/>
    <x v="1"/>
  </r>
  <r>
    <n v="20567"/>
    <s v="Married"/>
    <x v="1"/>
    <x v="12"/>
    <n v="4"/>
    <x v="1"/>
    <x v="2"/>
    <s v="No"/>
    <x v="3"/>
    <x v="2"/>
    <x v="0"/>
    <x v="33"/>
    <x v="1"/>
    <x v="1"/>
  </r>
  <r>
    <n v="25502"/>
    <s v="Married"/>
    <x v="0"/>
    <x v="0"/>
    <n v="1"/>
    <x v="0"/>
    <x v="0"/>
    <s v="Yes"/>
    <x v="0"/>
    <x v="0"/>
    <x v="0"/>
    <x v="1"/>
    <x v="0"/>
    <x v="1"/>
  </r>
  <r>
    <n v="15580"/>
    <s v="Married"/>
    <x v="1"/>
    <x v="10"/>
    <n v="2"/>
    <x v="0"/>
    <x v="2"/>
    <s v="Yes"/>
    <x v="1"/>
    <x v="1"/>
    <x v="1"/>
    <x v="13"/>
    <x v="0"/>
    <x v="1"/>
  </r>
  <r>
    <n v="24185"/>
    <s v="Single"/>
    <x v="0"/>
    <x v="4"/>
    <n v="1"/>
    <x v="2"/>
    <x v="3"/>
    <s v="No"/>
    <x v="1"/>
    <x v="3"/>
    <x v="0"/>
    <x v="12"/>
    <x v="0"/>
    <x v="0"/>
  </r>
  <r>
    <n v="19291"/>
    <s v="Single"/>
    <x v="0"/>
    <x v="4"/>
    <n v="2"/>
    <x v="2"/>
    <x v="3"/>
    <s v="Yes"/>
    <x v="0"/>
    <x v="0"/>
    <x v="0"/>
    <x v="11"/>
    <x v="0"/>
    <x v="0"/>
  </r>
  <r>
    <n v="16713"/>
    <s v="Married"/>
    <x v="1"/>
    <x v="0"/>
    <n v="2"/>
    <x v="0"/>
    <x v="4"/>
    <s v="Yes"/>
    <x v="1"/>
    <x v="0"/>
    <x v="1"/>
    <x v="31"/>
    <x v="0"/>
    <x v="1"/>
  </r>
  <r>
    <n v="16185"/>
    <s v="Single"/>
    <x v="1"/>
    <x v="10"/>
    <n v="4"/>
    <x v="0"/>
    <x v="2"/>
    <s v="Yes"/>
    <x v="4"/>
    <x v="4"/>
    <x v="1"/>
    <x v="3"/>
    <x v="0"/>
    <x v="0"/>
  </r>
  <r>
    <n v="14927"/>
    <s v="Married"/>
    <x v="0"/>
    <x v="1"/>
    <n v="1"/>
    <x v="0"/>
    <x v="1"/>
    <s v="Yes"/>
    <x v="0"/>
    <x v="0"/>
    <x v="0"/>
    <x v="34"/>
    <x v="0"/>
    <x v="1"/>
  </r>
  <r>
    <n v="29337"/>
    <s v="Single"/>
    <x v="1"/>
    <x v="1"/>
    <n v="2"/>
    <x v="1"/>
    <x v="1"/>
    <s v="Yes"/>
    <x v="2"/>
    <x v="2"/>
    <x v="1"/>
    <x v="35"/>
    <x v="1"/>
    <x v="0"/>
  </r>
  <r>
    <n v="29355"/>
    <s v="Married"/>
    <x v="0"/>
    <x v="0"/>
    <n v="0"/>
    <x v="4"/>
    <x v="1"/>
    <s v="Yes"/>
    <x v="0"/>
    <x v="0"/>
    <x v="0"/>
    <x v="34"/>
    <x v="0"/>
    <x v="1"/>
  </r>
  <r>
    <n v="25303"/>
    <s v="Single"/>
    <x v="1"/>
    <x v="1"/>
    <n v="0"/>
    <x v="2"/>
    <x v="3"/>
    <s v="Yes"/>
    <x v="1"/>
    <x v="1"/>
    <x v="0"/>
    <x v="6"/>
    <x v="0"/>
    <x v="1"/>
  </r>
  <r>
    <n v="14813"/>
    <s v="Single"/>
    <x v="0"/>
    <x v="6"/>
    <n v="4"/>
    <x v="2"/>
    <x v="3"/>
    <s v="Yes"/>
    <x v="1"/>
    <x v="0"/>
    <x v="0"/>
    <x v="1"/>
    <x v="0"/>
    <x v="1"/>
  </r>
  <r>
    <n v="16438"/>
    <s v="Married"/>
    <x v="0"/>
    <x v="4"/>
    <n v="0"/>
    <x v="3"/>
    <x v="3"/>
    <s v="No"/>
    <x v="2"/>
    <x v="0"/>
    <x v="0"/>
    <x v="25"/>
    <x v="2"/>
    <x v="0"/>
  </r>
  <r>
    <n v="14238"/>
    <s v="Married"/>
    <x v="1"/>
    <x v="7"/>
    <n v="0"/>
    <x v="3"/>
    <x v="2"/>
    <s v="Yes"/>
    <x v="3"/>
    <x v="4"/>
    <x v="1"/>
    <x v="4"/>
    <x v="0"/>
    <x v="1"/>
  </r>
  <r>
    <n v="16200"/>
    <s v="Single"/>
    <x v="0"/>
    <x v="4"/>
    <n v="0"/>
    <x v="3"/>
    <x v="3"/>
    <s v="No"/>
    <x v="2"/>
    <x v="0"/>
    <x v="0"/>
    <x v="11"/>
    <x v="0"/>
    <x v="0"/>
  </r>
  <r>
    <n v="24857"/>
    <s v="Married"/>
    <x v="0"/>
    <x v="12"/>
    <n v="3"/>
    <x v="2"/>
    <x v="2"/>
    <s v="Yes"/>
    <x v="3"/>
    <x v="0"/>
    <x v="0"/>
    <x v="31"/>
    <x v="0"/>
    <x v="0"/>
  </r>
  <r>
    <n v="26956"/>
    <s v="Single"/>
    <x v="0"/>
    <x v="6"/>
    <n v="0"/>
    <x v="1"/>
    <x v="3"/>
    <s v="No"/>
    <x v="1"/>
    <x v="1"/>
    <x v="0"/>
    <x v="4"/>
    <x v="0"/>
    <x v="1"/>
  </r>
  <r>
    <n v="14517"/>
    <s v="Married"/>
    <x v="0"/>
    <x v="6"/>
    <n v="3"/>
    <x v="2"/>
    <x v="0"/>
    <s v="No"/>
    <x v="2"/>
    <x v="3"/>
    <x v="1"/>
    <x v="24"/>
    <x v="1"/>
    <x v="0"/>
  </r>
  <r>
    <n v="12678"/>
    <s v="Single"/>
    <x v="0"/>
    <x v="12"/>
    <n v="4"/>
    <x v="2"/>
    <x v="4"/>
    <s v="Yes"/>
    <x v="3"/>
    <x v="0"/>
    <x v="1"/>
    <x v="23"/>
    <x v="0"/>
    <x v="0"/>
  </r>
  <r>
    <n v="16188"/>
    <s v="Single"/>
    <x v="0"/>
    <x v="6"/>
    <n v="0"/>
    <x v="3"/>
    <x v="3"/>
    <s v="No"/>
    <x v="2"/>
    <x v="3"/>
    <x v="0"/>
    <x v="22"/>
    <x v="2"/>
    <x v="0"/>
  </r>
  <r>
    <n v="27969"/>
    <s v="Married"/>
    <x v="1"/>
    <x v="2"/>
    <n v="0"/>
    <x v="0"/>
    <x v="2"/>
    <s v="Yes"/>
    <x v="2"/>
    <x v="4"/>
    <x v="1"/>
    <x v="19"/>
    <x v="2"/>
    <x v="1"/>
  </r>
  <r>
    <n v="15752"/>
    <s v="Married"/>
    <x v="1"/>
    <x v="2"/>
    <n v="2"/>
    <x v="2"/>
    <x v="0"/>
    <s v="No"/>
    <x v="2"/>
    <x v="3"/>
    <x v="1"/>
    <x v="5"/>
    <x v="0"/>
    <x v="1"/>
  </r>
  <r>
    <n v="27745"/>
    <s v="Single"/>
    <x v="1"/>
    <x v="0"/>
    <n v="2"/>
    <x v="0"/>
    <x v="4"/>
    <s v="Yes"/>
    <x v="2"/>
    <x v="2"/>
    <x v="1"/>
    <x v="18"/>
    <x v="1"/>
    <x v="1"/>
  </r>
  <r>
    <n v="20828"/>
    <s v="Married"/>
    <x v="0"/>
    <x v="1"/>
    <n v="4"/>
    <x v="4"/>
    <x v="1"/>
    <s v="Yes"/>
    <x v="0"/>
    <x v="0"/>
    <x v="0"/>
    <x v="12"/>
    <x v="0"/>
    <x v="1"/>
  </r>
  <r>
    <n v="19461"/>
    <s v="Single"/>
    <x v="0"/>
    <x v="4"/>
    <n v="4"/>
    <x v="3"/>
    <x v="3"/>
    <s v="Yes"/>
    <x v="2"/>
    <x v="0"/>
    <x v="0"/>
    <x v="8"/>
    <x v="0"/>
    <x v="0"/>
  </r>
  <r>
    <n v="26941"/>
    <s v="Married"/>
    <x v="1"/>
    <x v="1"/>
    <n v="0"/>
    <x v="0"/>
    <x v="1"/>
    <s v="Yes"/>
    <x v="0"/>
    <x v="0"/>
    <x v="0"/>
    <x v="15"/>
    <x v="0"/>
    <x v="1"/>
  </r>
  <r>
    <n v="28412"/>
    <s v="Single"/>
    <x v="1"/>
    <x v="6"/>
    <n v="0"/>
    <x v="2"/>
    <x v="3"/>
    <s v="No"/>
    <x v="1"/>
    <x v="1"/>
    <x v="0"/>
    <x v="19"/>
    <x v="2"/>
    <x v="0"/>
  </r>
  <r>
    <n v="24485"/>
    <s v="Single"/>
    <x v="1"/>
    <x v="0"/>
    <n v="2"/>
    <x v="0"/>
    <x v="4"/>
    <s v="No"/>
    <x v="1"/>
    <x v="2"/>
    <x v="1"/>
    <x v="31"/>
    <x v="0"/>
    <x v="1"/>
  </r>
  <r>
    <n v="16514"/>
    <s v="Single"/>
    <x v="1"/>
    <x v="4"/>
    <n v="0"/>
    <x v="1"/>
    <x v="3"/>
    <s v="Yes"/>
    <x v="1"/>
    <x v="3"/>
    <x v="1"/>
    <x v="22"/>
    <x v="2"/>
    <x v="1"/>
  </r>
  <r>
    <n v="17191"/>
    <s v="Single"/>
    <x v="1"/>
    <x v="12"/>
    <n v="3"/>
    <x v="1"/>
    <x v="2"/>
    <s v="No"/>
    <x v="4"/>
    <x v="0"/>
    <x v="0"/>
    <x v="36"/>
    <x v="0"/>
    <x v="1"/>
  </r>
  <r>
    <n v="19608"/>
    <s v="Married"/>
    <x v="1"/>
    <x v="2"/>
    <n v="5"/>
    <x v="0"/>
    <x v="2"/>
    <s v="Yes"/>
    <x v="3"/>
    <x v="3"/>
    <x v="1"/>
    <x v="8"/>
    <x v="0"/>
    <x v="0"/>
  </r>
  <r>
    <n v="24119"/>
    <s v="Single"/>
    <x v="1"/>
    <x v="1"/>
    <n v="0"/>
    <x v="1"/>
    <x v="1"/>
    <s v="No"/>
    <x v="1"/>
    <x v="1"/>
    <x v="0"/>
    <x v="19"/>
    <x v="2"/>
    <x v="0"/>
  </r>
  <r>
    <n v="25458"/>
    <s v="Married"/>
    <x v="1"/>
    <x v="6"/>
    <n v="1"/>
    <x v="2"/>
    <x v="3"/>
    <s v="No"/>
    <x v="1"/>
    <x v="3"/>
    <x v="0"/>
    <x v="8"/>
    <x v="0"/>
    <x v="1"/>
  </r>
  <r>
    <n v="26886"/>
    <s v="Single"/>
    <x v="0"/>
    <x v="1"/>
    <n v="0"/>
    <x v="1"/>
    <x v="1"/>
    <s v="No"/>
    <x v="1"/>
    <x v="0"/>
    <x v="0"/>
    <x v="19"/>
    <x v="2"/>
    <x v="1"/>
  </r>
  <r>
    <n v="28436"/>
    <s v="Single"/>
    <x v="1"/>
    <x v="1"/>
    <n v="0"/>
    <x v="1"/>
    <x v="1"/>
    <s v="No"/>
    <x v="1"/>
    <x v="0"/>
    <x v="0"/>
    <x v="25"/>
    <x v="2"/>
    <x v="1"/>
  </r>
  <r>
    <n v="19562"/>
    <s v="Single"/>
    <x v="0"/>
    <x v="10"/>
    <n v="2"/>
    <x v="0"/>
    <x v="2"/>
    <s v="Yes"/>
    <x v="1"/>
    <x v="1"/>
    <x v="1"/>
    <x v="34"/>
    <x v="0"/>
    <x v="1"/>
  </r>
  <r>
    <n v="15608"/>
    <s v="Single"/>
    <x v="0"/>
    <x v="1"/>
    <n v="0"/>
    <x v="1"/>
    <x v="1"/>
    <s v="No"/>
    <x v="1"/>
    <x v="1"/>
    <x v="0"/>
    <x v="6"/>
    <x v="0"/>
    <x v="0"/>
  </r>
  <r>
    <n v="16487"/>
    <s v="Single"/>
    <x v="0"/>
    <x v="1"/>
    <n v="3"/>
    <x v="2"/>
    <x v="0"/>
    <s v="Yes"/>
    <x v="2"/>
    <x v="2"/>
    <x v="1"/>
    <x v="10"/>
    <x v="1"/>
    <x v="0"/>
  </r>
  <r>
    <n v="17197"/>
    <s v="Single"/>
    <x v="0"/>
    <x v="8"/>
    <n v="5"/>
    <x v="1"/>
    <x v="2"/>
    <s v="Yes"/>
    <x v="2"/>
    <x v="4"/>
    <x v="0"/>
    <x v="24"/>
    <x v="1"/>
    <x v="0"/>
  </r>
  <r>
    <n v="12507"/>
    <s v="Married"/>
    <x v="1"/>
    <x v="1"/>
    <n v="1"/>
    <x v="1"/>
    <x v="1"/>
    <s v="Yes"/>
    <x v="1"/>
    <x v="0"/>
    <x v="0"/>
    <x v="1"/>
    <x v="0"/>
    <x v="0"/>
  </r>
  <r>
    <n v="23940"/>
    <s v="Married"/>
    <x v="1"/>
    <x v="0"/>
    <n v="1"/>
    <x v="0"/>
    <x v="0"/>
    <s v="Yes"/>
    <x v="1"/>
    <x v="0"/>
    <x v="0"/>
    <x v="20"/>
    <x v="0"/>
    <x v="1"/>
  </r>
  <r>
    <n v="19441"/>
    <s v="Married"/>
    <x v="1"/>
    <x v="0"/>
    <n v="0"/>
    <x v="4"/>
    <x v="1"/>
    <s v="Yes"/>
    <x v="0"/>
    <x v="0"/>
    <x v="0"/>
    <x v="37"/>
    <x v="2"/>
    <x v="1"/>
  </r>
  <r>
    <n v="26852"/>
    <s v="Married"/>
    <x v="0"/>
    <x v="6"/>
    <n v="3"/>
    <x v="2"/>
    <x v="3"/>
    <s v="Yes"/>
    <x v="2"/>
    <x v="0"/>
    <x v="0"/>
    <x v="1"/>
    <x v="0"/>
    <x v="0"/>
  </r>
  <r>
    <n v="12274"/>
    <s v="Single"/>
    <x v="1"/>
    <x v="4"/>
    <n v="2"/>
    <x v="2"/>
    <x v="3"/>
    <s v="Yes"/>
    <x v="0"/>
    <x v="0"/>
    <x v="0"/>
    <x v="11"/>
    <x v="0"/>
    <x v="0"/>
  </r>
  <r>
    <n v="20236"/>
    <s v="Single"/>
    <x v="1"/>
    <x v="10"/>
    <n v="3"/>
    <x v="0"/>
    <x v="2"/>
    <s v="No"/>
    <x v="2"/>
    <x v="0"/>
    <x v="1"/>
    <x v="1"/>
    <x v="0"/>
    <x v="1"/>
  </r>
  <r>
    <n v="24149"/>
    <s v="Married"/>
    <x v="1"/>
    <x v="4"/>
    <n v="2"/>
    <x v="1"/>
    <x v="3"/>
    <s v="Yes"/>
    <x v="0"/>
    <x v="3"/>
    <x v="0"/>
    <x v="38"/>
    <x v="0"/>
    <x v="0"/>
  </r>
  <r>
    <n v="26139"/>
    <s v="Single"/>
    <x v="1"/>
    <x v="10"/>
    <n v="1"/>
    <x v="1"/>
    <x v="0"/>
    <s v="Yes"/>
    <x v="1"/>
    <x v="2"/>
    <x v="1"/>
    <x v="12"/>
    <x v="0"/>
    <x v="0"/>
  </r>
  <r>
    <n v="18491"/>
    <s v="Single"/>
    <x v="0"/>
    <x v="3"/>
    <n v="2"/>
    <x v="2"/>
    <x v="2"/>
    <s v="Yes"/>
    <x v="2"/>
    <x v="2"/>
    <x v="1"/>
    <x v="38"/>
    <x v="0"/>
    <x v="1"/>
  </r>
  <r>
    <n v="22707"/>
    <s v="Single"/>
    <x v="0"/>
    <x v="1"/>
    <n v="0"/>
    <x v="1"/>
    <x v="1"/>
    <s v="No"/>
    <x v="1"/>
    <x v="1"/>
    <x v="0"/>
    <x v="25"/>
    <x v="2"/>
    <x v="0"/>
  </r>
  <r>
    <n v="20430"/>
    <s v="Married"/>
    <x v="1"/>
    <x v="3"/>
    <n v="2"/>
    <x v="1"/>
    <x v="0"/>
    <s v="Yes"/>
    <x v="2"/>
    <x v="2"/>
    <x v="1"/>
    <x v="31"/>
    <x v="0"/>
    <x v="1"/>
  </r>
  <r>
    <n v="27494"/>
    <s v="Single"/>
    <x v="0"/>
    <x v="0"/>
    <n v="2"/>
    <x v="1"/>
    <x v="0"/>
    <s v="No"/>
    <x v="2"/>
    <x v="3"/>
    <x v="1"/>
    <x v="39"/>
    <x v="0"/>
    <x v="1"/>
  </r>
  <r>
    <n v="26829"/>
    <s v="Married"/>
    <x v="0"/>
    <x v="0"/>
    <n v="0"/>
    <x v="0"/>
    <x v="1"/>
    <s v="Yes"/>
    <x v="0"/>
    <x v="0"/>
    <x v="0"/>
    <x v="13"/>
    <x v="0"/>
    <x v="1"/>
  </r>
  <r>
    <n v="28395"/>
    <s v="Single"/>
    <x v="1"/>
    <x v="0"/>
    <n v="0"/>
    <x v="0"/>
    <x v="2"/>
    <s v="No"/>
    <x v="0"/>
    <x v="0"/>
    <x v="0"/>
    <x v="32"/>
    <x v="0"/>
    <x v="1"/>
  </r>
  <r>
    <n v="21006"/>
    <s v="Single"/>
    <x v="0"/>
    <x v="1"/>
    <n v="1"/>
    <x v="1"/>
    <x v="3"/>
    <s v="No"/>
    <x v="0"/>
    <x v="0"/>
    <x v="0"/>
    <x v="30"/>
    <x v="0"/>
    <x v="1"/>
  </r>
  <r>
    <n v="14682"/>
    <s v="Single"/>
    <x v="0"/>
    <x v="3"/>
    <n v="0"/>
    <x v="0"/>
    <x v="2"/>
    <s v="No"/>
    <x v="1"/>
    <x v="2"/>
    <x v="1"/>
    <x v="13"/>
    <x v="0"/>
    <x v="0"/>
  </r>
  <r>
    <n v="17650"/>
    <s v="Single"/>
    <x v="0"/>
    <x v="0"/>
    <n v="2"/>
    <x v="1"/>
    <x v="1"/>
    <s v="Yes"/>
    <x v="2"/>
    <x v="3"/>
    <x v="0"/>
    <x v="11"/>
    <x v="0"/>
    <x v="0"/>
  </r>
  <r>
    <n v="29191"/>
    <s v="Single"/>
    <x v="0"/>
    <x v="12"/>
    <n v="1"/>
    <x v="4"/>
    <x v="4"/>
    <s v="No"/>
    <x v="1"/>
    <x v="0"/>
    <x v="1"/>
    <x v="4"/>
    <x v="0"/>
    <x v="1"/>
  </r>
  <r>
    <n v="15030"/>
    <s v="Married"/>
    <x v="1"/>
    <x v="6"/>
    <n v="0"/>
    <x v="0"/>
    <x v="1"/>
    <s v="Yes"/>
    <x v="0"/>
    <x v="0"/>
    <x v="1"/>
    <x v="22"/>
    <x v="2"/>
    <x v="1"/>
  </r>
  <r>
    <n v="24140"/>
    <s v="Single"/>
    <x v="1"/>
    <x v="4"/>
    <n v="0"/>
    <x v="4"/>
    <x v="3"/>
    <s v="No"/>
    <x v="0"/>
    <x v="0"/>
    <x v="0"/>
    <x v="25"/>
    <x v="2"/>
    <x v="1"/>
  </r>
  <r>
    <n v="22496"/>
    <s v="Married"/>
    <x v="0"/>
    <x v="1"/>
    <n v="1"/>
    <x v="0"/>
    <x v="0"/>
    <s v="Yes"/>
    <x v="2"/>
    <x v="0"/>
    <x v="0"/>
    <x v="0"/>
    <x v="0"/>
    <x v="0"/>
  </r>
  <r>
    <n v="24065"/>
    <s v="Single"/>
    <x v="0"/>
    <x v="6"/>
    <n v="0"/>
    <x v="2"/>
    <x v="3"/>
    <s v="Yes"/>
    <x v="0"/>
    <x v="0"/>
    <x v="0"/>
    <x v="8"/>
    <x v="0"/>
    <x v="1"/>
  </r>
  <r>
    <n v="19914"/>
    <s v="Married"/>
    <x v="1"/>
    <x v="2"/>
    <n v="5"/>
    <x v="0"/>
    <x v="4"/>
    <s v="Yes"/>
    <x v="2"/>
    <x v="1"/>
    <x v="0"/>
    <x v="24"/>
    <x v="1"/>
    <x v="0"/>
  </r>
  <r>
    <n v="12871"/>
    <s v="Single"/>
    <x v="0"/>
    <x v="1"/>
    <n v="0"/>
    <x v="1"/>
    <x v="1"/>
    <s v="No"/>
    <x v="1"/>
    <x v="1"/>
    <x v="0"/>
    <x v="19"/>
    <x v="2"/>
    <x v="0"/>
  </r>
  <r>
    <n v="22988"/>
    <s v="Married"/>
    <x v="0"/>
    <x v="0"/>
    <n v="2"/>
    <x v="0"/>
    <x v="4"/>
    <s v="Yes"/>
    <x v="2"/>
    <x v="2"/>
    <x v="1"/>
    <x v="29"/>
    <x v="1"/>
    <x v="1"/>
  </r>
  <r>
    <n v="15922"/>
    <s v="Married"/>
    <x v="1"/>
    <x v="13"/>
    <n v="2"/>
    <x v="2"/>
    <x v="2"/>
    <s v="Yes"/>
    <x v="3"/>
    <x v="0"/>
    <x v="0"/>
    <x v="28"/>
    <x v="0"/>
    <x v="0"/>
  </r>
  <r>
    <n v="12344"/>
    <s v="Single"/>
    <x v="0"/>
    <x v="2"/>
    <n v="0"/>
    <x v="0"/>
    <x v="2"/>
    <s v="No"/>
    <x v="4"/>
    <x v="4"/>
    <x v="1"/>
    <x v="23"/>
    <x v="0"/>
    <x v="0"/>
  </r>
  <r>
    <n v="23627"/>
    <s v="Single"/>
    <x v="0"/>
    <x v="11"/>
    <n v="3"/>
    <x v="1"/>
    <x v="4"/>
    <s v="No"/>
    <x v="3"/>
    <x v="2"/>
    <x v="0"/>
    <x v="16"/>
    <x v="1"/>
    <x v="0"/>
  </r>
  <r>
    <n v="27775"/>
    <s v="Single"/>
    <x v="0"/>
    <x v="0"/>
    <n v="0"/>
    <x v="0"/>
    <x v="1"/>
    <s v="No"/>
    <x v="0"/>
    <x v="0"/>
    <x v="0"/>
    <x v="13"/>
    <x v="0"/>
    <x v="1"/>
  </r>
  <r>
    <n v="29301"/>
    <s v="Married"/>
    <x v="1"/>
    <x v="2"/>
    <n v="5"/>
    <x v="0"/>
    <x v="2"/>
    <s v="Yes"/>
    <x v="3"/>
    <x v="3"/>
    <x v="1"/>
    <x v="8"/>
    <x v="0"/>
    <x v="0"/>
  </r>
  <r>
    <n v="12716"/>
    <s v="Single"/>
    <x v="1"/>
    <x v="1"/>
    <n v="0"/>
    <x v="1"/>
    <x v="1"/>
    <s v="Yes"/>
    <x v="1"/>
    <x v="1"/>
    <x v="0"/>
    <x v="21"/>
    <x v="0"/>
    <x v="0"/>
  </r>
  <r>
    <n v="12472"/>
    <s v="Married"/>
    <x v="1"/>
    <x v="1"/>
    <n v="1"/>
    <x v="0"/>
    <x v="1"/>
    <s v="Yes"/>
    <x v="1"/>
    <x v="1"/>
    <x v="0"/>
    <x v="32"/>
    <x v="0"/>
    <x v="0"/>
  </r>
  <r>
    <n v="20970"/>
    <s v="Single"/>
    <x v="1"/>
    <x v="4"/>
    <n v="2"/>
    <x v="1"/>
    <x v="3"/>
    <s v="Yes"/>
    <x v="1"/>
    <x v="0"/>
    <x v="0"/>
    <x v="31"/>
    <x v="0"/>
    <x v="1"/>
  </r>
  <r>
    <n v="26818"/>
    <s v="Single"/>
    <x v="1"/>
    <x v="4"/>
    <n v="3"/>
    <x v="2"/>
    <x v="3"/>
    <s v="Yes"/>
    <x v="1"/>
    <x v="0"/>
    <x v="0"/>
    <x v="32"/>
    <x v="0"/>
    <x v="1"/>
  </r>
  <r>
    <n v="12993"/>
    <s v="Married"/>
    <x v="1"/>
    <x v="10"/>
    <n v="2"/>
    <x v="0"/>
    <x v="2"/>
    <s v="Yes"/>
    <x v="1"/>
    <x v="1"/>
    <x v="1"/>
    <x v="34"/>
    <x v="0"/>
    <x v="0"/>
  </r>
  <r>
    <n v="14192"/>
    <s v="Married"/>
    <x v="1"/>
    <x v="8"/>
    <n v="4"/>
    <x v="2"/>
    <x v="4"/>
    <s v="Yes"/>
    <x v="4"/>
    <x v="2"/>
    <x v="0"/>
    <x v="16"/>
    <x v="1"/>
    <x v="1"/>
  </r>
  <r>
    <n v="19477"/>
    <s v="Married"/>
    <x v="1"/>
    <x v="0"/>
    <n v="0"/>
    <x v="0"/>
    <x v="2"/>
    <s v="Yes"/>
    <x v="0"/>
    <x v="0"/>
    <x v="0"/>
    <x v="8"/>
    <x v="0"/>
    <x v="1"/>
  </r>
  <r>
    <n v="26796"/>
    <s v="Single"/>
    <x v="1"/>
    <x v="0"/>
    <n v="2"/>
    <x v="0"/>
    <x v="4"/>
    <s v="Yes"/>
    <x v="2"/>
    <x v="2"/>
    <x v="1"/>
    <x v="27"/>
    <x v="1"/>
    <x v="1"/>
  </r>
  <r>
    <n v="21094"/>
    <s v="Single"/>
    <x v="0"/>
    <x v="1"/>
    <n v="2"/>
    <x v="1"/>
    <x v="1"/>
    <s v="Yes"/>
    <x v="2"/>
    <x v="0"/>
    <x v="0"/>
    <x v="0"/>
    <x v="0"/>
    <x v="0"/>
  </r>
  <r>
    <n v="12234"/>
    <s v="Married"/>
    <x v="1"/>
    <x v="4"/>
    <n v="2"/>
    <x v="1"/>
    <x v="3"/>
    <s v="Yes"/>
    <x v="1"/>
    <x v="1"/>
    <x v="0"/>
    <x v="31"/>
    <x v="0"/>
    <x v="0"/>
  </r>
  <r>
    <n v="28683"/>
    <s v="Single"/>
    <x v="0"/>
    <x v="4"/>
    <n v="1"/>
    <x v="2"/>
    <x v="3"/>
    <s v="No"/>
    <x v="1"/>
    <x v="2"/>
    <x v="0"/>
    <x v="11"/>
    <x v="0"/>
    <x v="1"/>
  </r>
  <r>
    <n v="17994"/>
    <s v="Single"/>
    <x v="1"/>
    <x v="6"/>
    <n v="2"/>
    <x v="2"/>
    <x v="3"/>
    <s v="Yes"/>
    <x v="2"/>
    <x v="0"/>
    <x v="0"/>
    <x v="0"/>
    <x v="0"/>
    <x v="0"/>
  </r>
  <r>
    <n v="24273"/>
    <s v="Married"/>
    <x v="0"/>
    <x v="6"/>
    <n v="2"/>
    <x v="3"/>
    <x v="1"/>
    <s v="Yes"/>
    <x v="2"/>
    <x v="2"/>
    <x v="1"/>
    <x v="10"/>
    <x v="1"/>
    <x v="1"/>
  </r>
  <r>
    <n v="26547"/>
    <s v="Single"/>
    <x v="0"/>
    <x v="1"/>
    <n v="2"/>
    <x v="1"/>
    <x v="1"/>
    <s v="No"/>
    <x v="2"/>
    <x v="2"/>
    <x v="1"/>
    <x v="2"/>
    <x v="1"/>
    <x v="1"/>
  </r>
  <r>
    <n v="22500"/>
    <s v="Single"/>
    <x v="1"/>
    <x v="0"/>
    <n v="0"/>
    <x v="0"/>
    <x v="2"/>
    <s v="No"/>
    <x v="0"/>
    <x v="0"/>
    <x v="0"/>
    <x v="8"/>
    <x v="0"/>
    <x v="1"/>
  </r>
  <r>
    <n v="23993"/>
    <s v="Single"/>
    <x v="0"/>
    <x v="4"/>
    <n v="0"/>
    <x v="1"/>
    <x v="3"/>
    <s v="No"/>
    <x v="1"/>
    <x v="0"/>
    <x v="1"/>
    <x v="22"/>
    <x v="2"/>
    <x v="1"/>
  </r>
  <r>
    <n v="14832"/>
    <s v="Married"/>
    <x v="1"/>
    <x v="0"/>
    <n v="1"/>
    <x v="0"/>
    <x v="0"/>
    <s v="Yes"/>
    <x v="0"/>
    <x v="0"/>
    <x v="0"/>
    <x v="0"/>
    <x v="0"/>
    <x v="1"/>
  </r>
  <r>
    <n v="16614"/>
    <s v="Married"/>
    <x v="0"/>
    <x v="2"/>
    <n v="0"/>
    <x v="0"/>
    <x v="2"/>
    <s v="Yes"/>
    <x v="4"/>
    <x v="4"/>
    <x v="1"/>
    <x v="21"/>
    <x v="0"/>
    <x v="0"/>
  </r>
  <r>
    <n v="20877"/>
    <s v="Single"/>
    <x v="1"/>
    <x v="1"/>
    <n v="1"/>
    <x v="0"/>
    <x v="1"/>
    <s v="Yes"/>
    <x v="0"/>
    <x v="3"/>
    <x v="0"/>
    <x v="34"/>
    <x v="0"/>
    <x v="1"/>
  </r>
  <r>
    <n v="20729"/>
    <s v="Married"/>
    <x v="0"/>
    <x v="0"/>
    <n v="2"/>
    <x v="1"/>
    <x v="1"/>
    <s v="No"/>
    <x v="1"/>
    <x v="0"/>
    <x v="0"/>
    <x v="17"/>
    <x v="0"/>
    <x v="0"/>
  </r>
  <r>
    <n v="22464"/>
    <s v="Married"/>
    <x v="1"/>
    <x v="0"/>
    <n v="0"/>
    <x v="4"/>
    <x v="1"/>
    <s v="Yes"/>
    <x v="0"/>
    <x v="0"/>
    <x v="0"/>
    <x v="34"/>
    <x v="0"/>
    <x v="1"/>
  </r>
  <r>
    <n v="19475"/>
    <s v="Married"/>
    <x v="0"/>
    <x v="0"/>
    <n v="0"/>
    <x v="0"/>
    <x v="2"/>
    <s v="No"/>
    <x v="0"/>
    <x v="0"/>
    <x v="0"/>
    <x v="8"/>
    <x v="0"/>
    <x v="1"/>
  </r>
  <r>
    <n v="19675"/>
    <s v="Married"/>
    <x v="1"/>
    <x v="6"/>
    <n v="4"/>
    <x v="2"/>
    <x v="0"/>
    <s v="Yes"/>
    <x v="2"/>
    <x v="2"/>
    <x v="1"/>
    <x v="2"/>
    <x v="1"/>
    <x v="0"/>
  </r>
  <r>
    <n v="12728"/>
    <s v="Single"/>
    <x v="1"/>
    <x v="1"/>
    <n v="0"/>
    <x v="1"/>
    <x v="1"/>
    <s v="No"/>
    <x v="1"/>
    <x v="3"/>
    <x v="0"/>
    <x v="40"/>
    <x v="2"/>
    <x v="0"/>
  </r>
  <r>
    <n v="26154"/>
    <s v="Married"/>
    <x v="1"/>
    <x v="10"/>
    <n v="1"/>
    <x v="1"/>
    <x v="0"/>
    <s v="Yes"/>
    <x v="1"/>
    <x v="2"/>
    <x v="1"/>
    <x v="1"/>
    <x v="0"/>
    <x v="1"/>
  </r>
  <r>
    <n v="29117"/>
    <s v="Single"/>
    <x v="1"/>
    <x v="11"/>
    <n v="1"/>
    <x v="0"/>
    <x v="4"/>
    <s v="No"/>
    <x v="4"/>
    <x v="0"/>
    <x v="1"/>
    <x v="28"/>
    <x v="0"/>
    <x v="0"/>
  </r>
  <r>
    <n v="17845"/>
    <s v="Single"/>
    <x v="0"/>
    <x v="6"/>
    <n v="0"/>
    <x v="3"/>
    <x v="3"/>
    <s v="No"/>
    <x v="2"/>
    <x v="3"/>
    <x v="0"/>
    <x v="21"/>
    <x v="0"/>
    <x v="0"/>
  </r>
  <r>
    <n v="25058"/>
    <s v="Married"/>
    <x v="1"/>
    <x v="11"/>
    <n v="1"/>
    <x v="0"/>
    <x v="4"/>
    <s v="Yes"/>
    <x v="4"/>
    <x v="1"/>
    <x v="1"/>
    <x v="15"/>
    <x v="0"/>
    <x v="0"/>
  </r>
  <r>
    <n v="23426"/>
    <s v="Single"/>
    <x v="1"/>
    <x v="2"/>
    <n v="5"/>
    <x v="4"/>
    <x v="4"/>
    <s v="Yes"/>
    <x v="4"/>
    <x v="0"/>
    <x v="1"/>
    <x v="8"/>
    <x v="0"/>
    <x v="0"/>
  </r>
  <r>
    <n v="14798"/>
    <s v="Single"/>
    <x v="0"/>
    <x v="4"/>
    <n v="4"/>
    <x v="3"/>
    <x v="3"/>
    <s v="Yes"/>
    <x v="2"/>
    <x v="0"/>
    <x v="0"/>
    <x v="3"/>
    <x v="0"/>
    <x v="1"/>
  </r>
  <r>
    <n v="12664"/>
    <s v="Married"/>
    <x v="0"/>
    <x v="12"/>
    <n v="5"/>
    <x v="1"/>
    <x v="2"/>
    <s v="Yes"/>
    <x v="3"/>
    <x v="0"/>
    <x v="0"/>
    <x v="14"/>
    <x v="1"/>
    <x v="0"/>
  </r>
  <r>
    <n v="23979"/>
    <s v="Single"/>
    <x v="1"/>
    <x v="4"/>
    <n v="2"/>
    <x v="1"/>
    <x v="3"/>
    <s v="No"/>
    <x v="0"/>
    <x v="0"/>
    <x v="0"/>
    <x v="5"/>
    <x v="0"/>
    <x v="0"/>
  </r>
  <r>
    <n v="25605"/>
    <s v="Single"/>
    <x v="0"/>
    <x v="6"/>
    <n v="2"/>
    <x v="1"/>
    <x v="3"/>
    <s v="No"/>
    <x v="1"/>
    <x v="0"/>
    <x v="0"/>
    <x v="9"/>
    <x v="0"/>
    <x v="1"/>
  </r>
  <r>
    <n v="20797"/>
    <s v="Married"/>
    <x v="0"/>
    <x v="4"/>
    <n v="1"/>
    <x v="0"/>
    <x v="3"/>
    <s v="Yes"/>
    <x v="0"/>
    <x v="0"/>
    <x v="0"/>
    <x v="28"/>
    <x v="0"/>
    <x v="0"/>
  </r>
  <r>
    <n v="21980"/>
    <s v="Single"/>
    <x v="0"/>
    <x v="10"/>
    <n v="1"/>
    <x v="0"/>
    <x v="2"/>
    <s v="Yes"/>
    <x v="1"/>
    <x v="2"/>
    <x v="1"/>
    <x v="20"/>
    <x v="0"/>
    <x v="1"/>
  </r>
  <r>
    <n v="25460"/>
    <s v="Married"/>
    <x v="0"/>
    <x v="6"/>
    <n v="2"/>
    <x v="2"/>
    <x v="3"/>
    <s v="Yes"/>
    <x v="0"/>
    <x v="0"/>
    <x v="0"/>
    <x v="8"/>
    <x v="0"/>
    <x v="1"/>
  </r>
  <r>
    <n v="29181"/>
    <s v="Single"/>
    <x v="0"/>
    <x v="10"/>
    <n v="2"/>
    <x v="0"/>
    <x v="2"/>
    <s v="No"/>
    <x v="1"/>
    <x v="0"/>
    <x v="1"/>
    <x v="13"/>
    <x v="0"/>
    <x v="1"/>
  </r>
  <r>
    <n v="24279"/>
    <s v="Single"/>
    <x v="1"/>
    <x v="0"/>
    <n v="2"/>
    <x v="1"/>
    <x v="0"/>
    <s v="No"/>
    <x v="2"/>
    <x v="3"/>
    <x v="1"/>
    <x v="31"/>
    <x v="0"/>
    <x v="0"/>
  </r>
  <r>
    <n v="22402"/>
    <s v="Married"/>
    <x v="1"/>
    <x v="4"/>
    <n v="0"/>
    <x v="1"/>
    <x v="3"/>
    <s v="Yes"/>
    <x v="1"/>
    <x v="1"/>
    <x v="1"/>
    <x v="37"/>
    <x v="2"/>
    <x v="1"/>
  </r>
  <r>
    <n v="15465"/>
    <s v="Married"/>
    <x v="0"/>
    <x v="4"/>
    <n v="0"/>
    <x v="1"/>
    <x v="3"/>
    <s v="No"/>
    <x v="1"/>
    <x v="0"/>
    <x v="1"/>
    <x v="37"/>
    <x v="2"/>
    <x v="0"/>
  </r>
  <r>
    <n v="26757"/>
    <s v="Single"/>
    <x v="1"/>
    <x v="8"/>
    <n v="1"/>
    <x v="0"/>
    <x v="2"/>
    <s v="Yes"/>
    <x v="1"/>
    <x v="1"/>
    <x v="1"/>
    <x v="15"/>
    <x v="0"/>
    <x v="1"/>
  </r>
  <r>
    <n v="14233"/>
    <s v="Single"/>
    <x v="1"/>
    <x v="11"/>
    <n v="0"/>
    <x v="2"/>
    <x v="4"/>
    <s v="Yes"/>
    <x v="4"/>
    <x v="4"/>
    <x v="1"/>
    <x v="11"/>
    <x v="0"/>
    <x v="0"/>
  </r>
  <r>
    <n v="14058"/>
    <s v="Single"/>
    <x v="1"/>
    <x v="3"/>
    <n v="0"/>
    <x v="0"/>
    <x v="2"/>
    <s v="No"/>
    <x v="1"/>
    <x v="2"/>
    <x v="1"/>
    <x v="3"/>
    <x v="0"/>
    <x v="1"/>
  </r>
  <r>
    <n v="12273"/>
    <s v="Married"/>
    <x v="1"/>
    <x v="1"/>
    <n v="1"/>
    <x v="0"/>
    <x v="1"/>
    <s v="Yes"/>
    <x v="0"/>
    <x v="0"/>
    <x v="0"/>
    <x v="15"/>
    <x v="0"/>
    <x v="0"/>
  </r>
  <r>
    <n v="17203"/>
    <s v="Married"/>
    <x v="0"/>
    <x v="12"/>
    <n v="4"/>
    <x v="1"/>
    <x v="2"/>
    <s v="Yes"/>
    <x v="3"/>
    <x v="2"/>
    <x v="0"/>
    <x v="33"/>
    <x v="1"/>
    <x v="1"/>
  </r>
  <r>
    <n v="18144"/>
    <s v="Married"/>
    <x v="0"/>
    <x v="2"/>
    <n v="5"/>
    <x v="0"/>
    <x v="4"/>
    <s v="Yes"/>
    <x v="2"/>
    <x v="1"/>
    <x v="0"/>
    <x v="33"/>
    <x v="1"/>
    <x v="0"/>
  </r>
  <r>
    <n v="23963"/>
    <s v="Married"/>
    <x v="1"/>
    <x v="4"/>
    <n v="0"/>
    <x v="3"/>
    <x v="3"/>
    <s v="No"/>
    <x v="2"/>
    <x v="0"/>
    <x v="0"/>
    <x v="6"/>
    <x v="0"/>
    <x v="0"/>
  </r>
  <r>
    <n v="17907"/>
    <s v="Married"/>
    <x v="0"/>
    <x v="4"/>
    <n v="0"/>
    <x v="1"/>
    <x v="3"/>
    <s v="Yes"/>
    <x v="1"/>
    <x v="1"/>
    <x v="1"/>
    <x v="40"/>
    <x v="2"/>
    <x v="0"/>
  </r>
  <r>
    <n v="19442"/>
    <s v="Single"/>
    <x v="1"/>
    <x v="14"/>
    <n v="0"/>
    <x v="4"/>
    <x v="0"/>
    <s v="Yes"/>
    <x v="0"/>
    <x v="0"/>
    <x v="0"/>
    <x v="34"/>
    <x v="0"/>
    <x v="1"/>
  </r>
  <r>
    <n v="17504"/>
    <s v="Single"/>
    <x v="0"/>
    <x v="2"/>
    <n v="2"/>
    <x v="1"/>
    <x v="0"/>
    <s v="Yes"/>
    <x v="2"/>
    <x v="2"/>
    <x v="1"/>
    <x v="31"/>
    <x v="0"/>
    <x v="1"/>
  </r>
  <r>
    <n v="12253"/>
    <s v="Single"/>
    <x v="0"/>
    <x v="6"/>
    <n v="0"/>
    <x v="1"/>
    <x v="3"/>
    <s v="Yes"/>
    <x v="0"/>
    <x v="0"/>
    <x v="1"/>
    <x v="19"/>
    <x v="2"/>
    <x v="1"/>
  </r>
  <r>
    <n v="27304"/>
    <s v="Single"/>
    <x v="0"/>
    <x v="15"/>
    <n v="2"/>
    <x v="1"/>
    <x v="2"/>
    <s v="No"/>
    <x v="4"/>
    <x v="2"/>
    <x v="0"/>
    <x v="28"/>
    <x v="0"/>
    <x v="0"/>
  </r>
  <r>
    <n v="14191"/>
    <s v="Married"/>
    <x v="1"/>
    <x v="5"/>
    <n v="4"/>
    <x v="1"/>
    <x v="2"/>
    <s v="No"/>
    <x v="2"/>
    <x v="4"/>
    <x v="0"/>
    <x v="10"/>
    <x v="1"/>
    <x v="1"/>
  </r>
  <r>
    <n v="12212"/>
    <s v="Married"/>
    <x v="0"/>
    <x v="4"/>
    <n v="0"/>
    <x v="4"/>
    <x v="3"/>
    <s v="Yes"/>
    <x v="0"/>
    <x v="0"/>
    <x v="0"/>
    <x v="34"/>
    <x v="0"/>
    <x v="1"/>
  </r>
  <r>
    <n v="25529"/>
    <s v="Single"/>
    <x v="1"/>
    <x v="4"/>
    <n v="1"/>
    <x v="4"/>
    <x v="3"/>
    <s v="Yes"/>
    <x v="0"/>
    <x v="0"/>
    <x v="0"/>
    <x v="20"/>
    <x v="0"/>
    <x v="0"/>
  </r>
  <r>
    <n v="22170"/>
    <s v="Married"/>
    <x v="0"/>
    <x v="1"/>
    <n v="3"/>
    <x v="1"/>
    <x v="1"/>
    <s v="No"/>
    <x v="2"/>
    <x v="3"/>
    <x v="1"/>
    <x v="10"/>
    <x v="1"/>
    <x v="1"/>
  </r>
  <r>
    <n v="19445"/>
    <s v="Married"/>
    <x v="0"/>
    <x v="4"/>
    <n v="2"/>
    <x v="2"/>
    <x v="3"/>
    <s v="No"/>
    <x v="1"/>
    <x v="0"/>
    <x v="0"/>
    <x v="13"/>
    <x v="0"/>
    <x v="0"/>
  </r>
  <r>
    <n v="15265"/>
    <s v="Single"/>
    <x v="1"/>
    <x v="0"/>
    <n v="2"/>
    <x v="0"/>
    <x v="4"/>
    <s v="Yes"/>
    <x v="2"/>
    <x v="2"/>
    <x v="1"/>
    <x v="29"/>
    <x v="1"/>
    <x v="1"/>
  </r>
  <r>
    <n v="28918"/>
    <s v="Married"/>
    <x v="0"/>
    <x v="12"/>
    <n v="4"/>
    <x v="2"/>
    <x v="4"/>
    <s v="No"/>
    <x v="3"/>
    <x v="4"/>
    <x v="0"/>
    <x v="7"/>
    <x v="1"/>
    <x v="0"/>
  </r>
  <r>
    <n v="15799"/>
    <s v="Married"/>
    <x v="0"/>
    <x v="8"/>
    <n v="1"/>
    <x v="0"/>
    <x v="2"/>
    <s v="Yes"/>
    <x v="1"/>
    <x v="1"/>
    <x v="1"/>
    <x v="15"/>
    <x v="0"/>
    <x v="1"/>
  </r>
  <r>
    <n v="11047"/>
    <s v="Married"/>
    <x v="0"/>
    <x v="1"/>
    <n v="3"/>
    <x v="2"/>
    <x v="0"/>
    <s v="No"/>
    <x v="2"/>
    <x v="3"/>
    <x v="1"/>
    <x v="16"/>
    <x v="1"/>
    <x v="1"/>
  </r>
  <r>
    <n v="18151"/>
    <s v="Single"/>
    <x v="1"/>
    <x v="2"/>
    <n v="5"/>
    <x v="1"/>
    <x v="2"/>
    <s v="No"/>
    <x v="2"/>
    <x v="4"/>
    <x v="0"/>
    <x v="14"/>
    <x v="1"/>
    <x v="0"/>
  </r>
  <r>
    <n v="20606"/>
    <s v="Married"/>
    <x v="0"/>
    <x v="3"/>
    <n v="0"/>
    <x v="0"/>
    <x v="2"/>
    <s v="Yes"/>
    <x v="3"/>
    <x v="4"/>
    <x v="1"/>
    <x v="21"/>
    <x v="0"/>
    <x v="1"/>
  </r>
  <r>
    <n v="19482"/>
    <s v="Married"/>
    <x v="1"/>
    <x v="1"/>
    <n v="1"/>
    <x v="1"/>
    <x v="1"/>
    <s v="Yes"/>
    <x v="1"/>
    <x v="0"/>
    <x v="0"/>
    <x v="20"/>
    <x v="0"/>
    <x v="1"/>
  </r>
  <r>
    <n v="16489"/>
    <s v="Married"/>
    <x v="1"/>
    <x v="1"/>
    <n v="3"/>
    <x v="2"/>
    <x v="0"/>
    <s v="Yes"/>
    <x v="2"/>
    <x v="2"/>
    <x v="1"/>
    <x v="10"/>
    <x v="1"/>
    <x v="0"/>
  </r>
  <r>
    <n v="26944"/>
    <s v="Single"/>
    <x v="1"/>
    <x v="8"/>
    <n v="2"/>
    <x v="2"/>
    <x v="3"/>
    <s v="Yes"/>
    <x v="0"/>
    <x v="0"/>
    <x v="0"/>
    <x v="4"/>
    <x v="0"/>
    <x v="1"/>
  </r>
  <r>
    <n v="15682"/>
    <s v="Single"/>
    <x v="0"/>
    <x v="2"/>
    <n v="5"/>
    <x v="0"/>
    <x v="4"/>
    <s v="Yes"/>
    <x v="2"/>
    <x v="4"/>
    <x v="0"/>
    <x v="24"/>
    <x v="1"/>
    <x v="0"/>
  </r>
  <r>
    <n v="26032"/>
    <s v="Married"/>
    <x v="0"/>
    <x v="3"/>
    <n v="5"/>
    <x v="0"/>
    <x v="2"/>
    <s v="Yes"/>
    <x v="3"/>
    <x v="4"/>
    <x v="1"/>
    <x v="3"/>
    <x v="0"/>
    <x v="0"/>
  </r>
  <r>
    <n v="17843"/>
    <s v="Single"/>
    <x v="0"/>
    <x v="4"/>
    <n v="0"/>
    <x v="3"/>
    <x v="3"/>
    <s v="No"/>
    <x v="2"/>
    <x v="0"/>
    <x v="0"/>
    <x v="21"/>
    <x v="0"/>
    <x v="0"/>
  </r>
  <r>
    <n v="25559"/>
    <s v="Single"/>
    <x v="1"/>
    <x v="6"/>
    <n v="0"/>
    <x v="0"/>
    <x v="1"/>
    <s v="Yes"/>
    <x v="0"/>
    <x v="0"/>
    <x v="1"/>
    <x v="37"/>
    <x v="2"/>
    <x v="1"/>
  </r>
  <r>
    <n v="16209"/>
    <s v="Single"/>
    <x v="0"/>
    <x v="14"/>
    <n v="0"/>
    <x v="4"/>
    <x v="0"/>
    <s v="Yes"/>
    <x v="0"/>
    <x v="3"/>
    <x v="0"/>
    <x v="4"/>
    <x v="0"/>
    <x v="0"/>
  </r>
  <r>
    <n v="11147"/>
    <s v="Married"/>
    <x v="1"/>
    <x v="10"/>
    <n v="2"/>
    <x v="4"/>
    <x v="4"/>
    <s v="Yes"/>
    <x v="1"/>
    <x v="0"/>
    <x v="1"/>
    <x v="41"/>
    <x v="1"/>
    <x v="1"/>
  </r>
  <r>
    <n v="15214"/>
    <s v="Single"/>
    <x v="0"/>
    <x v="11"/>
    <n v="0"/>
    <x v="4"/>
    <x v="4"/>
    <s v="No"/>
    <x v="1"/>
    <x v="3"/>
    <x v="1"/>
    <x v="32"/>
    <x v="0"/>
    <x v="1"/>
  </r>
  <r>
    <n v="11453"/>
    <s v="Single"/>
    <x v="1"/>
    <x v="2"/>
    <n v="0"/>
    <x v="0"/>
    <x v="2"/>
    <s v="No"/>
    <x v="4"/>
    <x v="4"/>
    <x v="1"/>
    <x v="6"/>
    <x v="0"/>
    <x v="1"/>
  </r>
  <r>
    <n v="24584"/>
    <s v="Single"/>
    <x v="1"/>
    <x v="10"/>
    <n v="0"/>
    <x v="0"/>
    <x v="2"/>
    <s v="No"/>
    <x v="4"/>
    <x v="1"/>
    <x v="1"/>
    <x v="23"/>
    <x v="0"/>
    <x v="0"/>
  </r>
  <r>
    <n v="12585"/>
    <s v="Married"/>
    <x v="1"/>
    <x v="4"/>
    <n v="1"/>
    <x v="2"/>
    <x v="3"/>
    <s v="Yes"/>
    <x v="0"/>
    <x v="1"/>
    <x v="1"/>
    <x v="40"/>
    <x v="2"/>
    <x v="1"/>
  </r>
  <r>
    <n v="18626"/>
    <s v="Single"/>
    <x v="1"/>
    <x v="0"/>
    <n v="2"/>
    <x v="1"/>
    <x v="1"/>
    <s v="Yes"/>
    <x v="0"/>
    <x v="3"/>
    <x v="0"/>
    <x v="6"/>
    <x v="0"/>
    <x v="1"/>
  </r>
  <r>
    <n v="29298"/>
    <s v="Single"/>
    <x v="0"/>
    <x v="10"/>
    <n v="1"/>
    <x v="1"/>
    <x v="0"/>
    <s v="Yes"/>
    <x v="1"/>
    <x v="2"/>
    <x v="1"/>
    <x v="30"/>
    <x v="0"/>
    <x v="1"/>
  </r>
  <r>
    <n v="24842"/>
    <s v="Single"/>
    <x v="0"/>
    <x v="8"/>
    <n v="3"/>
    <x v="2"/>
    <x v="2"/>
    <s v="No"/>
    <x v="1"/>
    <x v="1"/>
    <x v="0"/>
    <x v="36"/>
    <x v="0"/>
    <x v="0"/>
  </r>
  <r>
    <n v="15657"/>
    <s v="Married"/>
    <x v="1"/>
    <x v="1"/>
    <n v="3"/>
    <x v="4"/>
    <x v="1"/>
    <s v="Yes"/>
    <x v="0"/>
    <x v="0"/>
    <x v="0"/>
    <x v="30"/>
    <x v="0"/>
    <x v="1"/>
  </r>
  <r>
    <n v="11415"/>
    <s v="Single"/>
    <x v="1"/>
    <x v="8"/>
    <n v="5"/>
    <x v="1"/>
    <x v="2"/>
    <s v="No"/>
    <x v="2"/>
    <x v="4"/>
    <x v="0"/>
    <x v="24"/>
    <x v="1"/>
    <x v="0"/>
  </r>
  <r>
    <n v="28729"/>
    <s v="Single"/>
    <x v="0"/>
    <x v="6"/>
    <n v="0"/>
    <x v="3"/>
    <x v="3"/>
    <s v="Yes"/>
    <x v="2"/>
    <x v="3"/>
    <x v="0"/>
    <x v="22"/>
    <x v="2"/>
    <x v="1"/>
  </r>
  <r>
    <n v="22633"/>
    <s v="Single"/>
    <x v="0"/>
    <x v="0"/>
    <n v="0"/>
    <x v="4"/>
    <x v="1"/>
    <s v="Yes"/>
    <x v="0"/>
    <x v="0"/>
    <x v="0"/>
    <x v="34"/>
    <x v="0"/>
    <x v="1"/>
  </r>
  <r>
    <n v="25649"/>
    <s v="Single"/>
    <x v="0"/>
    <x v="1"/>
    <n v="3"/>
    <x v="1"/>
    <x v="1"/>
    <s v="Yes"/>
    <x v="0"/>
    <x v="0"/>
    <x v="0"/>
    <x v="0"/>
    <x v="0"/>
    <x v="1"/>
  </r>
  <r>
    <n v="14669"/>
    <s v="Married"/>
    <x v="0"/>
    <x v="2"/>
    <n v="4"/>
    <x v="4"/>
    <x v="4"/>
    <s v="Yes"/>
    <x v="1"/>
    <x v="0"/>
    <x v="1"/>
    <x v="4"/>
    <x v="0"/>
    <x v="0"/>
  </r>
  <r>
    <n v="19299"/>
    <s v="Married"/>
    <x v="0"/>
    <x v="14"/>
    <n v="0"/>
    <x v="4"/>
    <x v="0"/>
    <s v="Yes"/>
    <x v="0"/>
    <x v="0"/>
    <x v="0"/>
    <x v="4"/>
    <x v="0"/>
    <x v="1"/>
  </r>
  <r>
    <n v="20946"/>
    <s v="Single"/>
    <x v="0"/>
    <x v="1"/>
    <n v="0"/>
    <x v="1"/>
    <x v="1"/>
    <s v="No"/>
    <x v="1"/>
    <x v="1"/>
    <x v="0"/>
    <x v="25"/>
    <x v="2"/>
    <x v="0"/>
  </r>
  <r>
    <n v="11451"/>
    <s v="Single"/>
    <x v="1"/>
    <x v="3"/>
    <n v="0"/>
    <x v="0"/>
    <x v="2"/>
    <s v="No"/>
    <x v="3"/>
    <x v="4"/>
    <x v="1"/>
    <x v="23"/>
    <x v="0"/>
    <x v="1"/>
  </r>
  <r>
    <n v="25553"/>
    <s v="Married"/>
    <x v="1"/>
    <x v="1"/>
    <n v="1"/>
    <x v="0"/>
    <x v="1"/>
    <s v="Yes"/>
    <x v="0"/>
    <x v="0"/>
    <x v="0"/>
    <x v="27"/>
    <x v="1"/>
    <x v="1"/>
  </r>
  <r>
    <n v="27951"/>
    <s v="Single"/>
    <x v="1"/>
    <x v="2"/>
    <n v="4"/>
    <x v="1"/>
    <x v="2"/>
    <s v="No"/>
    <x v="2"/>
    <x v="1"/>
    <x v="0"/>
    <x v="9"/>
    <x v="0"/>
    <x v="1"/>
  </r>
  <r>
    <n v="25026"/>
    <s v="Married"/>
    <x v="1"/>
    <x v="6"/>
    <n v="2"/>
    <x v="3"/>
    <x v="1"/>
    <s v="Yes"/>
    <x v="4"/>
    <x v="2"/>
    <x v="1"/>
    <x v="9"/>
    <x v="0"/>
    <x v="0"/>
  </r>
  <r>
    <n v="13673"/>
    <s v="Single"/>
    <x v="0"/>
    <x v="6"/>
    <n v="0"/>
    <x v="3"/>
    <x v="3"/>
    <s v="No"/>
    <x v="2"/>
    <x v="0"/>
    <x v="0"/>
    <x v="37"/>
    <x v="2"/>
    <x v="0"/>
  </r>
  <r>
    <n v="16043"/>
    <s v="Single"/>
    <x v="1"/>
    <x v="4"/>
    <n v="1"/>
    <x v="0"/>
    <x v="3"/>
    <s v="Yes"/>
    <x v="0"/>
    <x v="0"/>
    <x v="0"/>
    <x v="28"/>
    <x v="0"/>
    <x v="0"/>
  </r>
  <r>
    <n v="22399"/>
    <s v="Single"/>
    <x v="1"/>
    <x v="4"/>
    <n v="0"/>
    <x v="1"/>
    <x v="3"/>
    <s v="Yes"/>
    <x v="1"/>
    <x v="3"/>
    <x v="1"/>
    <x v="22"/>
    <x v="2"/>
    <x v="1"/>
  </r>
  <r>
    <n v="27696"/>
    <s v="Married"/>
    <x v="1"/>
    <x v="10"/>
    <n v="1"/>
    <x v="0"/>
    <x v="2"/>
    <s v="Yes"/>
    <x v="1"/>
    <x v="2"/>
    <x v="1"/>
    <x v="1"/>
    <x v="0"/>
    <x v="1"/>
  </r>
  <r>
    <n v="25313"/>
    <s v="Single"/>
    <x v="1"/>
    <x v="4"/>
    <n v="0"/>
    <x v="3"/>
    <x v="3"/>
    <s v="No"/>
    <x v="2"/>
    <x v="3"/>
    <x v="0"/>
    <x v="11"/>
    <x v="0"/>
    <x v="0"/>
  </r>
  <r>
    <n v="13813"/>
    <s v="Married"/>
    <x v="0"/>
    <x v="1"/>
    <n v="3"/>
    <x v="1"/>
    <x v="1"/>
    <s v="No"/>
    <x v="0"/>
    <x v="0"/>
    <x v="0"/>
    <x v="0"/>
    <x v="0"/>
    <x v="0"/>
  </r>
  <r>
    <n v="18711"/>
    <s v="Single"/>
    <x v="0"/>
    <x v="3"/>
    <n v="5"/>
    <x v="0"/>
    <x v="2"/>
    <s v="Yes"/>
    <x v="3"/>
    <x v="4"/>
    <x v="1"/>
    <x v="32"/>
    <x v="0"/>
    <x v="0"/>
  </r>
  <r>
    <n v="19650"/>
    <s v="Married"/>
    <x v="0"/>
    <x v="1"/>
    <n v="2"/>
    <x v="1"/>
    <x v="1"/>
    <s v="No"/>
    <x v="2"/>
    <x v="0"/>
    <x v="1"/>
    <x v="41"/>
    <x v="1"/>
    <x v="0"/>
  </r>
  <r>
    <n v="14135"/>
    <s v="Married"/>
    <x v="1"/>
    <x v="6"/>
    <n v="1"/>
    <x v="1"/>
    <x v="3"/>
    <s v="Yes"/>
    <x v="0"/>
    <x v="3"/>
    <x v="0"/>
    <x v="11"/>
    <x v="0"/>
    <x v="0"/>
  </r>
  <r>
    <n v="12833"/>
    <s v="Single"/>
    <x v="0"/>
    <x v="6"/>
    <n v="3"/>
    <x v="2"/>
    <x v="3"/>
    <s v="Yes"/>
    <x v="1"/>
    <x v="0"/>
    <x v="0"/>
    <x v="0"/>
    <x v="0"/>
    <x v="1"/>
  </r>
  <r>
    <n v="26849"/>
    <s v="Married"/>
    <x v="1"/>
    <x v="4"/>
    <n v="3"/>
    <x v="3"/>
    <x v="3"/>
    <s v="Yes"/>
    <x v="2"/>
    <x v="0"/>
    <x v="0"/>
    <x v="1"/>
    <x v="0"/>
    <x v="0"/>
  </r>
  <r>
    <n v="20962"/>
    <s v="Married"/>
    <x v="0"/>
    <x v="6"/>
    <n v="1"/>
    <x v="4"/>
    <x v="1"/>
    <s v="Yes"/>
    <x v="0"/>
    <x v="0"/>
    <x v="0"/>
    <x v="12"/>
    <x v="0"/>
    <x v="0"/>
  </r>
  <r>
    <n v="28915"/>
    <s v="Single"/>
    <x v="1"/>
    <x v="2"/>
    <n v="5"/>
    <x v="2"/>
    <x v="4"/>
    <s v="Yes"/>
    <x v="4"/>
    <x v="4"/>
    <x v="0"/>
    <x v="42"/>
    <x v="1"/>
    <x v="0"/>
  </r>
  <r>
    <n v="22830"/>
    <s v="Married"/>
    <x v="1"/>
    <x v="7"/>
    <n v="4"/>
    <x v="1"/>
    <x v="4"/>
    <s v="Yes"/>
    <x v="4"/>
    <x v="4"/>
    <x v="0"/>
    <x v="16"/>
    <x v="1"/>
    <x v="0"/>
  </r>
  <r>
    <n v="14777"/>
    <s v="Married"/>
    <x v="0"/>
    <x v="0"/>
    <n v="0"/>
    <x v="0"/>
    <x v="1"/>
    <s v="Yes"/>
    <x v="0"/>
    <x v="0"/>
    <x v="0"/>
    <x v="13"/>
    <x v="0"/>
    <x v="1"/>
  </r>
  <r>
    <n v="12591"/>
    <s v="Married"/>
    <x v="0"/>
    <x v="1"/>
    <n v="4"/>
    <x v="4"/>
    <x v="1"/>
    <s v="Yes"/>
    <x v="0"/>
    <x v="0"/>
    <x v="0"/>
    <x v="12"/>
    <x v="0"/>
    <x v="0"/>
  </r>
  <r>
    <n v="24174"/>
    <s v="Married"/>
    <x v="1"/>
    <x v="6"/>
    <n v="0"/>
    <x v="0"/>
    <x v="1"/>
    <s v="Yes"/>
    <x v="0"/>
    <x v="0"/>
    <x v="1"/>
    <x v="40"/>
    <x v="2"/>
    <x v="1"/>
  </r>
  <r>
    <n v="24611"/>
    <s v="Single"/>
    <x v="1"/>
    <x v="8"/>
    <n v="0"/>
    <x v="0"/>
    <x v="2"/>
    <s v="No"/>
    <x v="3"/>
    <x v="4"/>
    <x v="1"/>
    <x v="11"/>
    <x v="0"/>
    <x v="1"/>
  </r>
  <r>
    <n v="11340"/>
    <s v="Married"/>
    <x v="0"/>
    <x v="4"/>
    <n v="1"/>
    <x v="4"/>
    <x v="1"/>
    <s v="Yes"/>
    <x v="0"/>
    <x v="0"/>
    <x v="0"/>
    <x v="43"/>
    <x v="1"/>
    <x v="1"/>
  </r>
  <r>
    <n v="25693"/>
    <s v="Single"/>
    <x v="0"/>
    <x v="1"/>
    <n v="5"/>
    <x v="4"/>
    <x v="1"/>
    <s v="Yes"/>
    <x v="0"/>
    <x v="0"/>
    <x v="0"/>
    <x v="20"/>
    <x v="0"/>
    <x v="1"/>
  </r>
  <r>
    <n v="25555"/>
    <s v="Married"/>
    <x v="0"/>
    <x v="4"/>
    <n v="0"/>
    <x v="1"/>
    <x v="3"/>
    <s v="No"/>
    <x v="1"/>
    <x v="0"/>
    <x v="1"/>
    <x v="22"/>
    <x v="2"/>
    <x v="1"/>
  </r>
  <r>
    <n v="22006"/>
    <s v="Married"/>
    <x v="1"/>
    <x v="3"/>
    <n v="5"/>
    <x v="1"/>
    <x v="0"/>
    <s v="Yes"/>
    <x v="4"/>
    <x v="2"/>
    <x v="1"/>
    <x v="30"/>
    <x v="0"/>
    <x v="0"/>
  </r>
  <r>
    <n v="20060"/>
    <s v="Single"/>
    <x v="0"/>
    <x v="1"/>
    <n v="0"/>
    <x v="2"/>
    <x v="3"/>
    <s v="No"/>
    <x v="1"/>
    <x v="1"/>
    <x v="0"/>
    <x v="17"/>
    <x v="0"/>
    <x v="1"/>
  </r>
  <r>
    <n v="17702"/>
    <s v="Married"/>
    <x v="1"/>
    <x v="4"/>
    <n v="1"/>
    <x v="4"/>
    <x v="3"/>
    <s v="Yes"/>
    <x v="0"/>
    <x v="0"/>
    <x v="0"/>
    <x v="34"/>
    <x v="0"/>
    <x v="0"/>
  </r>
  <r>
    <n v="12503"/>
    <s v="Single"/>
    <x v="0"/>
    <x v="1"/>
    <n v="3"/>
    <x v="1"/>
    <x v="1"/>
    <s v="Yes"/>
    <x v="2"/>
    <x v="0"/>
    <x v="0"/>
    <x v="40"/>
    <x v="2"/>
    <x v="0"/>
  </r>
  <r>
    <n v="23908"/>
    <s v="Single"/>
    <x v="1"/>
    <x v="1"/>
    <n v="1"/>
    <x v="0"/>
    <x v="1"/>
    <s v="No"/>
    <x v="1"/>
    <x v="0"/>
    <x v="0"/>
    <x v="32"/>
    <x v="0"/>
    <x v="1"/>
  </r>
  <r>
    <n v="22527"/>
    <s v="Single"/>
    <x v="0"/>
    <x v="6"/>
    <n v="0"/>
    <x v="2"/>
    <x v="3"/>
    <s v="No"/>
    <x v="1"/>
    <x v="1"/>
    <x v="0"/>
    <x v="19"/>
    <x v="2"/>
    <x v="0"/>
  </r>
  <r>
    <n v="19057"/>
    <s v="Married"/>
    <x v="0"/>
    <x v="7"/>
    <n v="3"/>
    <x v="0"/>
    <x v="4"/>
    <s v="No"/>
    <x v="2"/>
    <x v="4"/>
    <x v="0"/>
    <x v="31"/>
    <x v="0"/>
    <x v="1"/>
  </r>
  <r>
    <n v="18494"/>
    <s v="Married"/>
    <x v="1"/>
    <x v="15"/>
    <n v="5"/>
    <x v="0"/>
    <x v="4"/>
    <s v="Yes"/>
    <x v="3"/>
    <x v="1"/>
    <x v="1"/>
    <x v="28"/>
    <x v="0"/>
    <x v="1"/>
  </r>
  <r>
    <n v="11249"/>
    <s v="Married"/>
    <x v="0"/>
    <x v="12"/>
    <n v="3"/>
    <x v="1"/>
    <x v="2"/>
    <s v="Yes"/>
    <x v="4"/>
    <x v="0"/>
    <x v="0"/>
    <x v="36"/>
    <x v="0"/>
    <x v="1"/>
  </r>
  <r>
    <n v="21568"/>
    <s v="Married"/>
    <x v="0"/>
    <x v="11"/>
    <n v="0"/>
    <x v="2"/>
    <x v="4"/>
    <s v="Yes"/>
    <x v="3"/>
    <x v="4"/>
    <x v="1"/>
    <x v="17"/>
    <x v="0"/>
    <x v="1"/>
  </r>
  <r>
    <n v="13981"/>
    <s v="Married"/>
    <x v="0"/>
    <x v="4"/>
    <n v="5"/>
    <x v="2"/>
    <x v="0"/>
    <s v="No"/>
    <x v="4"/>
    <x v="3"/>
    <x v="1"/>
    <x v="24"/>
    <x v="1"/>
    <x v="0"/>
  </r>
  <r>
    <n v="23432"/>
    <s v="Single"/>
    <x v="1"/>
    <x v="3"/>
    <n v="0"/>
    <x v="0"/>
    <x v="2"/>
    <s v="Yes"/>
    <x v="1"/>
    <x v="2"/>
    <x v="1"/>
    <x v="34"/>
    <x v="0"/>
    <x v="1"/>
  </r>
  <r>
    <n v="22931"/>
    <s v="Married"/>
    <x v="1"/>
    <x v="11"/>
    <n v="5"/>
    <x v="4"/>
    <x v="4"/>
    <s v="No"/>
    <x v="1"/>
    <x v="3"/>
    <x v="1"/>
    <x v="44"/>
    <x v="1"/>
    <x v="1"/>
  </r>
  <r>
    <n v="18172"/>
    <s v="Married"/>
    <x v="1"/>
    <x v="12"/>
    <n v="4"/>
    <x v="2"/>
    <x v="2"/>
    <s v="Yes"/>
    <x v="4"/>
    <x v="0"/>
    <x v="0"/>
    <x v="10"/>
    <x v="1"/>
    <x v="0"/>
  </r>
  <r>
    <n v="12666"/>
    <s v="Single"/>
    <x v="1"/>
    <x v="10"/>
    <n v="0"/>
    <x v="0"/>
    <x v="2"/>
    <s v="No"/>
    <x v="3"/>
    <x v="1"/>
    <x v="1"/>
    <x v="23"/>
    <x v="0"/>
    <x v="0"/>
  </r>
  <r>
    <n v="20598"/>
    <s v="Married"/>
    <x v="1"/>
    <x v="11"/>
    <n v="3"/>
    <x v="3"/>
    <x v="2"/>
    <s v="Yes"/>
    <x v="0"/>
    <x v="4"/>
    <x v="0"/>
    <x v="14"/>
    <x v="1"/>
    <x v="1"/>
  </r>
  <r>
    <n v="21375"/>
    <s v="Single"/>
    <x v="1"/>
    <x v="6"/>
    <n v="2"/>
    <x v="3"/>
    <x v="1"/>
    <s v="Yes"/>
    <x v="2"/>
    <x v="2"/>
    <x v="1"/>
    <x v="42"/>
    <x v="1"/>
    <x v="0"/>
  </r>
  <r>
    <n v="20839"/>
    <s v="Single"/>
    <x v="0"/>
    <x v="1"/>
    <n v="3"/>
    <x v="4"/>
    <x v="1"/>
    <s v="Yes"/>
    <x v="0"/>
    <x v="0"/>
    <x v="0"/>
    <x v="15"/>
    <x v="0"/>
    <x v="1"/>
  </r>
  <r>
    <n v="21738"/>
    <s v="Married"/>
    <x v="1"/>
    <x v="6"/>
    <n v="1"/>
    <x v="4"/>
    <x v="1"/>
    <s v="Yes"/>
    <x v="0"/>
    <x v="0"/>
    <x v="0"/>
    <x v="1"/>
    <x v="0"/>
    <x v="0"/>
  </r>
  <r>
    <n v="14164"/>
    <s v="Single"/>
    <x v="0"/>
    <x v="14"/>
    <n v="0"/>
    <x v="4"/>
    <x v="0"/>
    <s v="Yes"/>
    <x v="0"/>
    <x v="0"/>
    <x v="0"/>
    <x v="4"/>
    <x v="0"/>
    <x v="1"/>
  </r>
  <r>
    <n v="14193"/>
    <s v="Single"/>
    <x v="0"/>
    <x v="11"/>
    <n v="3"/>
    <x v="1"/>
    <x v="4"/>
    <s v="Yes"/>
    <x v="3"/>
    <x v="4"/>
    <x v="0"/>
    <x v="16"/>
    <x v="1"/>
    <x v="0"/>
  </r>
  <r>
    <n v="12705"/>
    <s v="Married"/>
    <x v="1"/>
    <x v="13"/>
    <n v="0"/>
    <x v="0"/>
    <x v="4"/>
    <s v="Yes"/>
    <x v="3"/>
    <x v="0"/>
    <x v="1"/>
    <x v="34"/>
    <x v="0"/>
    <x v="1"/>
  </r>
  <r>
    <n v="22672"/>
    <s v="Single"/>
    <x v="0"/>
    <x v="1"/>
    <n v="2"/>
    <x v="1"/>
    <x v="1"/>
    <s v="Yes"/>
    <x v="0"/>
    <x v="0"/>
    <x v="0"/>
    <x v="1"/>
    <x v="0"/>
    <x v="0"/>
  </r>
  <r>
    <n v="26219"/>
    <s v="Married"/>
    <x v="0"/>
    <x v="0"/>
    <n v="1"/>
    <x v="0"/>
    <x v="0"/>
    <s v="Yes"/>
    <x v="1"/>
    <x v="3"/>
    <x v="0"/>
    <x v="6"/>
    <x v="0"/>
    <x v="1"/>
  </r>
  <r>
    <n v="28468"/>
    <s v="Married"/>
    <x v="0"/>
    <x v="4"/>
    <n v="2"/>
    <x v="1"/>
    <x v="3"/>
    <s v="Yes"/>
    <x v="0"/>
    <x v="3"/>
    <x v="0"/>
    <x v="36"/>
    <x v="0"/>
    <x v="0"/>
  </r>
  <r>
    <n v="23419"/>
    <s v="Single"/>
    <x v="0"/>
    <x v="3"/>
    <n v="5"/>
    <x v="0"/>
    <x v="2"/>
    <s v="Yes"/>
    <x v="4"/>
    <x v="4"/>
    <x v="1"/>
    <x v="32"/>
    <x v="0"/>
    <x v="0"/>
  </r>
  <r>
    <n v="17964"/>
    <s v="Married"/>
    <x v="1"/>
    <x v="0"/>
    <n v="0"/>
    <x v="4"/>
    <x v="1"/>
    <s v="Yes"/>
    <x v="0"/>
    <x v="0"/>
    <x v="0"/>
    <x v="34"/>
    <x v="0"/>
    <x v="1"/>
  </r>
  <r>
    <n v="20919"/>
    <s v="Single"/>
    <x v="0"/>
    <x v="1"/>
    <n v="2"/>
    <x v="1"/>
    <x v="1"/>
    <s v="Yes"/>
    <x v="2"/>
    <x v="0"/>
    <x v="0"/>
    <x v="0"/>
    <x v="0"/>
    <x v="0"/>
  </r>
  <r>
    <n v="20927"/>
    <s v="Single"/>
    <x v="0"/>
    <x v="6"/>
    <n v="5"/>
    <x v="2"/>
    <x v="3"/>
    <s v="Yes"/>
    <x v="2"/>
    <x v="0"/>
    <x v="0"/>
    <x v="40"/>
    <x v="2"/>
    <x v="0"/>
  </r>
  <r>
    <n v="13133"/>
    <s v="Single"/>
    <x v="1"/>
    <x v="11"/>
    <n v="5"/>
    <x v="0"/>
    <x v="2"/>
    <s v="Yes"/>
    <x v="1"/>
    <x v="2"/>
    <x v="1"/>
    <x v="15"/>
    <x v="0"/>
    <x v="1"/>
  </r>
  <r>
    <n v="19626"/>
    <s v="Married"/>
    <x v="1"/>
    <x v="3"/>
    <n v="5"/>
    <x v="1"/>
    <x v="0"/>
    <s v="Yes"/>
    <x v="4"/>
    <x v="2"/>
    <x v="1"/>
    <x v="12"/>
    <x v="0"/>
    <x v="0"/>
  </r>
  <r>
    <n v="21039"/>
    <s v="Single"/>
    <x v="0"/>
    <x v="14"/>
    <n v="0"/>
    <x v="4"/>
    <x v="0"/>
    <s v="No"/>
    <x v="0"/>
    <x v="0"/>
    <x v="0"/>
    <x v="34"/>
    <x v="0"/>
    <x v="1"/>
  </r>
  <r>
    <n v="12231"/>
    <s v="Single"/>
    <x v="0"/>
    <x v="4"/>
    <n v="2"/>
    <x v="1"/>
    <x v="3"/>
    <s v="Yes"/>
    <x v="0"/>
    <x v="0"/>
    <x v="0"/>
    <x v="36"/>
    <x v="0"/>
    <x v="1"/>
  </r>
  <r>
    <n v="25665"/>
    <s v="Single"/>
    <x v="0"/>
    <x v="6"/>
    <n v="0"/>
    <x v="2"/>
    <x v="3"/>
    <s v="No"/>
    <x v="1"/>
    <x v="3"/>
    <x v="0"/>
    <x v="26"/>
    <x v="2"/>
    <x v="0"/>
  </r>
  <r>
    <n v="24061"/>
    <s v="Married"/>
    <x v="1"/>
    <x v="4"/>
    <n v="4"/>
    <x v="3"/>
    <x v="3"/>
    <s v="Yes"/>
    <x v="1"/>
    <x v="0"/>
    <x v="0"/>
    <x v="8"/>
    <x v="0"/>
    <x v="1"/>
  </r>
  <r>
    <n v="26879"/>
    <s v="Single"/>
    <x v="0"/>
    <x v="6"/>
    <n v="0"/>
    <x v="2"/>
    <x v="3"/>
    <s v="No"/>
    <x v="1"/>
    <x v="1"/>
    <x v="0"/>
    <x v="25"/>
    <x v="2"/>
    <x v="0"/>
  </r>
  <r>
    <n v="12284"/>
    <s v="Married"/>
    <x v="0"/>
    <x v="1"/>
    <n v="0"/>
    <x v="0"/>
    <x v="1"/>
    <s v="No"/>
    <x v="0"/>
    <x v="0"/>
    <x v="0"/>
    <x v="4"/>
    <x v="0"/>
    <x v="1"/>
  </r>
  <r>
    <n v="26654"/>
    <s v="Married"/>
    <x v="0"/>
    <x v="8"/>
    <n v="1"/>
    <x v="4"/>
    <x v="4"/>
    <s v="Yes"/>
    <x v="0"/>
    <x v="0"/>
    <x v="1"/>
    <x v="34"/>
    <x v="0"/>
    <x v="1"/>
  </r>
  <r>
    <n v="14545"/>
    <s v="Married"/>
    <x v="0"/>
    <x v="4"/>
    <n v="2"/>
    <x v="1"/>
    <x v="3"/>
    <s v="Yes"/>
    <x v="0"/>
    <x v="3"/>
    <x v="0"/>
    <x v="38"/>
    <x v="0"/>
    <x v="0"/>
  </r>
  <r>
    <n v="24201"/>
    <s v="Married"/>
    <x v="0"/>
    <x v="4"/>
    <n v="2"/>
    <x v="2"/>
    <x v="3"/>
    <s v="Yes"/>
    <x v="0"/>
    <x v="0"/>
    <x v="0"/>
    <x v="34"/>
    <x v="0"/>
    <x v="1"/>
  </r>
  <r>
    <n v="20625"/>
    <s v="Married"/>
    <x v="1"/>
    <x v="11"/>
    <n v="0"/>
    <x v="2"/>
    <x v="4"/>
    <s v="Yes"/>
    <x v="4"/>
    <x v="4"/>
    <x v="1"/>
    <x v="11"/>
    <x v="0"/>
    <x v="1"/>
  </r>
  <r>
    <n v="16390"/>
    <s v="Single"/>
    <x v="1"/>
    <x v="1"/>
    <n v="1"/>
    <x v="0"/>
    <x v="1"/>
    <s v="No"/>
    <x v="0"/>
    <x v="0"/>
    <x v="0"/>
    <x v="13"/>
    <x v="0"/>
    <x v="1"/>
  </r>
  <r>
    <n v="14804"/>
    <s v="Single"/>
    <x v="0"/>
    <x v="4"/>
    <n v="3"/>
    <x v="3"/>
    <x v="3"/>
    <s v="Yes"/>
    <x v="2"/>
    <x v="0"/>
    <x v="0"/>
    <x v="1"/>
    <x v="0"/>
    <x v="0"/>
  </r>
  <r>
    <n v="12629"/>
    <s v="Single"/>
    <x v="1"/>
    <x v="6"/>
    <n v="1"/>
    <x v="1"/>
    <x v="3"/>
    <s v="No"/>
    <x v="0"/>
    <x v="0"/>
    <x v="0"/>
    <x v="34"/>
    <x v="0"/>
    <x v="0"/>
  </r>
  <r>
    <n v="14696"/>
    <s v="Single"/>
    <x v="1"/>
    <x v="4"/>
    <n v="0"/>
    <x v="3"/>
    <x v="3"/>
    <s v="No"/>
    <x v="2"/>
    <x v="0"/>
    <x v="0"/>
    <x v="17"/>
    <x v="0"/>
    <x v="0"/>
  </r>
  <r>
    <n v="22005"/>
    <s v="Married"/>
    <x v="0"/>
    <x v="3"/>
    <n v="5"/>
    <x v="1"/>
    <x v="0"/>
    <s v="No"/>
    <x v="4"/>
    <x v="2"/>
    <x v="1"/>
    <x v="30"/>
    <x v="0"/>
    <x v="0"/>
  </r>
  <r>
    <n v="14544"/>
    <s v="Single"/>
    <x v="1"/>
    <x v="4"/>
    <n v="1"/>
    <x v="1"/>
    <x v="3"/>
    <s v="Yes"/>
    <x v="0"/>
    <x v="0"/>
    <x v="0"/>
    <x v="38"/>
    <x v="0"/>
    <x v="0"/>
  </r>
  <r>
    <n v="14312"/>
    <s v="Married"/>
    <x v="0"/>
    <x v="10"/>
    <n v="1"/>
    <x v="1"/>
    <x v="0"/>
    <s v="Yes"/>
    <x v="1"/>
    <x v="2"/>
    <x v="1"/>
    <x v="12"/>
    <x v="0"/>
    <x v="0"/>
  </r>
  <r>
    <n v="29120"/>
    <s v="Single"/>
    <x v="0"/>
    <x v="11"/>
    <n v="1"/>
    <x v="0"/>
    <x v="4"/>
    <s v="Yes"/>
    <x v="3"/>
    <x v="1"/>
    <x v="1"/>
    <x v="28"/>
    <x v="0"/>
    <x v="0"/>
  </r>
  <r>
    <n v="24187"/>
    <s v="Single"/>
    <x v="0"/>
    <x v="1"/>
    <n v="3"/>
    <x v="4"/>
    <x v="1"/>
    <s v="No"/>
    <x v="0"/>
    <x v="0"/>
    <x v="0"/>
    <x v="30"/>
    <x v="0"/>
    <x v="1"/>
  </r>
  <r>
    <n v="15758"/>
    <s v="Married"/>
    <x v="1"/>
    <x v="12"/>
    <n v="0"/>
    <x v="4"/>
    <x v="4"/>
    <s v="Yes"/>
    <x v="0"/>
    <x v="2"/>
    <x v="1"/>
    <x v="28"/>
    <x v="0"/>
    <x v="0"/>
  </r>
  <r>
    <n v="29094"/>
    <s v="Married"/>
    <x v="1"/>
    <x v="1"/>
    <n v="3"/>
    <x v="2"/>
    <x v="0"/>
    <s v="Yes"/>
    <x v="2"/>
    <x v="2"/>
    <x v="1"/>
    <x v="9"/>
    <x v="0"/>
    <x v="1"/>
  </r>
  <r>
    <n v="28319"/>
    <s v="Single"/>
    <x v="0"/>
    <x v="10"/>
    <n v="1"/>
    <x v="1"/>
    <x v="0"/>
    <s v="No"/>
    <x v="1"/>
    <x v="0"/>
    <x v="1"/>
    <x v="30"/>
    <x v="0"/>
    <x v="1"/>
  </r>
  <r>
    <n v="16406"/>
    <s v="Married"/>
    <x v="1"/>
    <x v="0"/>
    <n v="0"/>
    <x v="0"/>
    <x v="1"/>
    <s v="No"/>
    <x v="0"/>
    <x v="0"/>
    <x v="0"/>
    <x v="13"/>
    <x v="0"/>
    <x v="1"/>
  </r>
  <r>
    <n v="20923"/>
    <s v="Married"/>
    <x v="0"/>
    <x v="0"/>
    <n v="1"/>
    <x v="0"/>
    <x v="0"/>
    <s v="Yes"/>
    <x v="0"/>
    <x v="0"/>
    <x v="0"/>
    <x v="0"/>
    <x v="0"/>
    <x v="1"/>
  </r>
  <r>
    <n v="11378"/>
    <s v="Single"/>
    <x v="0"/>
    <x v="4"/>
    <n v="1"/>
    <x v="2"/>
    <x v="3"/>
    <s v="No"/>
    <x v="1"/>
    <x v="1"/>
    <x v="0"/>
    <x v="30"/>
    <x v="0"/>
    <x v="1"/>
  </r>
  <r>
    <n v="20851"/>
    <s v="Single"/>
    <x v="1"/>
    <x v="6"/>
    <n v="0"/>
    <x v="1"/>
    <x v="3"/>
    <s v="No"/>
    <x v="1"/>
    <x v="1"/>
    <x v="0"/>
    <x v="4"/>
    <x v="0"/>
    <x v="1"/>
  </r>
  <r>
    <n v="21557"/>
    <s v="Single"/>
    <x v="0"/>
    <x v="15"/>
    <n v="0"/>
    <x v="1"/>
    <x v="4"/>
    <s v="Yes"/>
    <x v="4"/>
    <x v="4"/>
    <x v="1"/>
    <x v="21"/>
    <x v="0"/>
    <x v="1"/>
  </r>
  <r>
    <n v="26663"/>
    <s v="Single"/>
    <x v="0"/>
    <x v="10"/>
    <n v="2"/>
    <x v="0"/>
    <x v="2"/>
    <s v="No"/>
    <x v="1"/>
    <x v="0"/>
    <x v="1"/>
    <x v="32"/>
    <x v="0"/>
    <x v="1"/>
  </r>
  <r>
    <n v="11896"/>
    <s v="Married"/>
    <x v="1"/>
    <x v="11"/>
    <n v="1"/>
    <x v="4"/>
    <x v="4"/>
    <s v="Yes"/>
    <x v="0"/>
    <x v="1"/>
    <x v="1"/>
    <x v="4"/>
    <x v="0"/>
    <x v="1"/>
  </r>
  <r>
    <n v="14189"/>
    <s v="Married"/>
    <x v="0"/>
    <x v="8"/>
    <n v="4"/>
    <x v="2"/>
    <x v="2"/>
    <s v="No"/>
    <x v="2"/>
    <x v="1"/>
    <x v="0"/>
    <x v="9"/>
    <x v="0"/>
    <x v="1"/>
  </r>
  <r>
    <n v="13136"/>
    <s v="Married"/>
    <x v="0"/>
    <x v="1"/>
    <n v="2"/>
    <x v="1"/>
    <x v="1"/>
    <s v="No"/>
    <x v="2"/>
    <x v="2"/>
    <x v="1"/>
    <x v="45"/>
    <x v="1"/>
    <x v="0"/>
  </r>
  <r>
    <n v="25906"/>
    <s v="Single"/>
    <x v="0"/>
    <x v="4"/>
    <n v="5"/>
    <x v="2"/>
    <x v="0"/>
    <s v="No"/>
    <x v="2"/>
    <x v="3"/>
    <x v="1"/>
    <x v="24"/>
    <x v="1"/>
    <x v="0"/>
  </r>
  <r>
    <n v="17926"/>
    <s v="Single"/>
    <x v="0"/>
    <x v="0"/>
    <n v="0"/>
    <x v="0"/>
    <x v="1"/>
    <s v="No"/>
    <x v="0"/>
    <x v="0"/>
    <x v="1"/>
    <x v="26"/>
    <x v="2"/>
    <x v="1"/>
  </r>
  <r>
    <n v="26928"/>
    <s v="Single"/>
    <x v="1"/>
    <x v="1"/>
    <n v="1"/>
    <x v="0"/>
    <x v="1"/>
    <s v="Yes"/>
    <x v="0"/>
    <x v="0"/>
    <x v="0"/>
    <x v="24"/>
    <x v="1"/>
    <x v="1"/>
  </r>
  <r>
    <n v="20897"/>
    <s v="Married"/>
    <x v="0"/>
    <x v="1"/>
    <n v="1"/>
    <x v="0"/>
    <x v="0"/>
    <s v="Yes"/>
    <x v="2"/>
    <x v="0"/>
    <x v="0"/>
    <x v="8"/>
    <x v="0"/>
    <x v="0"/>
  </r>
  <r>
    <n v="28207"/>
    <s v="Married"/>
    <x v="1"/>
    <x v="2"/>
    <n v="4"/>
    <x v="4"/>
    <x v="4"/>
    <s v="Yes"/>
    <x v="1"/>
    <x v="0"/>
    <x v="1"/>
    <x v="4"/>
    <x v="0"/>
    <x v="1"/>
  </r>
  <r>
    <n v="25923"/>
    <s v="Single"/>
    <x v="1"/>
    <x v="4"/>
    <n v="2"/>
    <x v="3"/>
    <x v="1"/>
    <s v="Yes"/>
    <x v="2"/>
    <x v="2"/>
    <x v="1"/>
    <x v="7"/>
    <x v="1"/>
    <x v="0"/>
  </r>
  <r>
    <n v="11000"/>
    <s v="Married"/>
    <x v="1"/>
    <x v="8"/>
    <n v="2"/>
    <x v="0"/>
    <x v="2"/>
    <s v="Yes"/>
    <x v="0"/>
    <x v="3"/>
    <x v="1"/>
    <x v="8"/>
    <x v="0"/>
    <x v="1"/>
  </r>
  <r>
    <n v="20974"/>
    <s v="Married"/>
    <x v="1"/>
    <x v="4"/>
    <n v="2"/>
    <x v="0"/>
    <x v="1"/>
    <s v="Yes"/>
    <x v="1"/>
    <x v="0"/>
    <x v="0"/>
    <x v="29"/>
    <x v="1"/>
    <x v="0"/>
  </r>
  <r>
    <n v="28758"/>
    <s v="Married"/>
    <x v="1"/>
    <x v="0"/>
    <n v="2"/>
    <x v="1"/>
    <x v="1"/>
    <s v="Yes"/>
    <x v="1"/>
    <x v="3"/>
    <x v="0"/>
    <x v="11"/>
    <x v="0"/>
    <x v="1"/>
  </r>
  <r>
    <n v="11381"/>
    <s v="Married"/>
    <x v="0"/>
    <x v="6"/>
    <n v="2"/>
    <x v="1"/>
    <x v="3"/>
    <s v="Yes"/>
    <x v="1"/>
    <x v="1"/>
    <x v="0"/>
    <x v="15"/>
    <x v="0"/>
    <x v="1"/>
  </r>
  <r>
    <n v="17522"/>
    <s v="Married"/>
    <x v="1"/>
    <x v="7"/>
    <n v="4"/>
    <x v="0"/>
    <x v="4"/>
    <s v="Yes"/>
    <x v="1"/>
    <x v="1"/>
    <x v="1"/>
    <x v="15"/>
    <x v="0"/>
    <x v="0"/>
  </r>
  <r>
    <n v="21207"/>
    <s v="Married"/>
    <x v="1"/>
    <x v="10"/>
    <n v="1"/>
    <x v="1"/>
    <x v="0"/>
    <s v="Yes"/>
    <x v="1"/>
    <x v="2"/>
    <x v="1"/>
    <x v="30"/>
    <x v="0"/>
    <x v="0"/>
  </r>
  <r>
    <n v="28102"/>
    <s v="Married"/>
    <x v="1"/>
    <x v="6"/>
    <n v="4"/>
    <x v="2"/>
    <x v="0"/>
    <s v="Yes"/>
    <x v="2"/>
    <x v="2"/>
    <x v="1"/>
    <x v="7"/>
    <x v="1"/>
    <x v="1"/>
  </r>
  <r>
    <n v="23105"/>
    <s v="Single"/>
    <x v="1"/>
    <x v="0"/>
    <n v="3"/>
    <x v="3"/>
    <x v="1"/>
    <s v="No"/>
    <x v="2"/>
    <x v="2"/>
    <x v="1"/>
    <x v="31"/>
    <x v="0"/>
    <x v="1"/>
  </r>
  <r>
    <n v="18740"/>
    <s v="Married"/>
    <x v="1"/>
    <x v="2"/>
    <n v="5"/>
    <x v="0"/>
    <x v="2"/>
    <s v="No"/>
    <x v="1"/>
    <x v="0"/>
    <x v="1"/>
    <x v="15"/>
    <x v="0"/>
    <x v="1"/>
  </r>
  <r>
    <n v="21213"/>
    <s v="Single"/>
    <x v="1"/>
    <x v="3"/>
    <n v="0"/>
    <x v="0"/>
    <x v="2"/>
    <s v="No"/>
    <x v="1"/>
    <x v="2"/>
    <x v="1"/>
    <x v="3"/>
    <x v="0"/>
    <x v="0"/>
  </r>
  <r>
    <n v="17352"/>
    <s v="Married"/>
    <x v="1"/>
    <x v="14"/>
    <n v="2"/>
    <x v="4"/>
    <x v="4"/>
    <s v="Yes"/>
    <x v="1"/>
    <x v="2"/>
    <x v="1"/>
    <x v="46"/>
    <x v="1"/>
    <x v="1"/>
  </r>
  <r>
    <n v="14154"/>
    <s v="Married"/>
    <x v="1"/>
    <x v="1"/>
    <n v="0"/>
    <x v="0"/>
    <x v="1"/>
    <s v="Yes"/>
    <x v="0"/>
    <x v="0"/>
    <x v="0"/>
    <x v="11"/>
    <x v="0"/>
    <x v="1"/>
  </r>
  <r>
    <n v="19066"/>
    <s v="Married"/>
    <x v="1"/>
    <x v="12"/>
    <n v="4"/>
    <x v="1"/>
    <x v="2"/>
    <s v="No"/>
    <x v="4"/>
    <x v="4"/>
    <x v="0"/>
    <x v="9"/>
    <x v="0"/>
    <x v="0"/>
  </r>
  <r>
    <n v="11386"/>
    <s v="Married"/>
    <x v="0"/>
    <x v="1"/>
    <n v="3"/>
    <x v="0"/>
    <x v="1"/>
    <s v="Yes"/>
    <x v="0"/>
    <x v="0"/>
    <x v="0"/>
    <x v="12"/>
    <x v="0"/>
    <x v="0"/>
  </r>
  <r>
    <n v="20228"/>
    <s v="Married"/>
    <x v="1"/>
    <x v="11"/>
    <n v="0"/>
    <x v="4"/>
    <x v="4"/>
    <s v="Yes"/>
    <x v="0"/>
    <x v="1"/>
    <x v="1"/>
    <x v="8"/>
    <x v="0"/>
    <x v="1"/>
  </r>
  <r>
    <n v="16675"/>
    <s v="Single"/>
    <x v="0"/>
    <x v="5"/>
    <n v="0"/>
    <x v="4"/>
    <x v="4"/>
    <s v="No"/>
    <x v="4"/>
    <x v="0"/>
    <x v="1"/>
    <x v="15"/>
    <x v="0"/>
    <x v="1"/>
  </r>
  <r>
    <n v="16410"/>
    <s v="Single"/>
    <x v="0"/>
    <x v="4"/>
    <n v="4"/>
    <x v="3"/>
    <x v="3"/>
    <s v="Yes"/>
    <x v="2"/>
    <x v="0"/>
    <x v="0"/>
    <x v="3"/>
    <x v="0"/>
    <x v="1"/>
  </r>
  <r>
    <n v="27760"/>
    <s v="Single"/>
    <x v="0"/>
    <x v="0"/>
    <n v="0"/>
    <x v="4"/>
    <x v="1"/>
    <s v="No"/>
    <x v="0"/>
    <x v="0"/>
    <x v="0"/>
    <x v="34"/>
    <x v="0"/>
    <x v="1"/>
  </r>
  <r>
    <n v="22930"/>
    <s v="Married"/>
    <x v="1"/>
    <x v="8"/>
    <n v="4"/>
    <x v="0"/>
    <x v="2"/>
    <s v="Yes"/>
    <x v="0"/>
    <x v="3"/>
    <x v="1"/>
    <x v="13"/>
    <x v="0"/>
    <x v="1"/>
  </r>
  <r>
    <n v="23780"/>
    <s v="Single"/>
    <x v="1"/>
    <x v="0"/>
    <n v="2"/>
    <x v="1"/>
    <x v="1"/>
    <s v="No"/>
    <x v="2"/>
    <x v="0"/>
    <x v="0"/>
    <x v="4"/>
    <x v="0"/>
    <x v="1"/>
  </r>
  <r>
    <n v="20994"/>
    <s v="Married"/>
    <x v="0"/>
    <x v="6"/>
    <n v="0"/>
    <x v="0"/>
    <x v="1"/>
    <s v="No"/>
    <x v="0"/>
    <x v="0"/>
    <x v="1"/>
    <x v="22"/>
    <x v="2"/>
    <x v="1"/>
  </r>
  <r>
    <n v="28379"/>
    <s v="Married"/>
    <x v="1"/>
    <x v="1"/>
    <n v="1"/>
    <x v="0"/>
    <x v="0"/>
    <s v="Yes"/>
    <x v="2"/>
    <x v="0"/>
    <x v="0"/>
    <x v="8"/>
    <x v="0"/>
    <x v="0"/>
  </r>
  <r>
    <n v="14865"/>
    <s v="Single"/>
    <x v="1"/>
    <x v="0"/>
    <n v="2"/>
    <x v="1"/>
    <x v="1"/>
    <s v="Yes"/>
    <x v="2"/>
    <x v="3"/>
    <x v="0"/>
    <x v="4"/>
    <x v="0"/>
    <x v="0"/>
  </r>
  <r>
    <n v="12663"/>
    <s v="Married"/>
    <x v="0"/>
    <x v="8"/>
    <n v="5"/>
    <x v="3"/>
    <x v="0"/>
    <s v="Yes"/>
    <x v="2"/>
    <x v="4"/>
    <x v="0"/>
    <x v="14"/>
    <x v="1"/>
    <x v="0"/>
  </r>
  <r>
    <n v="24898"/>
    <s v="Single"/>
    <x v="0"/>
    <x v="2"/>
    <n v="0"/>
    <x v="0"/>
    <x v="2"/>
    <s v="Yes"/>
    <x v="4"/>
    <x v="4"/>
    <x v="1"/>
    <x v="21"/>
    <x v="0"/>
    <x v="0"/>
  </r>
  <r>
    <n v="19508"/>
    <s v="Married"/>
    <x v="1"/>
    <x v="4"/>
    <n v="0"/>
    <x v="3"/>
    <x v="3"/>
    <s v="No"/>
    <x v="2"/>
    <x v="0"/>
    <x v="0"/>
    <x v="25"/>
    <x v="2"/>
    <x v="0"/>
  </r>
  <r>
    <n v="11489"/>
    <s v="Single"/>
    <x v="0"/>
    <x v="6"/>
    <n v="0"/>
    <x v="3"/>
    <x v="3"/>
    <s v="No"/>
    <x v="2"/>
    <x v="3"/>
    <x v="0"/>
    <x v="11"/>
    <x v="0"/>
    <x v="1"/>
  </r>
  <r>
    <n v="18160"/>
    <s v="Married"/>
    <x v="1"/>
    <x v="12"/>
    <n v="3"/>
    <x v="2"/>
    <x v="2"/>
    <s v="Yes"/>
    <x v="3"/>
    <x v="2"/>
    <x v="0"/>
    <x v="36"/>
    <x v="0"/>
    <x v="1"/>
  </r>
  <r>
    <n v="25241"/>
    <s v="Married"/>
    <x v="1"/>
    <x v="8"/>
    <n v="2"/>
    <x v="0"/>
    <x v="2"/>
    <s v="Yes"/>
    <x v="1"/>
    <x v="2"/>
    <x v="1"/>
    <x v="15"/>
    <x v="0"/>
    <x v="0"/>
  </r>
  <r>
    <n v="24369"/>
    <s v="Married"/>
    <x v="1"/>
    <x v="2"/>
    <n v="5"/>
    <x v="4"/>
    <x v="4"/>
    <s v="No"/>
    <x v="2"/>
    <x v="0"/>
    <x v="1"/>
    <x v="32"/>
    <x v="0"/>
    <x v="0"/>
  </r>
  <r>
    <n v="27165"/>
    <s v="Single"/>
    <x v="1"/>
    <x v="6"/>
    <n v="0"/>
    <x v="3"/>
    <x v="3"/>
    <s v="No"/>
    <x v="2"/>
    <x v="0"/>
    <x v="0"/>
    <x v="17"/>
    <x v="0"/>
    <x v="0"/>
  </r>
  <r>
    <n v="29424"/>
    <s v="Married"/>
    <x v="1"/>
    <x v="4"/>
    <n v="0"/>
    <x v="3"/>
    <x v="3"/>
    <s v="Yes"/>
    <x v="2"/>
    <x v="0"/>
    <x v="0"/>
    <x v="21"/>
    <x v="0"/>
    <x v="0"/>
  </r>
  <r>
    <n v="15926"/>
    <s v="Single"/>
    <x v="0"/>
    <x v="7"/>
    <n v="3"/>
    <x v="2"/>
    <x v="2"/>
    <s v="Yes"/>
    <x v="3"/>
    <x v="2"/>
    <x v="0"/>
    <x v="5"/>
    <x v="0"/>
    <x v="1"/>
  </r>
  <r>
    <n v="14554"/>
    <s v="Married"/>
    <x v="1"/>
    <x v="6"/>
    <n v="1"/>
    <x v="0"/>
    <x v="1"/>
    <s v="Yes"/>
    <x v="0"/>
    <x v="0"/>
    <x v="0"/>
    <x v="29"/>
    <x v="1"/>
    <x v="0"/>
  </r>
  <r>
    <n v="16468"/>
    <s v="Single"/>
    <x v="1"/>
    <x v="1"/>
    <n v="0"/>
    <x v="1"/>
    <x v="1"/>
    <s v="Yes"/>
    <x v="1"/>
    <x v="1"/>
    <x v="0"/>
    <x v="25"/>
    <x v="2"/>
    <x v="0"/>
  </r>
  <r>
    <n v="19174"/>
    <s v="Single"/>
    <x v="0"/>
    <x v="1"/>
    <n v="0"/>
    <x v="2"/>
    <x v="3"/>
    <s v="No"/>
    <x v="1"/>
    <x v="1"/>
    <x v="0"/>
    <x v="21"/>
    <x v="0"/>
    <x v="1"/>
  </r>
  <r>
    <n v="19183"/>
    <s v="Single"/>
    <x v="1"/>
    <x v="4"/>
    <n v="0"/>
    <x v="3"/>
    <x v="3"/>
    <s v="Yes"/>
    <x v="2"/>
    <x v="3"/>
    <x v="0"/>
    <x v="11"/>
    <x v="0"/>
    <x v="0"/>
  </r>
  <r>
    <n v="13683"/>
    <s v="Single"/>
    <x v="0"/>
    <x v="1"/>
    <n v="0"/>
    <x v="2"/>
    <x v="3"/>
    <s v="No"/>
    <x v="1"/>
    <x v="1"/>
    <x v="0"/>
    <x v="21"/>
    <x v="0"/>
    <x v="0"/>
  </r>
  <r>
    <n v="17848"/>
    <s v="Single"/>
    <x v="1"/>
    <x v="1"/>
    <n v="0"/>
    <x v="1"/>
    <x v="1"/>
    <s v="No"/>
    <x v="1"/>
    <x v="1"/>
    <x v="0"/>
    <x v="23"/>
    <x v="0"/>
    <x v="1"/>
  </r>
  <r>
    <n v="17894"/>
    <s v="Married"/>
    <x v="0"/>
    <x v="6"/>
    <n v="1"/>
    <x v="0"/>
    <x v="1"/>
    <s v="Yes"/>
    <x v="0"/>
    <x v="0"/>
    <x v="0"/>
    <x v="5"/>
    <x v="0"/>
    <x v="1"/>
  </r>
  <r>
    <n v="25651"/>
    <s v="Married"/>
    <x v="1"/>
    <x v="0"/>
    <n v="1"/>
    <x v="0"/>
    <x v="0"/>
    <s v="No"/>
    <x v="0"/>
    <x v="0"/>
    <x v="0"/>
    <x v="1"/>
    <x v="0"/>
    <x v="1"/>
  </r>
  <r>
    <n v="22936"/>
    <s v="Single"/>
    <x v="0"/>
    <x v="10"/>
    <n v="1"/>
    <x v="1"/>
    <x v="0"/>
    <s v="No"/>
    <x v="1"/>
    <x v="0"/>
    <x v="1"/>
    <x v="12"/>
    <x v="0"/>
    <x v="1"/>
  </r>
  <r>
    <n v="23915"/>
    <s v="Married"/>
    <x v="1"/>
    <x v="6"/>
    <n v="2"/>
    <x v="2"/>
    <x v="3"/>
    <s v="Yes"/>
    <x v="2"/>
    <x v="0"/>
    <x v="0"/>
    <x v="0"/>
    <x v="0"/>
    <x v="0"/>
  </r>
  <r>
    <n v="24121"/>
    <s v="Single"/>
    <x v="0"/>
    <x v="1"/>
    <n v="0"/>
    <x v="1"/>
    <x v="1"/>
    <s v="No"/>
    <x v="1"/>
    <x v="0"/>
    <x v="0"/>
    <x v="19"/>
    <x v="2"/>
    <x v="1"/>
  </r>
  <r>
    <n v="27878"/>
    <s v="Single"/>
    <x v="1"/>
    <x v="6"/>
    <n v="0"/>
    <x v="1"/>
    <x v="3"/>
    <s v="No"/>
    <x v="0"/>
    <x v="0"/>
    <x v="1"/>
    <x v="26"/>
    <x v="2"/>
    <x v="1"/>
  </r>
  <r>
    <n v="13572"/>
    <s v="Single"/>
    <x v="1"/>
    <x v="4"/>
    <n v="3"/>
    <x v="2"/>
    <x v="3"/>
    <s v="Yes"/>
    <x v="0"/>
    <x v="0"/>
    <x v="0"/>
    <x v="34"/>
    <x v="0"/>
    <x v="1"/>
  </r>
  <r>
    <n v="27941"/>
    <s v="Married"/>
    <x v="0"/>
    <x v="2"/>
    <n v="4"/>
    <x v="1"/>
    <x v="2"/>
    <s v="Yes"/>
    <x v="2"/>
    <x v="1"/>
    <x v="0"/>
    <x v="39"/>
    <x v="0"/>
    <x v="0"/>
  </r>
  <r>
    <n v="26354"/>
    <s v="Single"/>
    <x v="1"/>
    <x v="0"/>
    <n v="0"/>
    <x v="4"/>
    <x v="1"/>
    <s v="No"/>
    <x v="0"/>
    <x v="0"/>
    <x v="0"/>
    <x v="13"/>
    <x v="0"/>
    <x v="1"/>
  </r>
  <r>
    <n v="14785"/>
    <s v="Single"/>
    <x v="1"/>
    <x v="1"/>
    <n v="1"/>
    <x v="0"/>
    <x v="1"/>
    <s v="No"/>
    <x v="1"/>
    <x v="3"/>
    <x v="0"/>
    <x v="32"/>
    <x v="0"/>
    <x v="0"/>
  </r>
  <r>
    <n v="17238"/>
    <s v="Single"/>
    <x v="1"/>
    <x v="2"/>
    <n v="0"/>
    <x v="0"/>
    <x v="2"/>
    <s v="Yes"/>
    <x v="4"/>
    <x v="4"/>
    <x v="1"/>
    <x v="21"/>
    <x v="0"/>
    <x v="0"/>
  </r>
  <r>
    <n v="23608"/>
    <s v="Married"/>
    <x v="0"/>
    <x v="13"/>
    <n v="3"/>
    <x v="2"/>
    <x v="2"/>
    <s v="Yes"/>
    <x v="4"/>
    <x v="0"/>
    <x v="0"/>
    <x v="36"/>
    <x v="0"/>
    <x v="1"/>
  </r>
  <r>
    <n v="22538"/>
    <s v="Single"/>
    <x v="0"/>
    <x v="4"/>
    <n v="0"/>
    <x v="3"/>
    <x v="3"/>
    <s v="Yes"/>
    <x v="2"/>
    <x v="3"/>
    <x v="0"/>
    <x v="6"/>
    <x v="0"/>
    <x v="0"/>
  </r>
  <r>
    <n v="12332"/>
    <s v="Married"/>
    <x v="1"/>
    <x v="8"/>
    <n v="4"/>
    <x v="2"/>
    <x v="4"/>
    <s v="Yes"/>
    <x v="4"/>
    <x v="2"/>
    <x v="0"/>
    <x v="7"/>
    <x v="1"/>
    <x v="1"/>
  </r>
  <r>
    <n v="17230"/>
    <s v="Married"/>
    <x v="1"/>
    <x v="2"/>
    <n v="0"/>
    <x v="0"/>
    <x v="2"/>
    <s v="Yes"/>
    <x v="4"/>
    <x v="4"/>
    <x v="1"/>
    <x v="25"/>
    <x v="2"/>
    <x v="0"/>
  </r>
  <r>
    <n v="13082"/>
    <s v="Single"/>
    <x v="1"/>
    <x v="12"/>
    <n v="0"/>
    <x v="4"/>
    <x v="4"/>
    <s v="Yes"/>
    <x v="0"/>
    <x v="1"/>
    <x v="1"/>
    <x v="28"/>
    <x v="0"/>
    <x v="1"/>
  </r>
  <r>
    <n v="22518"/>
    <s v="Single"/>
    <x v="0"/>
    <x v="1"/>
    <n v="3"/>
    <x v="1"/>
    <x v="1"/>
    <s v="No"/>
    <x v="2"/>
    <x v="0"/>
    <x v="0"/>
    <x v="40"/>
    <x v="2"/>
    <x v="1"/>
  </r>
  <r>
    <n v="13687"/>
    <s v="Married"/>
    <x v="1"/>
    <x v="0"/>
    <n v="1"/>
    <x v="0"/>
    <x v="0"/>
    <s v="Yes"/>
    <x v="1"/>
    <x v="0"/>
    <x v="0"/>
    <x v="6"/>
    <x v="0"/>
    <x v="1"/>
  </r>
  <r>
    <n v="23571"/>
    <s v="Married"/>
    <x v="0"/>
    <x v="0"/>
    <n v="2"/>
    <x v="0"/>
    <x v="4"/>
    <s v="Yes"/>
    <x v="2"/>
    <x v="0"/>
    <x v="1"/>
    <x v="29"/>
    <x v="1"/>
    <x v="1"/>
  </r>
  <r>
    <n v="19305"/>
    <s v="Single"/>
    <x v="0"/>
    <x v="4"/>
    <n v="2"/>
    <x v="2"/>
    <x v="3"/>
    <s v="Yes"/>
    <x v="1"/>
    <x v="0"/>
    <x v="0"/>
    <x v="13"/>
    <x v="0"/>
    <x v="1"/>
  </r>
  <r>
    <n v="22636"/>
    <s v="Single"/>
    <x v="0"/>
    <x v="0"/>
    <n v="0"/>
    <x v="0"/>
    <x v="1"/>
    <s v="No"/>
    <x v="0"/>
    <x v="0"/>
    <x v="0"/>
    <x v="13"/>
    <x v="0"/>
    <x v="1"/>
  </r>
  <r>
    <n v="17310"/>
    <s v="Married"/>
    <x v="1"/>
    <x v="10"/>
    <n v="1"/>
    <x v="1"/>
    <x v="0"/>
    <s v="Yes"/>
    <x v="1"/>
    <x v="0"/>
    <x v="1"/>
    <x v="12"/>
    <x v="0"/>
    <x v="1"/>
  </r>
  <r>
    <n v="12133"/>
    <s v="Married"/>
    <x v="0"/>
    <x v="12"/>
    <n v="3"/>
    <x v="1"/>
    <x v="2"/>
    <s v="Yes"/>
    <x v="4"/>
    <x v="2"/>
    <x v="0"/>
    <x v="5"/>
    <x v="0"/>
    <x v="1"/>
  </r>
  <r>
    <n v="25918"/>
    <s v="Single"/>
    <x v="0"/>
    <x v="1"/>
    <n v="2"/>
    <x v="1"/>
    <x v="1"/>
    <s v="No"/>
    <x v="2"/>
    <x v="2"/>
    <x v="1"/>
    <x v="2"/>
    <x v="1"/>
    <x v="1"/>
  </r>
  <r>
    <n v="25752"/>
    <s v="Single"/>
    <x v="0"/>
    <x v="6"/>
    <n v="2"/>
    <x v="1"/>
    <x v="3"/>
    <s v="No"/>
    <x v="1"/>
    <x v="0"/>
    <x v="0"/>
    <x v="39"/>
    <x v="0"/>
    <x v="1"/>
  </r>
  <r>
    <n v="17324"/>
    <s v="Married"/>
    <x v="0"/>
    <x v="11"/>
    <n v="4"/>
    <x v="0"/>
    <x v="2"/>
    <s v="Yes"/>
    <x v="1"/>
    <x v="4"/>
    <x v="1"/>
    <x v="30"/>
    <x v="0"/>
    <x v="0"/>
  </r>
  <r>
    <n v="22918"/>
    <s v="Single"/>
    <x v="1"/>
    <x v="2"/>
    <n v="5"/>
    <x v="4"/>
    <x v="4"/>
    <s v="Yes"/>
    <x v="4"/>
    <x v="0"/>
    <x v="1"/>
    <x v="5"/>
    <x v="0"/>
    <x v="0"/>
  </r>
  <r>
    <n v="12510"/>
    <s v="Married"/>
    <x v="1"/>
    <x v="0"/>
    <n v="1"/>
    <x v="0"/>
    <x v="0"/>
    <s v="Yes"/>
    <x v="1"/>
    <x v="0"/>
    <x v="0"/>
    <x v="1"/>
    <x v="0"/>
    <x v="1"/>
  </r>
  <r>
    <n v="25512"/>
    <s v="Single"/>
    <x v="1"/>
    <x v="6"/>
    <n v="0"/>
    <x v="2"/>
    <x v="3"/>
    <s v="No"/>
    <x v="1"/>
    <x v="1"/>
    <x v="0"/>
    <x v="25"/>
    <x v="2"/>
    <x v="0"/>
  </r>
  <r>
    <n v="16179"/>
    <s v="Single"/>
    <x v="0"/>
    <x v="2"/>
    <n v="5"/>
    <x v="0"/>
    <x v="2"/>
    <s v="Yes"/>
    <x v="3"/>
    <x v="3"/>
    <x v="1"/>
    <x v="13"/>
    <x v="0"/>
    <x v="0"/>
  </r>
  <r>
    <n v="15628"/>
    <s v="Married"/>
    <x v="0"/>
    <x v="0"/>
    <n v="1"/>
    <x v="0"/>
    <x v="0"/>
    <s v="Yes"/>
    <x v="1"/>
    <x v="0"/>
    <x v="0"/>
    <x v="47"/>
    <x v="1"/>
    <x v="0"/>
  </r>
  <r>
    <n v="20977"/>
    <s v="Married"/>
    <x v="1"/>
    <x v="6"/>
    <n v="1"/>
    <x v="0"/>
    <x v="1"/>
    <s v="Yes"/>
    <x v="0"/>
    <x v="0"/>
    <x v="0"/>
    <x v="46"/>
    <x v="1"/>
    <x v="1"/>
  </r>
  <r>
    <n v="18140"/>
    <s v="Married"/>
    <x v="1"/>
    <x v="12"/>
    <n v="3"/>
    <x v="1"/>
    <x v="2"/>
    <s v="No"/>
    <x v="4"/>
    <x v="2"/>
    <x v="0"/>
    <x v="36"/>
    <x v="0"/>
    <x v="1"/>
  </r>
  <r>
    <n v="20417"/>
    <s v="Married"/>
    <x v="1"/>
    <x v="1"/>
    <n v="3"/>
    <x v="1"/>
    <x v="1"/>
    <s v="No"/>
    <x v="2"/>
    <x v="2"/>
    <x v="1"/>
    <x v="16"/>
    <x v="1"/>
    <x v="0"/>
  </r>
  <r>
    <n v="18267"/>
    <s v="Married"/>
    <x v="1"/>
    <x v="10"/>
    <n v="3"/>
    <x v="0"/>
    <x v="2"/>
    <s v="Yes"/>
    <x v="2"/>
    <x v="2"/>
    <x v="1"/>
    <x v="1"/>
    <x v="0"/>
    <x v="0"/>
  </r>
  <r>
    <n v="13620"/>
    <s v="Single"/>
    <x v="1"/>
    <x v="3"/>
    <n v="0"/>
    <x v="0"/>
    <x v="2"/>
    <s v="No"/>
    <x v="4"/>
    <x v="4"/>
    <x v="1"/>
    <x v="25"/>
    <x v="2"/>
    <x v="1"/>
  </r>
  <r>
    <n v="22974"/>
    <s v="Married"/>
    <x v="0"/>
    <x v="1"/>
    <n v="2"/>
    <x v="1"/>
    <x v="1"/>
    <s v="Yes"/>
    <x v="2"/>
    <x v="2"/>
    <x v="1"/>
    <x v="45"/>
    <x v="1"/>
    <x v="0"/>
  </r>
  <r>
    <n v="13586"/>
    <s v="Married"/>
    <x v="1"/>
    <x v="2"/>
    <n v="4"/>
    <x v="1"/>
    <x v="2"/>
    <s v="Yes"/>
    <x v="2"/>
    <x v="4"/>
    <x v="0"/>
    <x v="39"/>
    <x v="0"/>
    <x v="0"/>
  </r>
  <r>
    <n v="17978"/>
    <s v="Married"/>
    <x v="1"/>
    <x v="0"/>
    <n v="0"/>
    <x v="4"/>
    <x v="1"/>
    <s v="Yes"/>
    <x v="0"/>
    <x v="0"/>
    <x v="0"/>
    <x v="34"/>
    <x v="0"/>
    <x v="1"/>
  </r>
  <r>
    <n v="12581"/>
    <s v="Single"/>
    <x v="0"/>
    <x v="4"/>
    <n v="0"/>
    <x v="1"/>
    <x v="3"/>
    <s v="No"/>
    <x v="1"/>
    <x v="0"/>
    <x v="1"/>
    <x v="26"/>
    <x v="2"/>
    <x v="1"/>
  </r>
  <r>
    <n v="18018"/>
    <s v="Single"/>
    <x v="1"/>
    <x v="1"/>
    <n v="3"/>
    <x v="1"/>
    <x v="1"/>
    <s v="Yes"/>
    <x v="0"/>
    <x v="0"/>
    <x v="0"/>
    <x v="1"/>
    <x v="0"/>
    <x v="0"/>
  </r>
  <r>
    <n v="28957"/>
    <s v="Single"/>
    <x v="0"/>
    <x v="7"/>
    <n v="0"/>
    <x v="3"/>
    <x v="2"/>
    <s v="Yes"/>
    <x v="3"/>
    <x v="4"/>
    <x v="1"/>
    <x v="17"/>
    <x v="0"/>
    <x v="1"/>
  </r>
  <r>
    <n v="13690"/>
    <s v="Single"/>
    <x v="0"/>
    <x v="6"/>
    <n v="0"/>
    <x v="3"/>
    <x v="3"/>
    <s v="No"/>
    <x v="2"/>
    <x v="3"/>
    <x v="0"/>
    <x v="17"/>
    <x v="0"/>
    <x v="1"/>
  </r>
  <r>
    <n v="12568"/>
    <s v="Married"/>
    <x v="0"/>
    <x v="1"/>
    <n v="1"/>
    <x v="0"/>
    <x v="1"/>
    <s v="Yes"/>
    <x v="0"/>
    <x v="0"/>
    <x v="0"/>
    <x v="46"/>
    <x v="1"/>
    <x v="0"/>
  </r>
  <r>
    <n v="13122"/>
    <s v="Married"/>
    <x v="0"/>
    <x v="2"/>
    <n v="0"/>
    <x v="0"/>
    <x v="2"/>
    <s v="Yes"/>
    <x v="1"/>
    <x v="3"/>
    <x v="1"/>
    <x v="3"/>
    <x v="0"/>
    <x v="1"/>
  </r>
  <r>
    <n v="21184"/>
    <s v="Single"/>
    <x v="1"/>
    <x v="3"/>
    <n v="0"/>
    <x v="0"/>
    <x v="2"/>
    <s v="No"/>
    <x v="1"/>
    <x v="2"/>
    <x v="1"/>
    <x v="13"/>
    <x v="0"/>
    <x v="0"/>
  </r>
  <r>
    <n v="26150"/>
    <s v="Single"/>
    <x v="0"/>
    <x v="3"/>
    <n v="0"/>
    <x v="0"/>
    <x v="2"/>
    <s v="No"/>
    <x v="1"/>
    <x v="0"/>
    <x v="1"/>
    <x v="3"/>
    <x v="0"/>
    <x v="1"/>
  </r>
  <r>
    <n v="24151"/>
    <s v="Single"/>
    <x v="1"/>
    <x v="6"/>
    <n v="1"/>
    <x v="0"/>
    <x v="1"/>
    <s v="No"/>
    <x v="0"/>
    <x v="0"/>
    <x v="0"/>
    <x v="36"/>
    <x v="0"/>
    <x v="0"/>
  </r>
  <r>
    <n v="23962"/>
    <s v="Married"/>
    <x v="0"/>
    <x v="4"/>
    <n v="0"/>
    <x v="3"/>
    <x v="3"/>
    <s v="Yes"/>
    <x v="2"/>
    <x v="3"/>
    <x v="0"/>
    <x v="21"/>
    <x v="0"/>
    <x v="0"/>
  </r>
  <r>
    <n v="17793"/>
    <s v="Married"/>
    <x v="0"/>
    <x v="0"/>
    <n v="0"/>
    <x v="0"/>
    <x v="1"/>
    <s v="Yes"/>
    <x v="0"/>
    <x v="0"/>
    <x v="0"/>
    <x v="13"/>
    <x v="0"/>
    <x v="1"/>
  </r>
  <r>
    <n v="14926"/>
    <s v="Married"/>
    <x v="1"/>
    <x v="1"/>
    <n v="1"/>
    <x v="0"/>
    <x v="1"/>
    <s v="Yes"/>
    <x v="0"/>
    <x v="0"/>
    <x v="0"/>
    <x v="13"/>
    <x v="0"/>
    <x v="1"/>
  </r>
  <r>
    <n v="16163"/>
    <s v="Single"/>
    <x v="1"/>
    <x v="10"/>
    <n v="2"/>
    <x v="0"/>
    <x v="2"/>
    <s v="Yes"/>
    <x v="1"/>
    <x v="1"/>
    <x v="1"/>
    <x v="13"/>
    <x v="0"/>
    <x v="1"/>
  </r>
  <r>
    <n v="21365"/>
    <s v="Married"/>
    <x v="0"/>
    <x v="4"/>
    <n v="2"/>
    <x v="3"/>
    <x v="1"/>
    <s v="Yes"/>
    <x v="2"/>
    <x v="2"/>
    <x v="1"/>
    <x v="7"/>
    <x v="1"/>
    <x v="0"/>
  </r>
  <r>
    <n v="27771"/>
    <s v="Single"/>
    <x v="1"/>
    <x v="1"/>
    <n v="1"/>
    <x v="0"/>
    <x v="1"/>
    <s v="Yes"/>
    <x v="1"/>
    <x v="3"/>
    <x v="0"/>
    <x v="32"/>
    <x v="0"/>
    <x v="1"/>
  </r>
  <r>
    <n v="26167"/>
    <s v="Single"/>
    <x v="0"/>
    <x v="0"/>
    <n v="2"/>
    <x v="0"/>
    <x v="4"/>
    <s v="No"/>
    <x v="1"/>
    <x v="2"/>
    <x v="1"/>
    <x v="39"/>
    <x v="0"/>
    <x v="1"/>
  </r>
  <r>
    <n v="25792"/>
    <s v="Single"/>
    <x v="0"/>
    <x v="15"/>
    <n v="3"/>
    <x v="0"/>
    <x v="4"/>
    <s v="Yes"/>
    <x v="3"/>
    <x v="4"/>
    <x v="0"/>
    <x v="39"/>
    <x v="0"/>
    <x v="0"/>
  </r>
  <r>
    <n v="11555"/>
    <s v="Married"/>
    <x v="0"/>
    <x v="0"/>
    <n v="1"/>
    <x v="0"/>
    <x v="1"/>
    <s v="Yes"/>
    <x v="0"/>
    <x v="0"/>
    <x v="0"/>
    <x v="48"/>
    <x v="1"/>
    <x v="0"/>
  </r>
  <r>
    <n v="22381"/>
    <s v="Married"/>
    <x v="1"/>
    <x v="4"/>
    <n v="1"/>
    <x v="4"/>
    <x v="3"/>
    <s v="Yes"/>
    <x v="0"/>
    <x v="0"/>
    <x v="0"/>
    <x v="20"/>
    <x v="0"/>
    <x v="0"/>
  </r>
  <r>
    <n v="17882"/>
    <s v="Married"/>
    <x v="1"/>
    <x v="6"/>
    <n v="1"/>
    <x v="4"/>
    <x v="1"/>
    <s v="Yes"/>
    <x v="0"/>
    <x v="0"/>
    <x v="0"/>
    <x v="20"/>
    <x v="0"/>
    <x v="0"/>
  </r>
  <r>
    <n v="22174"/>
    <s v="Married"/>
    <x v="1"/>
    <x v="1"/>
    <n v="3"/>
    <x v="2"/>
    <x v="0"/>
    <s v="Yes"/>
    <x v="2"/>
    <x v="2"/>
    <x v="1"/>
    <x v="9"/>
    <x v="0"/>
    <x v="1"/>
  </r>
  <r>
    <n v="22439"/>
    <s v="Married"/>
    <x v="0"/>
    <x v="1"/>
    <n v="0"/>
    <x v="0"/>
    <x v="1"/>
    <s v="Yes"/>
    <x v="0"/>
    <x v="0"/>
    <x v="0"/>
    <x v="34"/>
    <x v="0"/>
    <x v="1"/>
  </r>
  <r>
    <n v="18012"/>
    <s v="Married"/>
    <x v="0"/>
    <x v="0"/>
    <n v="1"/>
    <x v="0"/>
    <x v="0"/>
    <s v="Yes"/>
    <x v="0"/>
    <x v="0"/>
    <x v="0"/>
    <x v="3"/>
    <x v="0"/>
    <x v="0"/>
  </r>
  <r>
    <n v="27582"/>
    <s v="Single"/>
    <x v="0"/>
    <x v="8"/>
    <n v="2"/>
    <x v="0"/>
    <x v="2"/>
    <s v="No"/>
    <x v="0"/>
    <x v="0"/>
    <x v="1"/>
    <x v="4"/>
    <x v="0"/>
    <x v="1"/>
  </r>
  <r>
    <n v="12744"/>
    <s v="Single"/>
    <x v="0"/>
    <x v="0"/>
    <n v="2"/>
    <x v="1"/>
    <x v="1"/>
    <s v="Yes"/>
    <x v="0"/>
    <x v="0"/>
    <x v="0"/>
    <x v="6"/>
    <x v="0"/>
    <x v="0"/>
  </r>
  <r>
    <n v="22821"/>
    <s v="Married"/>
    <x v="0"/>
    <x v="12"/>
    <n v="3"/>
    <x v="1"/>
    <x v="2"/>
    <s v="Yes"/>
    <x v="3"/>
    <x v="0"/>
    <x v="0"/>
    <x v="31"/>
    <x v="0"/>
    <x v="0"/>
  </r>
  <r>
    <n v="20171"/>
    <s v="Married"/>
    <x v="0"/>
    <x v="6"/>
    <n v="2"/>
    <x v="1"/>
    <x v="3"/>
    <s v="Yes"/>
    <x v="1"/>
    <x v="0"/>
    <x v="0"/>
    <x v="30"/>
    <x v="0"/>
    <x v="1"/>
  </r>
  <r>
    <n v="11116"/>
    <s v="Married"/>
    <x v="1"/>
    <x v="3"/>
    <n v="5"/>
    <x v="1"/>
    <x v="0"/>
    <s v="Yes"/>
    <x v="2"/>
    <x v="2"/>
    <x v="1"/>
    <x v="1"/>
    <x v="0"/>
    <x v="0"/>
  </r>
  <r>
    <n v="20053"/>
    <s v="Single"/>
    <x v="1"/>
    <x v="0"/>
    <n v="2"/>
    <x v="1"/>
    <x v="1"/>
    <s v="Yes"/>
    <x v="0"/>
    <x v="0"/>
    <x v="0"/>
    <x v="17"/>
    <x v="0"/>
    <x v="0"/>
  </r>
  <r>
    <n v="25266"/>
    <s v="Single"/>
    <x v="0"/>
    <x v="1"/>
    <n v="2"/>
    <x v="1"/>
    <x v="1"/>
    <s v="No"/>
    <x v="2"/>
    <x v="2"/>
    <x v="1"/>
    <x v="41"/>
    <x v="1"/>
    <x v="0"/>
  </r>
  <r>
    <n v="17960"/>
    <s v="Married"/>
    <x v="0"/>
    <x v="0"/>
    <n v="0"/>
    <x v="4"/>
    <x v="1"/>
    <s v="Yes"/>
    <x v="0"/>
    <x v="0"/>
    <x v="0"/>
    <x v="11"/>
    <x v="0"/>
    <x v="1"/>
  </r>
  <r>
    <n v="13961"/>
    <s v="Married"/>
    <x v="0"/>
    <x v="2"/>
    <n v="5"/>
    <x v="4"/>
    <x v="4"/>
    <s v="Yes"/>
    <x v="4"/>
    <x v="0"/>
    <x v="1"/>
    <x v="8"/>
    <x v="0"/>
    <x v="0"/>
  </r>
  <r>
    <n v="11897"/>
    <s v="Single"/>
    <x v="1"/>
    <x v="10"/>
    <n v="2"/>
    <x v="0"/>
    <x v="2"/>
    <s v="No"/>
    <x v="1"/>
    <x v="0"/>
    <x v="1"/>
    <x v="34"/>
    <x v="0"/>
    <x v="1"/>
  </r>
  <r>
    <n v="11139"/>
    <s v="Single"/>
    <x v="0"/>
    <x v="1"/>
    <n v="2"/>
    <x v="1"/>
    <x v="1"/>
    <s v="No"/>
    <x v="2"/>
    <x v="2"/>
    <x v="1"/>
    <x v="41"/>
    <x v="1"/>
    <x v="0"/>
  </r>
  <r>
    <n v="11576"/>
    <s v="Married"/>
    <x v="1"/>
    <x v="1"/>
    <n v="1"/>
    <x v="0"/>
    <x v="0"/>
    <s v="Yes"/>
    <x v="2"/>
    <x v="0"/>
    <x v="0"/>
    <x v="3"/>
    <x v="0"/>
    <x v="1"/>
  </r>
  <r>
    <n v="19255"/>
    <s v="Single"/>
    <x v="1"/>
    <x v="4"/>
    <n v="2"/>
    <x v="1"/>
    <x v="3"/>
    <s v="Yes"/>
    <x v="1"/>
    <x v="0"/>
    <x v="0"/>
    <x v="36"/>
    <x v="0"/>
    <x v="1"/>
  </r>
  <r>
    <n v="18153"/>
    <s v="Married"/>
    <x v="0"/>
    <x v="11"/>
    <n v="2"/>
    <x v="0"/>
    <x v="4"/>
    <s v="Yes"/>
    <x v="3"/>
    <x v="4"/>
    <x v="0"/>
    <x v="14"/>
    <x v="1"/>
    <x v="0"/>
  </r>
  <r>
    <n v="14547"/>
    <s v="Married"/>
    <x v="1"/>
    <x v="4"/>
    <n v="2"/>
    <x v="1"/>
    <x v="3"/>
    <s v="Yes"/>
    <x v="0"/>
    <x v="3"/>
    <x v="0"/>
    <x v="36"/>
    <x v="0"/>
    <x v="0"/>
  </r>
  <r>
    <n v="24901"/>
    <s v="Single"/>
    <x v="1"/>
    <x v="15"/>
    <n v="0"/>
    <x v="1"/>
    <x v="4"/>
    <s v="No"/>
    <x v="4"/>
    <x v="4"/>
    <x v="1"/>
    <x v="21"/>
    <x v="0"/>
    <x v="1"/>
  </r>
  <r>
    <n v="27169"/>
    <s v="Single"/>
    <x v="1"/>
    <x v="1"/>
    <n v="0"/>
    <x v="2"/>
    <x v="3"/>
    <s v="Yes"/>
    <x v="1"/>
    <x v="1"/>
    <x v="0"/>
    <x v="17"/>
    <x v="0"/>
    <x v="1"/>
  </r>
  <r>
    <n v="14805"/>
    <s v="Single"/>
    <x v="0"/>
    <x v="4"/>
    <n v="3"/>
    <x v="3"/>
    <x v="3"/>
    <s v="Yes"/>
    <x v="2"/>
    <x v="0"/>
    <x v="0"/>
    <x v="1"/>
    <x v="0"/>
    <x v="0"/>
  </r>
  <r>
    <n v="15822"/>
    <s v="Married"/>
    <x v="1"/>
    <x v="0"/>
    <n v="2"/>
    <x v="0"/>
    <x v="4"/>
    <s v="Yes"/>
    <x v="2"/>
    <x v="0"/>
    <x v="1"/>
    <x v="41"/>
    <x v="1"/>
    <x v="0"/>
  </r>
  <r>
    <n v="19389"/>
    <s v="Single"/>
    <x v="1"/>
    <x v="1"/>
    <n v="0"/>
    <x v="1"/>
    <x v="1"/>
    <s v="No"/>
    <x v="1"/>
    <x v="1"/>
    <x v="0"/>
    <x v="26"/>
    <x v="2"/>
    <x v="0"/>
  </r>
  <r>
    <n v="17048"/>
    <s v="Single"/>
    <x v="0"/>
    <x v="8"/>
    <n v="1"/>
    <x v="4"/>
    <x v="4"/>
    <s v="Yes"/>
    <x v="0"/>
    <x v="0"/>
    <x v="1"/>
    <x v="4"/>
    <x v="0"/>
    <x v="1"/>
  </r>
  <r>
    <n v="22204"/>
    <s v="Married"/>
    <x v="1"/>
    <x v="15"/>
    <n v="4"/>
    <x v="0"/>
    <x v="4"/>
    <s v="Yes"/>
    <x v="4"/>
    <x v="1"/>
    <x v="1"/>
    <x v="28"/>
    <x v="0"/>
    <x v="0"/>
  </r>
  <r>
    <n v="12718"/>
    <s v="Single"/>
    <x v="0"/>
    <x v="1"/>
    <n v="0"/>
    <x v="1"/>
    <x v="1"/>
    <s v="Yes"/>
    <x v="1"/>
    <x v="1"/>
    <x v="0"/>
    <x v="23"/>
    <x v="0"/>
    <x v="0"/>
  </r>
  <r>
    <n v="15019"/>
    <s v="Single"/>
    <x v="0"/>
    <x v="1"/>
    <n v="3"/>
    <x v="2"/>
    <x v="0"/>
    <s v="Yes"/>
    <x v="2"/>
    <x v="2"/>
    <x v="1"/>
    <x v="10"/>
    <x v="1"/>
    <x v="0"/>
  </r>
  <r>
    <n v="28488"/>
    <s v="Single"/>
    <x v="1"/>
    <x v="6"/>
    <n v="0"/>
    <x v="1"/>
    <x v="3"/>
    <s v="Yes"/>
    <x v="0"/>
    <x v="0"/>
    <x v="1"/>
    <x v="26"/>
    <x v="2"/>
    <x v="1"/>
  </r>
  <r>
    <n v="21891"/>
    <s v="Married"/>
    <x v="0"/>
    <x v="15"/>
    <n v="0"/>
    <x v="2"/>
    <x v="4"/>
    <s v="Yes"/>
    <x v="4"/>
    <x v="4"/>
    <x v="1"/>
    <x v="17"/>
    <x v="0"/>
    <x v="1"/>
  </r>
  <r>
    <n v="27814"/>
    <s v="Single"/>
    <x v="0"/>
    <x v="1"/>
    <n v="3"/>
    <x v="1"/>
    <x v="1"/>
    <s v="No"/>
    <x v="1"/>
    <x v="0"/>
    <x v="0"/>
    <x v="22"/>
    <x v="2"/>
    <x v="0"/>
  </r>
  <r>
    <n v="22175"/>
    <s v="Married"/>
    <x v="0"/>
    <x v="1"/>
    <n v="3"/>
    <x v="2"/>
    <x v="0"/>
    <s v="Yes"/>
    <x v="2"/>
    <x v="2"/>
    <x v="1"/>
    <x v="39"/>
    <x v="0"/>
    <x v="1"/>
  </r>
  <r>
    <n v="29447"/>
    <s v="Single"/>
    <x v="0"/>
    <x v="4"/>
    <n v="2"/>
    <x v="0"/>
    <x v="1"/>
    <s v="No"/>
    <x v="1"/>
    <x v="1"/>
    <x v="0"/>
    <x v="35"/>
    <x v="1"/>
    <x v="0"/>
  </r>
  <r>
    <n v="19784"/>
    <s v="Married"/>
    <x v="0"/>
    <x v="2"/>
    <n v="2"/>
    <x v="2"/>
    <x v="0"/>
    <s v="Yes"/>
    <x v="2"/>
    <x v="2"/>
    <x v="1"/>
    <x v="5"/>
    <x v="0"/>
    <x v="1"/>
  </r>
  <r>
    <n v="27824"/>
    <s v="Single"/>
    <x v="0"/>
    <x v="1"/>
    <n v="3"/>
    <x v="1"/>
    <x v="1"/>
    <s v="Yes"/>
    <x v="2"/>
    <x v="0"/>
    <x v="0"/>
    <x v="26"/>
    <x v="2"/>
    <x v="1"/>
  </r>
  <r>
    <n v="24093"/>
    <s v="Single"/>
    <x v="0"/>
    <x v="2"/>
    <n v="0"/>
    <x v="4"/>
    <x v="0"/>
    <s v="No"/>
    <x v="0"/>
    <x v="0"/>
    <x v="0"/>
    <x v="8"/>
    <x v="0"/>
    <x v="1"/>
  </r>
  <r>
    <n v="19618"/>
    <s v="Married"/>
    <x v="1"/>
    <x v="3"/>
    <n v="5"/>
    <x v="1"/>
    <x v="0"/>
    <s v="Yes"/>
    <x v="2"/>
    <x v="0"/>
    <x v="1"/>
    <x v="20"/>
    <x v="0"/>
    <x v="0"/>
  </r>
  <r>
    <n v="21561"/>
    <s v="Single"/>
    <x v="1"/>
    <x v="8"/>
    <n v="0"/>
    <x v="0"/>
    <x v="2"/>
    <s v="No"/>
    <x v="4"/>
    <x v="4"/>
    <x v="1"/>
    <x v="17"/>
    <x v="0"/>
    <x v="1"/>
  </r>
  <r>
    <n v="11061"/>
    <s v="Married"/>
    <x v="1"/>
    <x v="3"/>
    <n v="2"/>
    <x v="1"/>
    <x v="0"/>
    <s v="Yes"/>
    <x v="2"/>
    <x v="2"/>
    <x v="1"/>
    <x v="31"/>
    <x v="0"/>
    <x v="1"/>
  </r>
  <r>
    <n v="26651"/>
    <s v="Single"/>
    <x v="1"/>
    <x v="2"/>
    <n v="4"/>
    <x v="4"/>
    <x v="4"/>
    <s v="Yes"/>
    <x v="0"/>
    <x v="0"/>
    <x v="1"/>
    <x v="4"/>
    <x v="0"/>
    <x v="1"/>
  </r>
  <r>
    <n v="21108"/>
    <s v="Married"/>
    <x v="0"/>
    <x v="0"/>
    <n v="1"/>
    <x v="0"/>
    <x v="0"/>
    <s v="Yes"/>
    <x v="1"/>
    <x v="0"/>
    <x v="0"/>
    <x v="1"/>
    <x v="0"/>
    <x v="1"/>
  </r>
  <r>
    <n v="12731"/>
    <s v="Single"/>
    <x v="1"/>
    <x v="1"/>
    <n v="0"/>
    <x v="2"/>
    <x v="3"/>
    <s v="No"/>
    <x v="1"/>
    <x v="3"/>
    <x v="0"/>
    <x v="21"/>
    <x v="0"/>
    <x v="0"/>
  </r>
  <r>
    <n v="25307"/>
    <s v="Married"/>
    <x v="0"/>
    <x v="0"/>
    <n v="1"/>
    <x v="0"/>
    <x v="0"/>
    <s v="Yes"/>
    <x v="1"/>
    <x v="3"/>
    <x v="0"/>
    <x v="21"/>
    <x v="0"/>
    <x v="1"/>
  </r>
  <r>
    <n v="14278"/>
    <s v="Married"/>
    <x v="0"/>
    <x v="12"/>
    <n v="0"/>
    <x v="4"/>
    <x v="4"/>
    <s v="Yes"/>
    <x v="1"/>
    <x v="4"/>
    <x v="1"/>
    <x v="28"/>
    <x v="0"/>
    <x v="0"/>
  </r>
  <r>
    <n v="20711"/>
    <s v="Married"/>
    <x v="0"/>
    <x v="0"/>
    <n v="1"/>
    <x v="0"/>
    <x v="0"/>
    <s v="Yes"/>
    <x v="0"/>
    <x v="3"/>
    <x v="0"/>
    <x v="21"/>
    <x v="0"/>
    <x v="1"/>
  </r>
  <r>
    <n v="11383"/>
    <s v="Married"/>
    <x v="0"/>
    <x v="1"/>
    <n v="3"/>
    <x v="4"/>
    <x v="1"/>
    <s v="Yes"/>
    <x v="0"/>
    <x v="0"/>
    <x v="0"/>
    <x v="30"/>
    <x v="0"/>
    <x v="0"/>
  </r>
  <r>
    <n v="12497"/>
    <s v="Married"/>
    <x v="0"/>
    <x v="0"/>
    <n v="1"/>
    <x v="0"/>
    <x v="0"/>
    <s v="Yes"/>
    <x v="0"/>
    <x v="0"/>
    <x v="0"/>
    <x v="0"/>
    <x v="0"/>
    <x v="0"/>
  </r>
  <r>
    <n v="16559"/>
    <s v="Single"/>
    <x v="0"/>
    <x v="4"/>
    <n v="2"/>
    <x v="2"/>
    <x v="3"/>
    <s v="Yes"/>
    <x v="0"/>
    <x v="0"/>
    <x v="0"/>
    <x v="4"/>
    <x v="0"/>
    <x v="1"/>
  </r>
  <r>
    <n v="11585"/>
    <s v="Married"/>
    <x v="0"/>
    <x v="0"/>
    <n v="1"/>
    <x v="0"/>
    <x v="0"/>
    <s v="Yes"/>
    <x v="0"/>
    <x v="0"/>
    <x v="0"/>
    <x v="3"/>
    <x v="0"/>
    <x v="0"/>
  </r>
  <r>
    <n v="20277"/>
    <s v="Married"/>
    <x v="0"/>
    <x v="1"/>
    <n v="2"/>
    <x v="1"/>
    <x v="1"/>
    <s v="No"/>
    <x v="2"/>
    <x v="0"/>
    <x v="1"/>
    <x v="45"/>
    <x v="1"/>
    <x v="0"/>
  </r>
  <r>
    <n v="26765"/>
    <s v="Single"/>
    <x v="0"/>
    <x v="3"/>
    <n v="5"/>
    <x v="1"/>
    <x v="0"/>
    <s v="Yes"/>
    <x v="2"/>
    <x v="2"/>
    <x v="1"/>
    <x v="12"/>
    <x v="0"/>
    <x v="0"/>
  </r>
  <r>
    <n v="12389"/>
    <s v="Single"/>
    <x v="1"/>
    <x v="1"/>
    <n v="0"/>
    <x v="2"/>
    <x v="3"/>
    <s v="No"/>
    <x v="1"/>
    <x v="1"/>
    <x v="0"/>
    <x v="17"/>
    <x v="0"/>
    <x v="0"/>
  </r>
  <r>
    <n v="13585"/>
    <s v="Married"/>
    <x v="0"/>
    <x v="2"/>
    <n v="4"/>
    <x v="1"/>
    <x v="2"/>
    <s v="No"/>
    <x v="1"/>
    <x v="1"/>
    <x v="0"/>
    <x v="39"/>
    <x v="0"/>
    <x v="1"/>
  </r>
  <r>
    <n v="26385"/>
    <s v="Single"/>
    <x v="1"/>
    <x v="7"/>
    <n v="3"/>
    <x v="2"/>
    <x v="2"/>
    <s v="No"/>
    <x v="3"/>
    <x v="2"/>
    <x v="0"/>
    <x v="5"/>
    <x v="0"/>
    <x v="0"/>
  </r>
  <r>
    <n v="12236"/>
    <s v="Married"/>
    <x v="0"/>
    <x v="6"/>
    <n v="1"/>
    <x v="1"/>
    <x v="3"/>
    <s v="Yes"/>
    <x v="0"/>
    <x v="0"/>
    <x v="0"/>
    <x v="27"/>
    <x v="1"/>
    <x v="0"/>
  </r>
  <r>
    <n v="21560"/>
    <s v="Married"/>
    <x v="1"/>
    <x v="7"/>
    <n v="0"/>
    <x v="3"/>
    <x v="2"/>
    <s v="Yes"/>
    <x v="3"/>
    <x v="4"/>
    <x v="1"/>
    <x v="21"/>
    <x v="0"/>
    <x v="1"/>
  </r>
  <r>
    <n v="21554"/>
    <s v="Single"/>
    <x v="0"/>
    <x v="2"/>
    <n v="0"/>
    <x v="0"/>
    <x v="2"/>
    <s v="No"/>
    <x v="4"/>
    <x v="4"/>
    <x v="1"/>
    <x v="6"/>
    <x v="0"/>
    <x v="0"/>
  </r>
  <r>
    <n v="13662"/>
    <s v="Single"/>
    <x v="1"/>
    <x v="6"/>
    <n v="0"/>
    <x v="3"/>
    <x v="3"/>
    <s v="Yes"/>
    <x v="2"/>
    <x v="3"/>
    <x v="0"/>
    <x v="23"/>
    <x v="0"/>
    <x v="1"/>
  </r>
  <r>
    <n v="13089"/>
    <s v="Married"/>
    <x v="0"/>
    <x v="7"/>
    <n v="1"/>
    <x v="0"/>
    <x v="4"/>
    <s v="Yes"/>
    <x v="2"/>
    <x v="0"/>
    <x v="1"/>
    <x v="30"/>
    <x v="0"/>
    <x v="1"/>
  </r>
  <r>
    <n v="14791"/>
    <s v="Married"/>
    <x v="0"/>
    <x v="0"/>
    <n v="0"/>
    <x v="0"/>
    <x v="1"/>
    <s v="Yes"/>
    <x v="0"/>
    <x v="0"/>
    <x v="0"/>
    <x v="32"/>
    <x v="0"/>
    <x v="1"/>
  </r>
  <r>
    <n v="19331"/>
    <s v="Single"/>
    <x v="1"/>
    <x v="6"/>
    <n v="2"/>
    <x v="2"/>
    <x v="3"/>
    <s v="Yes"/>
    <x v="1"/>
    <x v="0"/>
    <x v="0"/>
    <x v="8"/>
    <x v="0"/>
    <x v="0"/>
  </r>
  <r>
    <n v="17754"/>
    <s v="Single"/>
    <x v="0"/>
    <x v="1"/>
    <n v="3"/>
    <x v="0"/>
    <x v="1"/>
    <s v="Yes"/>
    <x v="0"/>
    <x v="0"/>
    <x v="0"/>
    <x v="30"/>
    <x v="0"/>
    <x v="1"/>
  </r>
  <r>
    <n v="11149"/>
    <s v="Married"/>
    <x v="1"/>
    <x v="0"/>
    <n v="2"/>
    <x v="0"/>
    <x v="4"/>
    <s v="Yes"/>
    <x v="2"/>
    <x v="0"/>
    <x v="1"/>
    <x v="27"/>
    <x v="1"/>
    <x v="0"/>
  </r>
  <r>
    <n v="16549"/>
    <s v="Single"/>
    <x v="0"/>
    <x v="1"/>
    <n v="3"/>
    <x v="0"/>
    <x v="1"/>
    <s v="Yes"/>
    <x v="0"/>
    <x v="0"/>
    <x v="0"/>
    <x v="15"/>
    <x v="0"/>
    <x v="1"/>
  </r>
  <r>
    <n v="24305"/>
    <s v="Single"/>
    <x v="1"/>
    <x v="11"/>
    <n v="1"/>
    <x v="0"/>
    <x v="4"/>
    <s v="No"/>
    <x v="4"/>
    <x v="0"/>
    <x v="1"/>
    <x v="30"/>
    <x v="0"/>
    <x v="1"/>
  </r>
  <r>
    <n v="18253"/>
    <s v="Married"/>
    <x v="0"/>
    <x v="2"/>
    <n v="5"/>
    <x v="4"/>
    <x v="4"/>
    <s v="Yes"/>
    <x v="4"/>
    <x v="0"/>
    <x v="1"/>
    <x v="8"/>
    <x v="0"/>
    <x v="0"/>
  </r>
  <r>
    <n v="20147"/>
    <s v="Married"/>
    <x v="0"/>
    <x v="1"/>
    <n v="1"/>
    <x v="0"/>
    <x v="1"/>
    <s v="Yes"/>
    <x v="0"/>
    <x v="0"/>
    <x v="0"/>
    <x v="27"/>
    <x v="1"/>
    <x v="0"/>
  </r>
  <r>
    <n v="15612"/>
    <s v="Single"/>
    <x v="1"/>
    <x v="1"/>
    <n v="0"/>
    <x v="2"/>
    <x v="3"/>
    <s v="No"/>
    <x v="1"/>
    <x v="3"/>
    <x v="0"/>
    <x v="26"/>
    <x v="2"/>
    <x v="0"/>
  </r>
  <r>
    <n v="28323"/>
    <s v="Single"/>
    <x v="1"/>
    <x v="3"/>
    <n v="0"/>
    <x v="0"/>
    <x v="2"/>
    <s v="No"/>
    <x v="2"/>
    <x v="2"/>
    <x v="1"/>
    <x v="1"/>
    <x v="0"/>
    <x v="1"/>
  </r>
  <r>
    <n v="22634"/>
    <s v="Single"/>
    <x v="0"/>
    <x v="0"/>
    <n v="0"/>
    <x v="4"/>
    <x v="1"/>
    <s v="Yes"/>
    <x v="0"/>
    <x v="0"/>
    <x v="0"/>
    <x v="13"/>
    <x v="0"/>
    <x v="1"/>
  </r>
  <r>
    <n v="15665"/>
    <s v="Married"/>
    <x v="0"/>
    <x v="1"/>
    <n v="0"/>
    <x v="0"/>
    <x v="1"/>
    <s v="Yes"/>
    <x v="0"/>
    <x v="0"/>
    <x v="0"/>
    <x v="15"/>
    <x v="0"/>
    <x v="1"/>
  </r>
  <r>
    <n v="27585"/>
    <s v="Married"/>
    <x v="0"/>
    <x v="8"/>
    <n v="2"/>
    <x v="0"/>
    <x v="2"/>
    <s v="No"/>
    <x v="0"/>
    <x v="0"/>
    <x v="1"/>
    <x v="4"/>
    <x v="0"/>
    <x v="1"/>
  </r>
  <r>
    <n v="19748"/>
    <s v="Married"/>
    <x v="1"/>
    <x v="6"/>
    <n v="4"/>
    <x v="2"/>
    <x v="0"/>
    <s v="No"/>
    <x v="2"/>
    <x v="3"/>
    <x v="1"/>
    <x v="2"/>
    <x v="1"/>
    <x v="0"/>
  </r>
  <r>
    <n v="21974"/>
    <s v="Single"/>
    <x v="0"/>
    <x v="3"/>
    <n v="0"/>
    <x v="0"/>
    <x v="2"/>
    <s v="Yes"/>
    <x v="1"/>
    <x v="2"/>
    <x v="1"/>
    <x v="0"/>
    <x v="0"/>
    <x v="1"/>
  </r>
  <r>
    <n v="14032"/>
    <s v="Married"/>
    <x v="1"/>
    <x v="3"/>
    <n v="2"/>
    <x v="2"/>
    <x v="0"/>
    <s v="No"/>
    <x v="2"/>
    <x v="3"/>
    <x v="1"/>
    <x v="5"/>
    <x v="0"/>
    <x v="1"/>
  </r>
  <r>
    <n v="22610"/>
    <s v="Married"/>
    <x v="1"/>
    <x v="1"/>
    <n v="0"/>
    <x v="0"/>
    <x v="1"/>
    <s v="Yes"/>
    <x v="0"/>
    <x v="0"/>
    <x v="0"/>
    <x v="11"/>
    <x v="0"/>
    <x v="1"/>
  </r>
  <r>
    <n v="26984"/>
    <s v="Married"/>
    <x v="1"/>
    <x v="0"/>
    <n v="1"/>
    <x v="0"/>
    <x v="0"/>
    <s v="Yes"/>
    <x v="1"/>
    <x v="0"/>
    <x v="0"/>
    <x v="21"/>
    <x v="0"/>
    <x v="1"/>
  </r>
  <r>
    <n v="18294"/>
    <s v="Married"/>
    <x v="0"/>
    <x v="8"/>
    <n v="1"/>
    <x v="0"/>
    <x v="2"/>
    <s v="Yes"/>
    <x v="1"/>
    <x v="2"/>
    <x v="1"/>
    <x v="30"/>
    <x v="0"/>
    <x v="0"/>
  </r>
  <r>
    <n v="28564"/>
    <s v="Single"/>
    <x v="0"/>
    <x v="0"/>
    <n v="2"/>
    <x v="1"/>
    <x v="1"/>
    <s v="Yes"/>
    <x v="0"/>
    <x v="3"/>
    <x v="0"/>
    <x v="6"/>
    <x v="0"/>
    <x v="1"/>
  </r>
  <r>
    <n v="28521"/>
    <s v="Single"/>
    <x v="1"/>
    <x v="0"/>
    <n v="0"/>
    <x v="4"/>
    <x v="1"/>
    <s v="No"/>
    <x v="0"/>
    <x v="0"/>
    <x v="0"/>
    <x v="4"/>
    <x v="0"/>
    <x v="1"/>
  </r>
  <r>
    <n v="15450"/>
    <s v="Married"/>
    <x v="1"/>
    <x v="4"/>
    <n v="1"/>
    <x v="4"/>
    <x v="1"/>
    <s v="Yes"/>
    <x v="0"/>
    <x v="0"/>
    <x v="0"/>
    <x v="43"/>
    <x v="1"/>
    <x v="0"/>
  </r>
  <r>
    <n v="25681"/>
    <s v="Single"/>
    <x v="0"/>
    <x v="1"/>
    <n v="0"/>
    <x v="1"/>
    <x v="1"/>
    <s v="No"/>
    <x v="1"/>
    <x v="1"/>
    <x v="0"/>
    <x v="23"/>
    <x v="0"/>
    <x v="1"/>
  </r>
  <r>
    <n v="19491"/>
    <s v="Single"/>
    <x v="1"/>
    <x v="1"/>
    <n v="2"/>
    <x v="1"/>
    <x v="1"/>
    <s v="Yes"/>
    <x v="2"/>
    <x v="0"/>
    <x v="0"/>
    <x v="0"/>
    <x v="0"/>
    <x v="0"/>
  </r>
  <r>
    <n v="26415"/>
    <s v="Married"/>
    <x v="0"/>
    <x v="8"/>
    <n v="4"/>
    <x v="3"/>
    <x v="0"/>
    <s v="Yes"/>
    <x v="3"/>
    <x v="4"/>
    <x v="0"/>
    <x v="7"/>
    <x v="1"/>
    <x v="0"/>
  </r>
  <r>
    <n v="12821"/>
    <s v="Married"/>
    <x v="1"/>
    <x v="0"/>
    <n v="0"/>
    <x v="0"/>
    <x v="1"/>
    <s v="Yes"/>
    <x v="0"/>
    <x v="0"/>
    <x v="0"/>
    <x v="32"/>
    <x v="0"/>
    <x v="0"/>
  </r>
  <r>
    <n v="15629"/>
    <s v="Single"/>
    <x v="0"/>
    <x v="4"/>
    <n v="0"/>
    <x v="3"/>
    <x v="3"/>
    <s v="Yes"/>
    <x v="2"/>
    <x v="3"/>
    <x v="0"/>
    <x v="17"/>
    <x v="0"/>
    <x v="0"/>
  </r>
  <r>
    <n v="27835"/>
    <s v="Married"/>
    <x v="1"/>
    <x v="6"/>
    <n v="0"/>
    <x v="3"/>
    <x v="3"/>
    <s v="Yes"/>
    <x v="2"/>
    <x v="0"/>
    <x v="0"/>
    <x v="21"/>
    <x v="0"/>
    <x v="0"/>
  </r>
  <r>
    <n v="11738"/>
    <s v="Married"/>
    <x v="1"/>
    <x v="10"/>
    <n v="4"/>
    <x v="0"/>
    <x v="2"/>
    <s v="Yes"/>
    <x v="0"/>
    <x v="1"/>
    <x v="2"/>
    <x v="30"/>
    <x v="0"/>
    <x v="0"/>
  </r>
  <r>
    <n v="25065"/>
    <s v="Married"/>
    <x v="1"/>
    <x v="3"/>
    <n v="2"/>
    <x v="3"/>
    <x v="0"/>
    <s v="Yes"/>
    <x v="2"/>
    <x v="2"/>
    <x v="2"/>
    <x v="28"/>
    <x v="0"/>
    <x v="0"/>
  </r>
  <r>
    <n v="26238"/>
    <s v="Single"/>
    <x v="0"/>
    <x v="0"/>
    <n v="3"/>
    <x v="1"/>
    <x v="1"/>
    <s v="Yes"/>
    <x v="1"/>
    <x v="3"/>
    <x v="2"/>
    <x v="23"/>
    <x v="0"/>
    <x v="1"/>
  </r>
  <r>
    <n v="23707"/>
    <s v="Single"/>
    <x v="1"/>
    <x v="3"/>
    <n v="5"/>
    <x v="0"/>
    <x v="4"/>
    <s v="Yes"/>
    <x v="4"/>
    <x v="4"/>
    <x v="2"/>
    <x v="2"/>
    <x v="1"/>
    <x v="1"/>
  </r>
  <r>
    <n v="27650"/>
    <s v="Married"/>
    <x v="1"/>
    <x v="3"/>
    <n v="4"/>
    <x v="2"/>
    <x v="2"/>
    <s v="Yes"/>
    <x v="0"/>
    <x v="2"/>
    <x v="2"/>
    <x v="36"/>
    <x v="0"/>
    <x v="0"/>
  </r>
  <r>
    <n v="24981"/>
    <s v="Married"/>
    <x v="1"/>
    <x v="10"/>
    <n v="2"/>
    <x v="1"/>
    <x v="2"/>
    <s v="Yes"/>
    <x v="2"/>
    <x v="4"/>
    <x v="2"/>
    <x v="16"/>
    <x v="1"/>
    <x v="0"/>
  </r>
  <r>
    <n v="20678"/>
    <s v="Single"/>
    <x v="0"/>
    <x v="10"/>
    <n v="3"/>
    <x v="0"/>
    <x v="0"/>
    <s v="Yes"/>
    <x v="1"/>
    <x v="1"/>
    <x v="2"/>
    <x v="8"/>
    <x v="0"/>
    <x v="1"/>
  </r>
  <r>
    <n v="15302"/>
    <s v="Single"/>
    <x v="0"/>
    <x v="3"/>
    <n v="1"/>
    <x v="4"/>
    <x v="2"/>
    <s v="Yes"/>
    <x v="0"/>
    <x v="1"/>
    <x v="2"/>
    <x v="17"/>
    <x v="0"/>
    <x v="1"/>
  </r>
  <r>
    <n v="26012"/>
    <s v="Married"/>
    <x v="1"/>
    <x v="2"/>
    <n v="1"/>
    <x v="1"/>
    <x v="0"/>
    <s v="Yes"/>
    <x v="1"/>
    <x v="1"/>
    <x v="2"/>
    <x v="28"/>
    <x v="0"/>
    <x v="1"/>
  </r>
  <r>
    <n v="26575"/>
    <s v="Single"/>
    <x v="0"/>
    <x v="0"/>
    <n v="0"/>
    <x v="2"/>
    <x v="0"/>
    <s v="No"/>
    <x v="2"/>
    <x v="3"/>
    <x v="2"/>
    <x v="23"/>
    <x v="0"/>
    <x v="1"/>
  </r>
  <r>
    <n v="15559"/>
    <s v="Married"/>
    <x v="1"/>
    <x v="10"/>
    <n v="5"/>
    <x v="0"/>
    <x v="2"/>
    <s v="Yes"/>
    <x v="1"/>
    <x v="1"/>
    <x v="2"/>
    <x v="15"/>
    <x v="0"/>
    <x v="0"/>
  </r>
  <r>
    <n v="19235"/>
    <s v="Married"/>
    <x v="0"/>
    <x v="14"/>
    <n v="0"/>
    <x v="4"/>
    <x v="0"/>
    <s v="Yes"/>
    <x v="0"/>
    <x v="0"/>
    <x v="2"/>
    <x v="17"/>
    <x v="0"/>
    <x v="0"/>
  </r>
  <r>
    <n v="15275"/>
    <s v="Married"/>
    <x v="1"/>
    <x v="0"/>
    <n v="0"/>
    <x v="1"/>
    <x v="0"/>
    <s v="Yes"/>
    <x v="1"/>
    <x v="2"/>
    <x v="2"/>
    <x v="19"/>
    <x v="2"/>
    <x v="0"/>
  </r>
  <r>
    <n v="20339"/>
    <s v="Married"/>
    <x v="0"/>
    <x v="12"/>
    <n v="1"/>
    <x v="0"/>
    <x v="4"/>
    <s v="Yes"/>
    <x v="3"/>
    <x v="1"/>
    <x v="2"/>
    <x v="20"/>
    <x v="0"/>
    <x v="1"/>
  </r>
  <r>
    <n v="25405"/>
    <s v="Married"/>
    <x v="1"/>
    <x v="3"/>
    <n v="2"/>
    <x v="0"/>
    <x v="0"/>
    <s v="Yes"/>
    <x v="1"/>
    <x v="1"/>
    <x v="2"/>
    <x v="13"/>
    <x v="0"/>
    <x v="1"/>
  </r>
  <r>
    <n v="15940"/>
    <s v="Married"/>
    <x v="1"/>
    <x v="11"/>
    <n v="4"/>
    <x v="1"/>
    <x v="2"/>
    <s v="Yes"/>
    <x v="3"/>
    <x v="0"/>
    <x v="2"/>
    <x v="8"/>
    <x v="0"/>
    <x v="0"/>
  </r>
  <r>
    <n v="25074"/>
    <s v="Married"/>
    <x v="0"/>
    <x v="3"/>
    <n v="4"/>
    <x v="0"/>
    <x v="2"/>
    <s v="Yes"/>
    <x v="2"/>
    <x v="1"/>
    <x v="2"/>
    <x v="0"/>
    <x v="0"/>
    <x v="1"/>
  </r>
  <r>
    <n v="24738"/>
    <s v="Married"/>
    <x v="0"/>
    <x v="0"/>
    <n v="1"/>
    <x v="1"/>
    <x v="1"/>
    <s v="Yes"/>
    <x v="1"/>
    <x v="3"/>
    <x v="2"/>
    <x v="36"/>
    <x v="0"/>
    <x v="1"/>
  </r>
  <r>
    <n v="16337"/>
    <s v="Married"/>
    <x v="1"/>
    <x v="10"/>
    <n v="0"/>
    <x v="1"/>
    <x v="0"/>
    <s v="No"/>
    <x v="2"/>
    <x v="3"/>
    <x v="2"/>
    <x v="19"/>
    <x v="2"/>
    <x v="0"/>
  </r>
  <r>
    <n v="24357"/>
    <s v="Married"/>
    <x v="1"/>
    <x v="2"/>
    <n v="3"/>
    <x v="0"/>
    <x v="2"/>
    <s v="Yes"/>
    <x v="1"/>
    <x v="1"/>
    <x v="2"/>
    <x v="28"/>
    <x v="0"/>
    <x v="1"/>
  </r>
  <r>
    <n v="18613"/>
    <s v="Single"/>
    <x v="1"/>
    <x v="3"/>
    <n v="0"/>
    <x v="0"/>
    <x v="2"/>
    <s v="No"/>
    <x v="1"/>
    <x v="1"/>
    <x v="2"/>
    <x v="34"/>
    <x v="0"/>
    <x v="1"/>
  </r>
  <r>
    <n v="12207"/>
    <s v="Single"/>
    <x v="1"/>
    <x v="2"/>
    <n v="4"/>
    <x v="0"/>
    <x v="4"/>
    <s v="Yes"/>
    <x v="0"/>
    <x v="2"/>
    <x v="2"/>
    <x v="29"/>
    <x v="1"/>
    <x v="1"/>
  </r>
  <r>
    <n v="18052"/>
    <s v="Married"/>
    <x v="0"/>
    <x v="10"/>
    <n v="1"/>
    <x v="1"/>
    <x v="0"/>
    <s v="Yes"/>
    <x v="1"/>
    <x v="0"/>
    <x v="2"/>
    <x v="12"/>
    <x v="0"/>
    <x v="1"/>
  </r>
  <r>
    <n v="13353"/>
    <s v="Single"/>
    <x v="0"/>
    <x v="10"/>
    <n v="4"/>
    <x v="4"/>
    <x v="4"/>
    <s v="Yes"/>
    <x v="2"/>
    <x v="4"/>
    <x v="2"/>
    <x v="33"/>
    <x v="1"/>
    <x v="1"/>
  </r>
  <r>
    <n v="19399"/>
    <s v="Single"/>
    <x v="1"/>
    <x v="0"/>
    <n v="0"/>
    <x v="0"/>
    <x v="2"/>
    <s v="No"/>
    <x v="1"/>
    <x v="1"/>
    <x v="2"/>
    <x v="12"/>
    <x v="0"/>
    <x v="0"/>
  </r>
  <r>
    <n v="16154"/>
    <s v="Married"/>
    <x v="0"/>
    <x v="3"/>
    <n v="5"/>
    <x v="0"/>
    <x v="2"/>
    <s v="Yes"/>
    <x v="2"/>
    <x v="1"/>
    <x v="2"/>
    <x v="15"/>
    <x v="0"/>
    <x v="0"/>
  </r>
  <r>
    <n v="22219"/>
    <s v="Married"/>
    <x v="0"/>
    <x v="10"/>
    <n v="2"/>
    <x v="2"/>
    <x v="2"/>
    <s v="Yes"/>
    <x v="2"/>
    <x v="2"/>
    <x v="2"/>
    <x v="38"/>
    <x v="0"/>
    <x v="0"/>
  </r>
  <r>
    <n v="17269"/>
    <s v="Single"/>
    <x v="1"/>
    <x v="10"/>
    <n v="3"/>
    <x v="0"/>
    <x v="2"/>
    <s v="No"/>
    <x v="0"/>
    <x v="0"/>
    <x v="2"/>
    <x v="15"/>
    <x v="0"/>
    <x v="1"/>
  </r>
  <r>
    <n v="23586"/>
    <s v="Married"/>
    <x v="0"/>
    <x v="2"/>
    <n v="0"/>
    <x v="0"/>
    <x v="4"/>
    <s v="Yes"/>
    <x v="1"/>
    <x v="3"/>
    <x v="2"/>
    <x v="17"/>
    <x v="0"/>
    <x v="1"/>
  </r>
  <r>
    <n v="15740"/>
    <s v="Married"/>
    <x v="1"/>
    <x v="2"/>
    <n v="5"/>
    <x v="0"/>
    <x v="4"/>
    <s v="Yes"/>
    <x v="2"/>
    <x v="3"/>
    <x v="2"/>
    <x v="46"/>
    <x v="1"/>
    <x v="0"/>
  </r>
  <r>
    <n v="27638"/>
    <s v="Single"/>
    <x v="1"/>
    <x v="11"/>
    <n v="1"/>
    <x v="1"/>
    <x v="2"/>
    <s v="No"/>
    <x v="4"/>
    <x v="3"/>
    <x v="2"/>
    <x v="20"/>
    <x v="0"/>
    <x v="0"/>
  </r>
  <r>
    <n v="18976"/>
    <s v="Single"/>
    <x v="1"/>
    <x v="0"/>
    <n v="4"/>
    <x v="2"/>
    <x v="2"/>
    <s v="Yes"/>
    <x v="2"/>
    <x v="4"/>
    <x v="2"/>
    <x v="24"/>
    <x v="1"/>
    <x v="1"/>
  </r>
  <r>
    <n v="19413"/>
    <s v="Single"/>
    <x v="1"/>
    <x v="10"/>
    <n v="3"/>
    <x v="0"/>
    <x v="2"/>
    <s v="No"/>
    <x v="1"/>
    <x v="0"/>
    <x v="2"/>
    <x v="15"/>
    <x v="0"/>
    <x v="1"/>
  </r>
  <r>
    <n v="13283"/>
    <s v="Married"/>
    <x v="1"/>
    <x v="2"/>
    <n v="3"/>
    <x v="1"/>
    <x v="2"/>
    <s v="No"/>
    <x v="2"/>
    <x v="0"/>
    <x v="2"/>
    <x v="38"/>
    <x v="0"/>
    <x v="1"/>
  </r>
  <r>
    <n v="17471"/>
    <s v="Single"/>
    <x v="0"/>
    <x v="2"/>
    <n v="4"/>
    <x v="4"/>
    <x v="4"/>
    <s v="Yes"/>
    <x v="2"/>
    <x v="2"/>
    <x v="2"/>
    <x v="41"/>
    <x v="1"/>
    <x v="0"/>
  </r>
  <r>
    <n v="16791"/>
    <s v="Single"/>
    <x v="1"/>
    <x v="10"/>
    <n v="5"/>
    <x v="0"/>
    <x v="4"/>
    <s v="Yes"/>
    <x v="4"/>
    <x v="4"/>
    <x v="2"/>
    <x v="14"/>
    <x v="1"/>
    <x v="1"/>
  </r>
  <r>
    <n v="15382"/>
    <s v="Married"/>
    <x v="0"/>
    <x v="15"/>
    <n v="1"/>
    <x v="0"/>
    <x v="4"/>
    <s v="Yes"/>
    <x v="2"/>
    <x v="3"/>
    <x v="2"/>
    <x v="20"/>
    <x v="0"/>
    <x v="0"/>
  </r>
  <r>
    <n v="11641"/>
    <s v="Married"/>
    <x v="1"/>
    <x v="14"/>
    <n v="1"/>
    <x v="0"/>
    <x v="0"/>
    <s v="Yes"/>
    <x v="0"/>
    <x v="0"/>
    <x v="2"/>
    <x v="4"/>
    <x v="0"/>
    <x v="0"/>
  </r>
  <r>
    <n v="11935"/>
    <s v="Single"/>
    <x v="0"/>
    <x v="1"/>
    <n v="0"/>
    <x v="1"/>
    <x v="0"/>
    <s v="Yes"/>
    <x v="1"/>
    <x v="2"/>
    <x v="2"/>
    <x v="26"/>
    <x v="2"/>
    <x v="0"/>
  </r>
  <r>
    <n v="13233"/>
    <s v="Married"/>
    <x v="1"/>
    <x v="10"/>
    <n v="2"/>
    <x v="1"/>
    <x v="2"/>
    <s v="Yes"/>
    <x v="1"/>
    <x v="4"/>
    <x v="2"/>
    <x v="42"/>
    <x v="1"/>
    <x v="1"/>
  </r>
  <r>
    <n v="25909"/>
    <s v="Married"/>
    <x v="1"/>
    <x v="10"/>
    <n v="0"/>
    <x v="1"/>
    <x v="0"/>
    <s v="Yes"/>
    <x v="1"/>
    <x v="2"/>
    <x v="2"/>
    <x v="40"/>
    <x v="2"/>
    <x v="1"/>
  </r>
  <r>
    <n v="14092"/>
    <s v="Single"/>
    <x v="1"/>
    <x v="1"/>
    <n v="0"/>
    <x v="3"/>
    <x v="1"/>
    <s v="Yes"/>
    <x v="2"/>
    <x v="2"/>
    <x v="2"/>
    <x v="26"/>
    <x v="2"/>
    <x v="0"/>
  </r>
  <r>
    <n v="29143"/>
    <s v="Single"/>
    <x v="0"/>
    <x v="10"/>
    <n v="1"/>
    <x v="0"/>
    <x v="2"/>
    <s v="No"/>
    <x v="1"/>
    <x v="0"/>
    <x v="2"/>
    <x v="20"/>
    <x v="0"/>
    <x v="1"/>
  </r>
  <r>
    <n v="24941"/>
    <s v="Married"/>
    <x v="1"/>
    <x v="10"/>
    <n v="3"/>
    <x v="0"/>
    <x v="4"/>
    <s v="Yes"/>
    <x v="2"/>
    <x v="4"/>
    <x v="2"/>
    <x v="29"/>
    <x v="1"/>
    <x v="0"/>
  </r>
  <r>
    <n v="24637"/>
    <s v="Married"/>
    <x v="1"/>
    <x v="0"/>
    <n v="4"/>
    <x v="2"/>
    <x v="2"/>
    <s v="Yes"/>
    <x v="2"/>
    <x v="4"/>
    <x v="2"/>
    <x v="46"/>
    <x v="1"/>
    <x v="0"/>
  </r>
  <r>
    <n v="23893"/>
    <s v="Married"/>
    <x v="1"/>
    <x v="14"/>
    <n v="3"/>
    <x v="0"/>
    <x v="0"/>
    <s v="Yes"/>
    <x v="4"/>
    <x v="4"/>
    <x v="2"/>
    <x v="3"/>
    <x v="0"/>
    <x v="0"/>
  </r>
  <r>
    <n v="13907"/>
    <s v="Single"/>
    <x v="0"/>
    <x v="2"/>
    <n v="3"/>
    <x v="0"/>
    <x v="0"/>
    <s v="Yes"/>
    <x v="1"/>
    <x v="0"/>
    <x v="2"/>
    <x v="3"/>
    <x v="0"/>
    <x v="1"/>
  </r>
  <r>
    <n v="14900"/>
    <s v="Married"/>
    <x v="0"/>
    <x v="0"/>
    <n v="1"/>
    <x v="1"/>
    <x v="1"/>
    <s v="Yes"/>
    <x v="1"/>
    <x v="3"/>
    <x v="2"/>
    <x v="38"/>
    <x v="0"/>
    <x v="1"/>
  </r>
  <r>
    <n v="11262"/>
    <s v="Married"/>
    <x v="0"/>
    <x v="2"/>
    <n v="4"/>
    <x v="0"/>
    <x v="4"/>
    <s v="Yes"/>
    <x v="0"/>
    <x v="0"/>
    <x v="2"/>
    <x v="0"/>
    <x v="0"/>
    <x v="0"/>
  </r>
  <r>
    <n v="22294"/>
    <s v="Single"/>
    <x v="0"/>
    <x v="3"/>
    <n v="0"/>
    <x v="0"/>
    <x v="2"/>
    <s v="No"/>
    <x v="1"/>
    <x v="1"/>
    <x v="2"/>
    <x v="34"/>
    <x v="0"/>
    <x v="1"/>
  </r>
  <r>
    <n v="12195"/>
    <s v="Single"/>
    <x v="0"/>
    <x v="3"/>
    <n v="3"/>
    <x v="4"/>
    <x v="4"/>
    <s v="Yes"/>
    <x v="2"/>
    <x v="3"/>
    <x v="2"/>
    <x v="31"/>
    <x v="0"/>
    <x v="0"/>
  </r>
  <r>
    <n v="25375"/>
    <s v="Married"/>
    <x v="1"/>
    <x v="14"/>
    <n v="1"/>
    <x v="4"/>
    <x v="0"/>
    <s v="Yes"/>
    <x v="0"/>
    <x v="3"/>
    <x v="2"/>
    <x v="17"/>
    <x v="0"/>
    <x v="0"/>
  </r>
  <r>
    <n v="11143"/>
    <s v="Married"/>
    <x v="1"/>
    <x v="0"/>
    <n v="0"/>
    <x v="2"/>
    <x v="0"/>
    <s v="Yes"/>
    <x v="2"/>
    <x v="2"/>
    <x v="2"/>
    <x v="19"/>
    <x v="2"/>
    <x v="0"/>
  </r>
  <r>
    <n v="25898"/>
    <s v="Married"/>
    <x v="0"/>
    <x v="3"/>
    <n v="2"/>
    <x v="2"/>
    <x v="2"/>
    <s v="Yes"/>
    <x v="2"/>
    <x v="1"/>
    <x v="2"/>
    <x v="39"/>
    <x v="0"/>
    <x v="0"/>
  </r>
  <r>
    <n v="24397"/>
    <s v="Single"/>
    <x v="1"/>
    <x v="7"/>
    <n v="2"/>
    <x v="0"/>
    <x v="4"/>
    <s v="No"/>
    <x v="3"/>
    <x v="3"/>
    <x v="2"/>
    <x v="8"/>
    <x v="0"/>
    <x v="0"/>
  </r>
  <r>
    <n v="19758"/>
    <s v="Single"/>
    <x v="1"/>
    <x v="10"/>
    <n v="0"/>
    <x v="1"/>
    <x v="0"/>
    <s v="No"/>
    <x v="2"/>
    <x v="3"/>
    <x v="2"/>
    <x v="19"/>
    <x v="2"/>
    <x v="0"/>
  </r>
  <r>
    <n v="15529"/>
    <s v="Married"/>
    <x v="1"/>
    <x v="10"/>
    <n v="4"/>
    <x v="0"/>
    <x v="2"/>
    <s v="Yes"/>
    <x v="2"/>
    <x v="1"/>
    <x v="2"/>
    <x v="1"/>
    <x v="0"/>
    <x v="1"/>
  </r>
  <r>
    <n v="19884"/>
    <s v="Married"/>
    <x v="1"/>
    <x v="10"/>
    <n v="2"/>
    <x v="2"/>
    <x v="2"/>
    <s v="Yes"/>
    <x v="2"/>
    <x v="1"/>
    <x v="2"/>
    <x v="10"/>
    <x v="1"/>
    <x v="1"/>
  </r>
  <r>
    <n v="18674"/>
    <s v="Single"/>
    <x v="0"/>
    <x v="2"/>
    <n v="4"/>
    <x v="4"/>
    <x v="0"/>
    <s v="No"/>
    <x v="0"/>
    <x v="0"/>
    <x v="2"/>
    <x v="28"/>
    <x v="0"/>
    <x v="0"/>
  </r>
  <r>
    <n v="13453"/>
    <s v="Married"/>
    <x v="0"/>
    <x v="12"/>
    <n v="3"/>
    <x v="0"/>
    <x v="4"/>
    <s v="Yes"/>
    <x v="4"/>
    <x v="0"/>
    <x v="2"/>
    <x v="12"/>
    <x v="0"/>
    <x v="1"/>
  </r>
  <r>
    <n v="14063"/>
    <s v="Single"/>
    <x v="0"/>
    <x v="3"/>
    <n v="0"/>
    <x v="0"/>
    <x v="2"/>
    <s v="No"/>
    <x v="1"/>
    <x v="0"/>
    <x v="1"/>
    <x v="0"/>
    <x v="0"/>
    <x v="1"/>
  </r>
  <r>
    <n v="27393"/>
    <s v="Married"/>
    <x v="0"/>
    <x v="14"/>
    <n v="4"/>
    <x v="0"/>
    <x v="4"/>
    <s v="Yes"/>
    <x v="2"/>
    <x v="4"/>
    <x v="2"/>
    <x v="18"/>
    <x v="1"/>
    <x v="0"/>
  </r>
  <r>
    <n v="14417"/>
    <s v="Single"/>
    <x v="1"/>
    <x v="10"/>
    <n v="3"/>
    <x v="2"/>
    <x v="2"/>
    <s v="Yes"/>
    <x v="2"/>
    <x v="4"/>
    <x v="2"/>
    <x v="9"/>
    <x v="0"/>
    <x v="1"/>
  </r>
  <r>
    <n v="17533"/>
    <s v="Married"/>
    <x v="1"/>
    <x v="0"/>
    <n v="3"/>
    <x v="1"/>
    <x v="2"/>
    <s v="No"/>
    <x v="2"/>
    <x v="2"/>
    <x v="2"/>
    <x v="49"/>
    <x v="1"/>
    <x v="1"/>
  </r>
  <r>
    <n v="18580"/>
    <s v="Married"/>
    <x v="0"/>
    <x v="10"/>
    <n v="2"/>
    <x v="4"/>
    <x v="2"/>
    <s v="Yes"/>
    <x v="0"/>
    <x v="1"/>
    <x v="2"/>
    <x v="8"/>
    <x v="0"/>
    <x v="1"/>
  </r>
  <r>
    <n v="17025"/>
    <s v="Single"/>
    <x v="1"/>
    <x v="14"/>
    <n v="0"/>
    <x v="1"/>
    <x v="0"/>
    <s v="No"/>
    <x v="1"/>
    <x v="1"/>
    <x v="2"/>
    <x v="32"/>
    <x v="0"/>
    <x v="1"/>
  </r>
  <r>
    <n v="25293"/>
    <s v="Married"/>
    <x v="1"/>
    <x v="2"/>
    <n v="4"/>
    <x v="0"/>
    <x v="4"/>
    <s v="Yes"/>
    <x v="0"/>
    <x v="3"/>
    <x v="2"/>
    <x v="0"/>
    <x v="0"/>
    <x v="0"/>
  </r>
  <r>
    <n v="24725"/>
    <s v="Married"/>
    <x v="0"/>
    <x v="0"/>
    <n v="3"/>
    <x v="1"/>
    <x v="1"/>
    <s v="Yes"/>
    <x v="0"/>
    <x v="3"/>
    <x v="2"/>
    <x v="23"/>
    <x v="0"/>
    <x v="0"/>
  </r>
  <r>
    <n v="23200"/>
    <s v="Married"/>
    <x v="0"/>
    <x v="14"/>
    <n v="3"/>
    <x v="0"/>
    <x v="0"/>
    <s v="Yes"/>
    <x v="2"/>
    <x v="0"/>
    <x v="2"/>
    <x v="3"/>
    <x v="0"/>
    <x v="0"/>
  </r>
  <r>
    <n v="15895"/>
    <s v="Single"/>
    <x v="0"/>
    <x v="10"/>
    <n v="2"/>
    <x v="0"/>
    <x v="4"/>
    <s v="Yes"/>
    <x v="0"/>
    <x v="4"/>
    <x v="2"/>
    <x v="7"/>
    <x v="1"/>
    <x v="0"/>
  </r>
  <r>
    <n v="18577"/>
    <s v="Married"/>
    <x v="0"/>
    <x v="10"/>
    <n v="0"/>
    <x v="4"/>
    <x v="2"/>
    <s v="Yes"/>
    <x v="0"/>
    <x v="0"/>
    <x v="2"/>
    <x v="8"/>
    <x v="0"/>
    <x v="0"/>
  </r>
  <r>
    <n v="27218"/>
    <s v="Married"/>
    <x v="0"/>
    <x v="6"/>
    <n v="2"/>
    <x v="3"/>
    <x v="1"/>
    <s v="No"/>
    <x v="0"/>
    <x v="0"/>
    <x v="2"/>
    <x v="28"/>
    <x v="0"/>
    <x v="0"/>
  </r>
  <r>
    <n v="18560"/>
    <s v="Married"/>
    <x v="0"/>
    <x v="3"/>
    <n v="2"/>
    <x v="4"/>
    <x v="2"/>
    <s v="Yes"/>
    <x v="0"/>
    <x v="1"/>
    <x v="2"/>
    <x v="17"/>
    <x v="0"/>
    <x v="1"/>
  </r>
  <r>
    <n v="25006"/>
    <s v="Single"/>
    <x v="0"/>
    <x v="1"/>
    <n v="0"/>
    <x v="1"/>
    <x v="0"/>
    <s v="Yes"/>
    <x v="1"/>
    <x v="2"/>
    <x v="2"/>
    <x v="26"/>
    <x v="2"/>
    <x v="0"/>
  </r>
  <r>
    <n v="17369"/>
    <s v="Single"/>
    <x v="1"/>
    <x v="1"/>
    <n v="0"/>
    <x v="1"/>
    <x v="0"/>
    <s v="Yes"/>
    <x v="1"/>
    <x v="2"/>
    <x v="2"/>
    <x v="40"/>
    <x v="2"/>
    <x v="0"/>
  </r>
  <r>
    <n v="14495"/>
    <s v="Married"/>
    <x v="1"/>
    <x v="0"/>
    <n v="3"/>
    <x v="1"/>
    <x v="2"/>
    <s v="No"/>
    <x v="2"/>
    <x v="2"/>
    <x v="2"/>
    <x v="9"/>
    <x v="0"/>
    <x v="1"/>
  </r>
  <r>
    <n v="18847"/>
    <s v="Married"/>
    <x v="0"/>
    <x v="10"/>
    <n v="2"/>
    <x v="4"/>
    <x v="4"/>
    <s v="Yes"/>
    <x v="2"/>
    <x v="2"/>
    <x v="2"/>
    <x v="43"/>
    <x v="1"/>
    <x v="0"/>
  </r>
  <r>
    <n v="14754"/>
    <s v="Married"/>
    <x v="1"/>
    <x v="0"/>
    <n v="1"/>
    <x v="1"/>
    <x v="1"/>
    <s v="Yes"/>
    <x v="1"/>
    <x v="3"/>
    <x v="2"/>
    <x v="28"/>
    <x v="0"/>
    <x v="1"/>
  </r>
  <r>
    <n v="23378"/>
    <s v="Married"/>
    <x v="1"/>
    <x v="3"/>
    <n v="1"/>
    <x v="1"/>
    <x v="0"/>
    <s v="Yes"/>
    <x v="1"/>
    <x v="1"/>
    <x v="2"/>
    <x v="20"/>
    <x v="0"/>
    <x v="1"/>
  </r>
  <r>
    <n v="26452"/>
    <s v="Single"/>
    <x v="1"/>
    <x v="14"/>
    <n v="3"/>
    <x v="4"/>
    <x v="4"/>
    <s v="Yes"/>
    <x v="2"/>
    <x v="4"/>
    <x v="2"/>
    <x v="45"/>
    <x v="1"/>
    <x v="0"/>
  </r>
  <r>
    <n v="20370"/>
    <s v="Married"/>
    <x v="1"/>
    <x v="3"/>
    <n v="3"/>
    <x v="3"/>
    <x v="0"/>
    <s v="Yes"/>
    <x v="2"/>
    <x v="2"/>
    <x v="2"/>
    <x v="31"/>
    <x v="0"/>
    <x v="0"/>
  </r>
  <r>
    <n v="20528"/>
    <s v="Married"/>
    <x v="1"/>
    <x v="0"/>
    <n v="2"/>
    <x v="3"/>
    <x v="0"/>
    <s v="Yes"/>
    <x v="2"/>
    <x v="1"/>
    <x v="2"/>
    <x v="10"/>
    <x v="1"/>
    <x v="0"/>
  </r>
  <r>
    <n v="23549"/>
    <s v="Single"/>
    <x v="1"/>
    <x v="1"/>
    <n v="0"/>
    <x v="2"/>
    <x v="0"/>
    <s v="Yes"/>
    <x v="2"/>
    <x v="2"/>
    <x v="2"/>
    <x v="25"/>
    <x v="2"/>
    <x v="0"/>
  </r>
  <r>
    <n v="21751"/>
    <s v="Married"/>
    <x v="1"/>
    <x v="10"/>
    <n v="3"/>
    <x v="4"/>
    <x v="4"/>
    <s v="Yes"/>
    <x v="2"/>
    <x v="3"/>
    <x v="2"/>
    <x v="18"/>
    <x v="1"/>
    <x v="0"/>
  </r>
  <r>
    <n v="21266"/>
    <s v="Single"/>
    <x v="0"/>
    <x v="2"/>
    <n v="0"/>
    <x v="0"/>
    <x v="4"/>
    <s v="Yes"/>
    <x v="1"/>
    <x v="3"/>
    <x v="2"/>
    <x v="17"/>
    <x v="0"/>
    <x v="1"/>
  </r>
  <r>
    <n v="13388"/>
    <s v="Single"/>
    <x v="1"/>
    <x v="10"/>
    <n v="2"/>
    <x v="1"/>
    <x v="2"/>
    <s v="Yes"/>
    <x v="1"/>
    <x v="4"/>
    <x v="2"/>
    <x v="16"/>
    <x v="1"/>
    <x v="0"/>
  </r>
  <r>
    <n v="18752"/>
    <s v="Single"/>
    <x v="0"/>
    <x v="0"/>
    <n v="0"/>
    <x v="2"/>
    <x v="0"/>
    <s v="Yes"/>
    <x v="1"/>
    <x v="2"/>
    <x v="2"/>
    <x v="23"/>
    <x v="0"/>
    <x v="0"/>
  </r>
  <r>
    <n v="16917"/>
    <s v="Married"/>
    <x v="1"/>
    <x v="7"/>
    <n v="1"/>
    <x v="0"/>
    <x v="4"/>
    <s v="Yes"/>
    <x v="3"/>
    <x v="0"/>
    <x v="2"/>
    <x v="13"/>
    <x v="0"/>
    <x v="0"/>
  </r>
  <r>
    <n v="15313"/>
    <s v="Married"/>
    <x v="1"/>
    <x v="10"/>
    <n v="4"/>
    <x v="0"/>
    <x v="4"/>
    <s v="Yes"/>
    <x v="2"/>
    <x v="1"/>
    <x v="2"/>
    <x v="14"/>
    <x v="1"/>
    <x v="0"/>
  </r>
  <r>
    <n v="25329"/>
    <s v="Single"/>
    <x v="0"/>
    <x v="0"/>
    <n v="3"/>
    <x v="1"/>
    <x v="1"/>
    <s v="No"/>
    <x v="2"/>
    <x v="0"/>
    <x v="2"/>
    <x v="21"/>
    <x v="0"/>
    <x v="0"/>
  </r>
  <r>
    <n v="20380"/>
    <s v="Married"/>
    <x v="0"/>
    <x v="10"/>
    <n v="3"/>
    <x v="4"/>
    <x v="4"/>
    <s v="Yes"/>
    <x v="2"/>
    <x v="4"/>
    <x v="2"/>
    <x v="45"/>
    <x v="1"/>
    <x v="0"/>
  </r>
  <r>
    <n v="23089"/>
    <s v="Married"/>
    <x v="1"/>
    <x v="0"/>
    <n v="0"/>
    <x v="1"/>
    <x v="0"/>
    <s v="Yes"/>
    <x v="1"/>
    <x v="2"/>
    <x v="2"/>
    <x v="26"/>
    <x v="2"/>
    <x v="0"/>
  </r>
  <r>
    <n v="13749"/>
    <s v="Married"/>
    <x v="1"/>
    <x v="2"/>
    <n v="4"/>
    <x v="4"/>
    <x v="0"/>
    <s v="Yes"/>
    <x v="0"/>
    <x v="3"/>
    <x v="2"/>
    <x v="15"/>
    <x v="0"/>
    <x v="0"/>
  </r>
  <r>
    <n v="24943"/>
    <s v="Married"/>
    <x v="1"/>
    <x v="10"/>
    <n v="3"/>
    <x v="0"/>
    <x v="4"/>
    <s v="Yes"/>
    <x v="2"/>
    <x v="4"/>
    <x v="2"/>
    <x v="29"/>
    <x v="1"/>
    <x v="0"/>
  </r>
  <r>
    <n v="28667"/>
    <s v="Single"/>
    <x v="1"/>
    <x v="3"/>
    <n v="2"/>
    <x v="0"/>
    <x v="0"/>
    <s v="No"/>
    <x v="1"/>
    <x v="0"/>
    <x v="2"/>
    <x v="34"/>
    <x v="0"/>
    <x v="1"/>
  </r>
  <r>
    <n v="15194"/>
    <s v="Single"/>
    <x v="1"/>
    <x v="7"/>
    <n v="2"/>
    <x v="0"/>
    <x v="4"/>
    <s v="No"/>
    <x v="4"/>
    <x v="0"/>
    <x v="2"/>
    <x v="32"/>
    <x v="0"/>
    <x v="1"/>
  </r>
  <r>
    <n v="17436"/>
    <s v="Married"/>
    <x v="1"/>
    <x v="10"/>
    <n v="2"/>
    <x v="2"/>
    <x v="2"/>
    <s v="No"/>
    <x v="2"/>
    <x v="3"/>
    <x v="2"/>
    <x v="36"/>
    <x v="0"/>
    <x v="0"/>
  </r>
  <r>
    <n v="18935"/>
    <s v="Married"/>
    <x v="0"/>
    <x v="12"/>
    <n v="0"/>
    <x v="4"/>
    <x v="4"/>
    <s v="Yes"/>
    <x v="4"/>
    <x v="3"/>
    <x v="2"/>
    <x v="8"/>
    <x v="0"/>
    <x v="0"/>
  </r>
  <r>
    <n v="16871"/>
    <s v="Married"/>
    <x v="0"/>
    <x v="8"/>
    <n v="2"/>
    <x v="2"/>
    <x v="2"/>
    <s v="Yes"/>
    <x v="1"/>
    <x v="4"/>
    <x v="2"/>
    <x v="36"/>
    <x v="0"/>
    <x v="1"/>
  </r>
  <r>
    <n v="12100"/>
    <s v="Single"/>
    <x v="1"/>
    <x v="10"/>
    <n v="2"/>
    <x v="0"/>
    <x v="4"/>
    <s v="Yes"/>
    <x v="0"/>
    <x v="4"/>
    <x v="2"/>
    <x v="42"/>
    <x v="1"/>
    <x v="0"/>
  </r>
  <r>
    <n v="23158"/>
    <s v="Married"/>
    <x v="0"/>
    <x v="10"/>
    <n v="1"/>
    <x v="4"/>
    <x v="2"/>
    <s v="No"/>
    <x v="0"/>
    <x v="0"/>
    <x v="2"/>
    <x v="11"/>
    <x v="0"/>
    <x v="1"/>
  </r>
  <r>
    <n v="18545"/>
    <s v="Married"/>
    <x v="1"/>
    <x v="0"/>
    <n v="4"/>
    <x v="2"/>
    <x v="2"/>
    <s v="No"/>
    <x v="2"/>
    <x v="4"/>
    <x v="2"/>
    <x v="33"/>
    <x v="1"/>
    <x v="1"/>
  </r>
  <r>
    <n v="18391"/>
    <s v="Single"/>
    <x v="0"/>
    <x v="2"/>
    <n v="5"/>
    <x v="1"/>
    <x v="2"/>
    <s v="Yes"/>
    <x v="2"/>
    <x v="2"/>
    <x v="2"/>
    <x v="20"/>
    <x v="0"/>
    <x v="0"/>
  </r>
  <r>
    <n v="19812"/>
    <s v="Single"/>
    <x v="0"/>
    <x v="3"/>
    <n v="2"/>
    <x v="1"/>
    <x v="2"/>
    <s v="Yes"/>
    <x v="0"/>
    <x v="2"/>
    <x v="2"/>
    <x v="38"/>
    <x v="0"/>
    <x v="1"/>
  </r>
  <r>
    <n v="27660"/>
    <s v="Married"/>
    <x v="1"/>
    <x v="2"/>
    <n v="4"/>
    <x v="4"/>
    <x v="4"/>
    <s v="Yes"/>
    <x v="2"/>
    <x v="2"/>
    <x v="2"/>
    <x v="43"/>
    <x v="1"/>
    <x v="0"/>
  </r>
  <r>
    <n v="18058"/>
    <s v="Single"/>
    <x v="0"/>
    <x v="6"/>
    <n v="3"/>
    <x v="2"/>
    <x v="0"/>
    <s v="Yes"/>
    <x v="2"/>
    <x v="1"/>
    <x v="2"/>
    <x v="44"/>
    <x v="1"/>
    <x v="0"/>
  </r>
  <r>
    <n v="20343"/>
    <s v="Married"/>
    <x v="0"/>
    <x v="8"/>
    <n v="4"/>
    <x v="1"/>
    <x v="2"/>
    <s v="Yes"/>
    <x v="1"/>
    <x v="3"/>
    <x v="2"/>
    <x v="12"/>
    <x v="0"/>
    <x v="0"/>
  </r>
  <r>
    <n v="28997"/>
    <s v="Single"/>
    <x v="1"/>
    <x v="0"/>
    <n v="2"/>
    <x v="2"/>
    <x v="2"/>
    <s v="No"/>
    <x v="1"/>
    <x v="1"/>
    <x v="2"/>
    <x v="7"/>
    <x v="1"/>
    <x v="1"/>
  </r>
  <r>
    <n v="24398"/>
    <s v="Married"/>
    <x v="1"/>
    <x v="12"/>
    <n v="1"/>
    <x v="4"/>
    <x v="4"/>
    <s v="Yes"/>
    <x v="3"/>
    <x v="0"/>
    <x v="2"/>
    <x v="3"/>
    <x v="0"/>
    <x v="0"/>
  </r>
  <r>
    <n v="19002"/>
    <s v="Married"/>
    <x v="0"/>
    <x v="10"/>
    <n v="2"/>
    <x v="1"/>
    <x v="2"/>
    <s v="Yes"/>
    <x v="1"/>
    <x v="1"/>
    <x v="2"/>
    <x v="42"/>
    <x v="1"/>
    <x v="1"/>
  </r>
  <r>
    <n v="28609"/>
    <s v="Married"/>
    <x v="1"/>
    <x v="1"/>
    <n v="2"/>
    <x v="2"/>
    <x v="0"/>
    <s v="No"/>
    <x v="2"/>
    <x v="0"/>
    <x v="2"/>
    <x v="38"/>
    <x v="0"/>
    <x v="0"/>
  </r>
  <r>
    <n v="29231"/>
    <s v="Single"/>
    <x v="1"/>
    <x v="2"/>
    <n v="4"/>
    <x v="1"/>
    <x v="2"/>
    <s v="No"/>
    <x v="2"/>
    <x v="0"/>
    <x v="2"/>
    <x v="1"/>
    <x v="0"/>
    <x v="0"/>
  </r>
  <r>
    <n v="18858"/>
    <s v="Single"/>
    <x v="1"/>
    <x v="10"/>
    <n v="2"/>
    <x v="3"/>
    <x v="0"/>
    <s v="Yes"/>
    <x v="2"/>
    <x v="2"/>
    <x v="2"/>
    <x v="31"/>
    <x v="0"/>
    <x v="1"/>
  </r>
  <r>
    <n v="20000"/>
    <s v="Married"/>
    <x v="1"/>
    <x v="10"/>
    <n v="1"/>
    <x v="4"/>
    <x v="2"/>
    <s v="Yes"/>
    <x v="0"/>
    <x v="0"/>
    <x v="2"/>
    <x v="11"/>
    <x v="0"/>
    <x v="1"/>
  </r>
  <r>
    <n v="25261"/>
    <s v="Married"/>
    <x v="1"/>
    <x v="0"/>
    <n v="0"/>
    <x v="2"/>
    <x v="0"/>
    <s v="Yes"/>
    <x v="2"/>
    <x v="2"/>
    <x v="2"/>
    <x v="40"/>
    <x v="2"/>
    <x v="0"/>
  </r>
  <r>
    <n v="17458"/>
    <s v="Single"/>
    <x v="1"/>
    <x v="3"/>
    <n v="3"/>
    <x v="2"/>
    <x v="2"/>
    <s v="Yes"/>
    <x v="0"/>
    <x v="2"/>
    <x v="2"/>
    <x v="31"/>
    <x v="0"/>
    <x v="1"/>
  </r>
  <r>
    <n v="11644"/>
    <s v="Single"/>
    <x v="1"/>
    <x v="0"/>
    <n v="2"/>
    <x v="0"/>
    <x v="0"/>
    <s v="Yes"/>
    <x v="0"/>
    <x v="1"/>
    <x v="2"/>
    <x v="4"/>
    <x v="0"/>
    <x v="0"/>
  </r>
  <r>
    <n v="16145"/>
    <s v="Single"/>
    <x v="0"/>
    <x v="3"/>
    <n v="5"/>
    <x v="4"/>
    <x v="2"/>
    <s v="Yes"/>
    <x v="4"/>
    <x v="4"/>
    <x v="2"/>
    <x v="30"/>
    <x v="0"/>
    <x v="1"/>
  </r>
  <r>
    <n v="16890"/>
    <s v="Married"/>
    <x v="1"/>
    <x v="10"/>
    <n v="3"/>
    <x v="3"/>
    <x v="0"/>
    <s v="Yes"/>
    <x v="2"/>
    <x v="2"/>
    <x v="2"/>
    <x v="31"/>
    <x v="0"/>
    <x v="1"/>
  </r>
  <r>
    <n v="25983"/>
    <s v="Married"/>
    <x v="1"/>
    <x v="3"/>
    <n v="0"/>
    <x v="0"/>
    <x v="2"/>
    <s v="No"/>
    <x v="1"/>
    <x v="0"/>
    <x v="2"/>
    <x v="1"/>
    <x v="0"/>
    <x v="0"/>
  </r>
  <r>
    <n v="14633"/>
    <s v="Married"/>
    <x v="1"/>
    <x v="10"/>
    <n v="1"/>
    <x v="1"/>
    <x v="0"/>
    <s v="Yes"/>
    <x v="1"/>
    <x v="1"/>
    <x v="2"/>
    <x v="20"/>
    <x v="0"/>
    <x v="0"/>
  </r>
  <r>
    <n v="22994"/>
    <s v="Married"/>
    <x v="0"/>
    <x v="2"/>
    <n v="0"/>
    <x v="0"/>
    <x v="4"/>
    <s v="Yes"/>
    <x v="1"/>
    <x v="3"/>
    <x v="2"/>
    <x v="17"/>
    <x v="0"/>
    <x v="1"/>
  </r>
  <r>
    <n v="22983"/>
    <s v="Single"/>
    <x v="0"/>
    <x v="1"/>
    <n v="0"/>
    <x v="3"/>
    <x v="1"/>
    <s v="Yes"/>
    <x v="2"/>
    <x v="2"/>
    <x v="2"/>
    <x v="40"/>
    <x v="2"/>
    <x v="0"/>
  </r>
  <r>
    <n v="25184"/>
    <s v="Single"/>
    <x v="1"/>
    <x v="15"/>
    <n v="1"/>
    <x v="1"/>
    <x v="2"/>
    <s v="Yes"/>
    <x v="3"/>
    <x v="2"/>
    <x v="2"/>
    <x v="12"/>
    <x v="0"/>
    <x v="1"/>
  </r>
  <r>
    <n v="14469"/>
    <s v="Married"/>
    <x v="0"/>
    <x v="11"/>
    <n v="3"/>
    <x v="1"/>
    <x v="2"/>
    <s v="Yes"/>
    <x v="3"/>
    <x v="3"/>
    <x v="2"/>
    <x v="12"/>
    <x v="0"/>
    <x v="0"/>
  </r>
  <r>
    <n v="11538"/>
    <s v="Single"/>
    <x v="0"/>
    <x v="10"/>
    <n v="4"/>
    <x v="4"/>
    <x v="0"/>
    <s v="No"/>
    <x v="0"/>
    <x v="0"/>
    <x v="2"/>
    <x v="15"/>
    <x v="0"/>
    <x v="1"/>
  </r>
  <r>
    <n v="16245"/>
    <s v="Single"/>
    <x v="0"/>
    <x v="2"/>
    <n v="4"/>
    <x v="4"/>
    <x v="0"/>
    <s v="Yes"/>
    <x v="0"/>
    <x v="3"/>
    <x v="2"/>
    <x v="15"/>
    <x v="0"/>
    <x v="0"/>
  </r>
  <r>
    <n v="17858"/>
    <s v="Married"/>
    <x v="1"/>
    <x v="0"/>
    <n v="4"/>
    <x v="2"/>
    <x v="0"/>
    <s v="Yes"/>
    <x v="2"/>
    <x v="1"/>
    <x v="2"/>
    <x v="20"/>
    <x v="0"/>
    <x v="1"/>
  </r>
  <r>
    <n v="25347"/>
    <s v="Single"/>
    <x v="0"/>
    <x v="6"/>
    <n v="3"/>
    <x v="3"/>
    <x v="1"/>
    <s v="No"/>
    <x v="2"/>
    <x v="0"/>
    <x v="2"/>
    <x v="38"/>
    <x v="0"/>
    <x v="0"/>
  </r>
  <r>
    <n v="15814"/>
    <s v="Single"/>
    <x v="0"/>
    <x v="0"/>
    <n v="0"/>
    <x v="2"/>
    <x v="0"/>
    <s v="Yes"/>
    <x v="1"/>
    <x v="2"/>
    <x v="2"/>
    <x v="25"/>
    <x v="2"/>
    <x v="0"/>
  </r>
  <r>
    <n v="11259"/>
    <s v="Married"/>
    <x v="0"/>
    <x v="11"/>
    <n v="4"/>
    <x v="1"/>
    <x v="2"/>
    <s v="Yes"/>
    <x v="3"/>
    <x v="1"/>
    <x v="2"/>
    <x v="3"/>
    <x v="0"/>
    <x v="1"/>
  </r>
  <r>
    <n v="11200"/>
    <s v="Married"/>
    <x v="1"/>
    <x v="3"/>
    <n v="4"/>
    <x v="0"/>
    <x v="4"/>
    <s v="Yes"/>
    <x v="1"/>
    <x v="3"/>
    <x v="2"/>
    <x v="7"/>
    <x v="1"/>
    <x v="0"/>
  </r>
  <r>
    <n v="25101"/>
    <s v="Married"/>
    <x v="1"/>
    <x v="10"/>
    <n v="5"/>
    <x v="0"/>
    <x v="2"/>
    <s v="Yes"/>
    <x v="1"/>
    <x v="1"/>
    <x v="2"/>
    <x v="15"/>
    <x v="0"/>
    <x v="0"/>
  </r>
  <r>
    <n v="21801"/>
    <s v="Married"/>
    <x v="0"/>
    <x v="3"/>
    <n v="4"/>
    <x v="1"/>
    <x v="2"/>
    <s v="Yes"/>
    <x v="1"/>
    <x v="3"/>
    <x v="2"/>
    <x v="10"/>
    <x v="1"/>
    <x v="0"/>
  </r>
  <r>
    <n v="25943"/>
    <s v="Single"/>
    <x v="0"/>
    <x v="3"/>
    <n v="0"/>
    <x v="1"/>
    <x v="0"/>
    <s v="No"/>
    <x v="2"/>
    <x v="0"/>
    <x v="2"/>
    <x v="40"/>
    <x v="2"/>
    <x v="1"/>
  </r>
  <r>
    <n v="22127"/>
    <s v="Married"/>
    <x v="1"/>
    <x v="10"/>
    <n v="3"/>
    <x v="4"/>
    <x v="4"/>
    <s v="Yes"/>
    <x v="2"/>
    <x v="3"/>
    <x v="2"/>
    <x v="41"/>
    <x v="1"/>
    <x v="0"/>
  </r>
  <r>
    <n v="20414"/>
    <s v="Married"/>
    <x v="0"/>
    <x v="10"/>
    <n v="0"/>
    <x v="1"/>
    <x v="0"/>
    <s v="Yes"/>
    <x v="2"/>
    <x v="2"/>
    <x v="2"/>
    <x v="19"/>
    <x v="2"/>
    <x v="0"/>
  </r>
  <r>
    <n v="23672"/>
    <s v="Married"/>
    <x v="0"/>
    <x v="10"/>
    <n v="3"/>
    <x v="4"/>
    <x v="4"/>
    <s v="Yes"/>
    <x v="2"/>
    <x v="3"/>
    <x v="2"/>
    <x v="41"/>
    <x v="1"/>
    <x v="0"/>
  </r>
  <r>
    <n v="29255"/>
    <s v="Single"/>
    <x v="1"/>
    <x v="2"/>
    <n v="3"/>
    <x v="1"/>
    <x v="2"/>
    <s v="No"/>
    <x v="1"/>
    <x v="3"/>
    <x v="2"/>
    <x v="36"/>
    <x v="0"/>
    <x v="1"/>
  </r>
  <r>
    <n v="28815"/>
    <s v="Married"/>
    <x v="0"/>
    <x v="14"/>
    <n v="1"/>
    <x v="4"/>
    <x v="0"/>
    <s v="Yes"/>
    <x v="0"/>
    <x v="0"/>
    <x v="2"/>
    <x v="11"/>
    <x v="0"/>
    <x v="0"/>
  </r>
  <r>
    <n v="27753"/>
    <s v="Married"/>
    <x v="1"/>
    <x v="0"/>
    <n v="0"/>
    <x v="2"/>
    <x v="0"/>
    <s v="No"/>
    <x v="2"/>
    <x v="3"/>
    <x v="2"/>
    <x v="25"/>
    <x v="2"/>
    <x v="0"/>
  </r>
  <r>
    <n v="27643"/>
    <s v="Single"/>
    <x v="1"/>
    <x v="3"/>
    <n v="5"/>
    <x v="1"/>
    <x v="2"/>
    <s v="Yes"/>
    <x v="4"/>
    <x v="1"/>
    <x v="2"/>
    <x v="20"/>
    <x v="0"/>
    <x v="0"/>
  </r>
  <r>
    <n v="13754"/>
    <s v="Single"/>
    <x v="0"/>
    <x v="2"/>
    <n v="4"/>
    <x v="4"/>
    <x v="0"/>
    <s v="Yes"/>
    <x v="0"/>
    <x v="3"/>
    <x v="2"/>
    <x v="28"/>
    <x v="0"/>
    <x v="0"/>
  </r>
  <r>
    <n v="22088"/>
    <s v="Married"/>
    <x v="0"/>
    <x v="12"/>
    <n v="1"/>
    <x v="0"/>
    <x v="4"/>
    <s v="Yes"/>
    <x v="2"/>
    <x v="0"/>
    <x v="2"/>
    <x v="12"/>
    <x v="0"/>
    <x v="1"/>
  </r>
  <r>
    <n v="27388"/>
    <s v="Married"/>
    <x v="1"/>
    <x v="10"/>
    <n v="3"/>
    <x v="0"/>
    <x v="4"/>
    <s v="No"/>
    <x v="2"/>
    <x v="3"/>
    <x v="2"/>
    <x v="29"/>
    <x v="1"/>
    <x v="0"/>
  </r>
  <r>
    <n v="24745"/>
    <s v="Single"/>
    <x v="0"/>
    <x v="1"/>
    <n v="2"/>
    <x v="2"/>
    <x v="0"/>
    <s v="No"/>
    <x v="2"/>
    <x v="0"/>
    <x v="2"/>
    <x v="38"/>
    <x v="0"/>
    <x v="0"/>
  </r>
  <r>
    <n v="29237"/>
    <s v="Single"/>
    <x v="0"/>
    <x v="7"/>
    <n v="4"/>
    <x v="1"/>
    <x v="2"/>
    <s v="Yes"/>
    <x v="4"/>
    <x v="2"/>
    <x v="2"/>
    <x v="1"/>
    <x v="0"/>
    <x v="1"/>
  </r>
  <r>
    <n v="15272"/>
    <s v="Single"/>
    <x v="1"/>
    <x v="0"/>
    <n v="0"/>
    <x v="2"/>
    <x v="0"/>
    <s v="No"/>
    <x v="2"/>
    <x v="3"/>
    <x v="2"/>
    <x v="25"/>
    <x v="2"/>
    <x v="0"/>
  </r>
  <r>
    <n v="18949"/>
    <s v="Single"/>
    <x v="1"/>
    <x v="3"/>
    <n v="0"/>
    <x v="4"/>
    <x v="4"/>
    <s v="Yes"/>
    <x v="2"/>
    <x v="2"/>
    <x v="2"/>
    <x v="50"/>
    <x v="1"/>
    <x v="1"/>
  </r>
  <r>
    <n v="14507"/>
    <s v="Married"/>
    <x v="1"/>
    <x v="11"/>
    <n v="2"/>
    <x v="4"/>
    <x v="4"/>
    <s v="Yes"/>
    <x v="4"/>
    <x v="3"/>
    <x v="2"/>
    <x v="27"/>
    <x v="1"/>
    <x v="0"/>
  </r>
  <r>
    <n v="25886"/>
    <s v="Married"/>
    <x v="0"/>
    <x v="10"/>
    <n v="2"/>
    <x v="1"/>
    <x v="2"/>
    <s v="Yes"/>
    <x v="2"/>
    <x v="1"/>
    <x v="2"/>
    <x v="16"/>
    <x v="1"/>
    <x v="1"/>
  </r>
  <r>
    <n v="21441"/>
    <s v="Married"/>
    <x v="1"/>
    <x v="14"/>
    <n v="4"/>
    <x v="0"/>
    <x v="4"/>
    <s v="Yes"/>
    <x v="2"/>
    <x v="4"/>
    <x v="2"/>
    <x v="46"/>
    <x v="1"/>
    <x v="0"/>
  </r>
  <r>
    <n v="21741"/>
    <s v="Married"/>
    <x v="0"/>
    <x v="3"/>
    <n v="3"/>
    <x v="1"/>
    <x v="2"/>
    <s v="Yes"/>
    <x v="2"/>
    <x v="2"/>
    <x v="2"/>
    <x v="5"/>
    <x v="0"/>
    <x v="1"/>
  </r>
  <r>
    <n v="14572"/>
    <s v="Married"/>
    <x v="0"/>
    <x v="3"/>
    <n v="3"/>
    <x v="4"/>
    <x v="2"/>
    <s v="Yes"/>
    <x v="0"/>
    <x v="1"/>
    <x v="2"/>
    <x v="11"/>
    <x v="0"/>
    <x v="1"/>
  </r>
  <r>
    <n v="23368"/>
    <s v="Married"/>
    <x v="0"/>
    <x v="10"/>
    <n v="5"/>
    <x v="0"/>
    <x v="0"/>
    <s v="Yes"/>
    <x v="4"/>
    <x v="4"/>
    <x v="2"/>
    <x v="3"/>
    <x v="0"/>
    <x v="0"/>
  </r>
  <r>
    <n v="16217"/>
    <s v="Single"/>
    <x v="0"/>
    <x v="10"/>
    <n v="0"/>
    <x v="4"/>
    <x v="0"/>
    <s v="Yes"/>
    <x v="0"/>
    <x v="0"/>
    <x v="2"/>
    <x v="32"/>
    <x v="0"/>
    <x v="0"/>
  </r>
  <r>
    <n v="16247"/>
    <s v="Single"/>
    <x v="0"/>
    <x v="10"/>
    <n v="4"/>
    <x v="4"/>
    <x v="0"/>
    <s v="No"/>
    <x v="0"/>
    <x v="3"/>
    <x v="2"/>
    <x v="15"/>
    <x v="0"/>
    <x v="0"/>
  </r>
  <r>
    <n v="22010"/>
    <s v="Single"/>
    <x v="1"/>
    <x v="0"/>
    <n v="0"/>
    <x v="2"/>
    <x v="0"/>
    <s v="Yes"/>
    <x v="2"/>
    <x v="2"/>
    <x v="2"/>
    <x v="23"/>
    <x v="0"/>
    <x v="0"/>
  </r>
  <r>
    <n v="25872"/>
    <s v="Single"/>
    <x v="0"/>
    <x v="3"/>
    <n v="2"/>
    <x v="0"/>
    <x v="4"/>
    <s v="No"/>
    <x v="1"/>
    <x v="1"/>
    <x v="2"/>
    <x v="7"/>
    <x v="1"/>
    <x v="1"/>
  </r>
  <r>
    <n v="19164"/>
    <s v="Single"/>
    <x v="0"/>
    <x v="3"/>
    <n v="0"/>
    <x v="0"/>
    <x v="2"/>
    <s v="No"/>
    <x v="1"/>
    <x v="1"/>
    <x v="2"/>
    <x v="13"/>
    <x v="0"/>
    <x v="1"/>
  </r>
  <r>
    <n v="18435"/>
    <s v="Single"/>
    <x v="0"/>
    <x v="3"/>
    <n v="5"/>
    <x v="4"/>
    <x v="4"/>
    <s v="Yes"/>
    <x v="2"/>
    <x v="4"/>
    <x v="2"/>
    <x v="41"/>
    <x v="1"/>
    <x v="1"/>
  </r>
  <r>
    <n v="14284"/>
    <s v="Single"/>
    <x v="1"/>
    <x v="10"/>
    <n v="0"/>
    <x v="1"/>
    <x v="2"/>
    <s v="No"/>
    <x v="2"/>
    <x v="3"/>
    <x v="2"/>
    <x v="21"/>
    <x v="0"/>
    <x v="1"/>
  </r>
  <r>
    <n v="11287"/>
    <s v="Married"/>
    <x v="1"/>
    <x v="3"/>
    <n v="5"/>
    <x v="1"/>
    <x v="2"/>
    <s v="No"/>
    <x v="4"/>
    <x v="2"/>
    <x v="2"/>
    <x v="12"/>
    <x v="0"/>
    <x v="0"/>
  </r>
  <r>
    <n v="13066"/>
    <s v="Single"/>
    <x v="1"/>
    <x v="1"/>
    <n v="0"/>
    <x v="2"/>
    <x v="0"/>
    <s v="No"/>
    <x v="2"/>
    <x v="3"/>
    <x v="2"/>
    <x v="23"/>
    <x v="0"/>
    <x v="1"/>
  </r>
  <r>
    <n v="29106"/>
    <s v="Single"/>
    <x v="1"/>
    <x v="0"/>
    <n v="0"/>
    <x v="2"/>
    <x v="0"/>
    <s v="No"/>
    <x v="2"/>
    <x v="3"/>
    <x v="2"/>
    <x v="23"/>
    <x v="0"/>
    <x v="1"/>
  </r>
  <r>
    <n v="26236"/>
    <s v="Married"/>
    <x v="0"/>
    <x v="0"/>
    <n v="3"/>
    <x v="1"/>
    <x v="1"/>
    <s v="Yes"/>
    <x v="1"/>
    <x v="0"/>
    <x v="2"/>
    <x v="23"/>
    <x v="0"/>
    <x v="0"/>
  </r>
  <r>
    <n v="17531"/>
    <s v="Married"/>
    <x v="1"/>
    <x v="10"/>
    <n v="2"/>
    <x v="2"/>
    <x v="2"/>
    <s v="No"/>
    <x v="2"/>
    <x v="2"/>
    <x v="2"/>
    <x v="5"/>
    <x v="0"/>
    <x v="0"/>
  </r>
  <r>
    <n v="12964"/>
    <s v="Married"/>
    <x v="1"/>
    <x v="3"/>
    <n v="1"/>
    <x v="1"/>
    <x v="0"/>
    <s v="Yes"/>
    <x v="1"/>
    <x v="0"/>
    <x v="2"/>
    <x v="20"/>
    <x v="0"/>
    <x v="0"/>
  </r>
  <r>
    <n v="19133"/>
    <s v="Single"/>
    <x v="1"/>
    <x v="14"/>
    <n v="2"/>
    <x v="0"/>
    <x v="0"/>
    <s v="Yes"/>
    <x v="1"/>
    <x v="1"/>
    <x v="2"/>
    <x v="13"/>
    <x v="0"/>
    <x v="1"/>
  </r>
  <r>
    <n v="24643"/>
    <s v="Single"/>
    <x v="0"/>
    <x v="10"/>
    <n v="4"/>
    <x v="0"/>
    <x v="4"/>
    <s v="Yes"/>
    <x v="2"/>
    <x v="4"/>
    <x v="2"/>
    <x v="18"/>
    <x v="1"/>
    <x v="0"/>
  </r>
  <r>
    <n v="21599"/>
    <s v="Married"/>
    <x v="0"/>
    <x v="10"/>
    <n v="1"/>
    <x v="4"/>
    <x v="2"/>
    <s v="Yes"/>
    <x v="0"/>
    <x v="1"/>
    <x v="2"/>
    <x v="4"/>
    <x v="0"/>
    <x v="1"/>
  </r>
  <r>
    <n v="22976"/>
    <s v="Single"/>
    <x v="1"/>
    <x v="0"/>
    <n v="0"/>
    <x v="2"/>
    <x v="0"/>
    <s v="No"/>
    <x v="2"/>
    <x v="0"/>
    <x v="2"/>
    <x v="26"/>
    <x v="2"/>
    <x v="1"/>
  </r>
  <r>
    <n v="27637"/>
    <s v="Single"/>
    <x v="0"/>
    <x v="11"/>
    <n v="1"/>
    <x v="1"/>
    <x v="2"/>
    <s v="No"/>
    <x v="4"/>
    <x v="3"/>
    <x v="2"/>
    <x v="20"/>
    <x v="0"/>
    <x v="0"/>
  </r>
  <r>
    <n v="11890"/>
    <s v="Married"/>
    <x v="0"/>
    <x v="3"/>
    <n v="5"/>
    <x v="4"/>
    <x v="2"/>
    <s v="Yes"/>
    <x v="1"/>
    <x v="0"/>
    <x v="2"/>
    <x v="15"/>
    <x v="0"/>
    <x v="0"/>
  </r>
  <r>
    <n v="28580"/>
    <s v="Married"/>
    <x v="0"/>
    <x v="2"/>
    <n v="0"/>
    <x v="4"/>
    <x v="0"/>
    <s v="Yes"/>
    <x v="0"/>
    <x v="3"/>
    <x v="2"/>
    <x v="8"/>
    <x v="0"/>
    <x v="1"/>
  </r>
  <r>
    <n v="14443"/>
    <s v="Married"/>
    <x v="1"/>
    <x v="12"/>
    <n v="1"/>
    <x v="4"/>
    <x v="4"/>
    <s v="Yes"/>
    <x v="3"/>
    <x v="0"/>
    <x v="2"/>
    <x v="8"/>
    <x v="0"/>
    <x v="0"/>
  </r>
  <r>
    <n v="17864"/>
    <s v="Married"/>
    <x v="0"/>
    <x v="10"/>
    <n v="1"/>
    <x v="1"/>
    <x v="0"/>
    <s v="Yes"/>
    <x v="1"/>
    <x v="1"/>
    <x v="2"/>
    <x v="30"/>
    <x v="0"/>
    <x v="1"/>
  </r>
  <r>
    <n v="20505"/>
    <s v="Married"/>
    <x v="0"/>
    <x v="0"/>
    <n v="5"/>
    <x v="2"/>
    <x v="2"/>
    <s v="No"/>
    <x v="2"/>
    <x v="4"/>
    <x v="2"/>
    <x v="33"/>
    <x v="1"/>
    <x v="0"/>
  </r>
  <r>
    <n v="14592"/>
    <s v="Married"/>
    <x v="0"/>
    <x v="10"/>
    <n v="0"/>
    <x v="4"/>
    <x v="2"/>
    <s v="Yes"/>
    <x v="0"/>
    <x v="0"/>
    <x v="2"/>
    <x v="8"/>
    <x v="0"/>
    <x v="0"/>
  </r>
  <r>
    <n v="22227"/>
    <s v="Married"/>
    <x v="0"/>
    <x v="10"/>
    <n v="2"/>
    <x v="2"/>
    <x v="2"/>
    <s v="Yes"/>
    <x v="2"/>
    <x v="2"/>
    <x v="2"/>
    <x v="5"/>
    <x v="0"/>
    <x v="0"/>
  </r>
  <r>
    <n v="21471"/>
    <s v="Married"/>
    <x v="1"/>
    <x v="3"/>
    <n v="2"/>
    <x v="1"/>
    <x v="2"/>
    <s v="Yes"/>
    <x v="1"/>
    <x v="4"/>
    <x v="2"/>
    <x v="14"/>
    <x v="1"/>
    <x v="0"/>
  </r>
  <r>
    <n v="22252"/>
    <s v="Single"/>
    <x v="0"/>
    <x v="10"/>
    <n v="1"/>
    <x v="4"/>
    <x v="2"/>
    <s v="Yes"/>
    <x v="0"/>
    <x v="1"/>
    <x v="2"/>
    <x v="4"/>
    <x v="0"/>
    <x v="1"/>
  </r>
  <r>
    <n v="21260"/>
    <s v="Single"/>
    <x v="0"/>
    <x v="0"/>
    <n v="0"/>
    <x v="2"/>
    <x v="0"/>
    <s v="Yes"/>
    <x v="2"/>
    <x v="2"/>
    <x v="2"/>
    <x v="25"/>
    <x v="2"/>
    <x v="0"/>
  </r>
  <r>
    <n v="11817"/>
    <s v="Single"/>
    <x v="0"/>
    <x v="3"/>
    <n v="4"/>
    <x v="4"/>
    <x v="2"/>
    <s v="Yes"/>
    <x v="0"/>
    <x v="1"/>
    <x v="2"/>
    <x v="11"/>
    <x v="0"/>
    <x v="1"/>
  </r>
  <r>
    <n v="19223"/>
    <s v="Married"/>
    <x v="0"/>
    <x v="1"/>
    <n v="2"/>
    <x v="2"/>
    <x v="0"/>
    <s v="Yes"/>
    <x v="2"/>
    <x v="3"/>
    <x v="2"/>
    <x v="28"/>
    <x v="0"/>
    <x v="0"/>
  </r>
  <r>
    <n v="18517"/>
    <s v="Married"/>
    <x v="1"/>
    <x v="11"/>
    <n v="3"/>
    <x v="0"/>
    <x v="4"/>
    <s v="Yes"/>
    <x v="3"/>
    <x v="0"/>
    <x v="2"/>
    <x v="3"/>
    <x v="0"/>
    <x v="0"/>
  </r>
  <r>
    <n v="21717"/>
    <s v="Married"/>
    <x v="1"/>
    <x v="0"/>
    <n v="2"/>
    <x v="1"/>
    <x v="1"/>
    <s v="Yes"/>
    <x v="1"/>
    <x v="0"/>
    <x v="2"/>
    <x v="15"/>
    <x v="0"/>
    <x v="0"/>
  </r>
  <r>
    <n v="13760"/>
    <s v="Married"/>
    <x v="1"/>
    <x v="10"/>
    <n v="4"/>
    <x v="4"/>
    <x v="0"/>
    <s v="No"/>
    <x v="0"/>
    <x v="0"/>
    <x v="2"/>
    <x v="15"/>
    <x v="0"/>
    <x v="0"/>
  </r>
  <r>
    <n v="18145"/>
    <s v="Married"/>
    <x v="1"/>
    <x v="2"/>
    <n v="5"/>
    <x v="0"/>
    <x v="4"/>
    <s v="No"/>
    <x v="2"/>
    <x v="1"/>
    <x v="0"/>
    <x v="24"/>
    <x v="1"/>
    <x v="0"/>
  </r>
  <r>
    <n v="21770"/>
    <s v="Married"/>
    <x v="1"/>
    <x v="10"/>
    <n v="4"/>
    <x v="0"/>
    <x v="4"/>
    <s v="Yes"/>
    <x v="2"/>
    <x v="4"/>
    <x v="2"/>
    <x v="2"/>
    <x v="1"/>
    <x v="0"/>
  </r>
  <r>
    <n v="11165"/>
    <s v="Married"/>
    <x v="0"/>
    <x v="10"/>
    <n v="0"/>
    <x v="1"/>
    <x v="0"/>
    <s v="No"/>
    <x v="1"/>
    <x v="3"/>
    <x v="2"/>
    <x v="6"/>
    <x v="0"/>
    <x v="0"/>
  </r>
  <r>
    <n v="16377"/>
    <s v="Single"/>
    <x v="0"/>
    <x v="2"/>
    <n v="4"/>
    <x v="4"/>
    <x v="0"/>
    <s v="No"/>
    <x v="0"/>
    <x v="0"/>
    <x v="2"/>
    <x v="15"/>
    <x v="0"/>
    <x v="0"/>
  </r>
  <r>
    <n v="26248"/>
    <s v="Married"/>
    <x v="1"/>
    <x v="6"/>
    <n v="3"/>
    <x v="3"/>
    <x v="1"/>
    <s v="No"/>
    <x v="2"/>
    <x v="0"/>
    <x v="2"/>
    <x v="31"/>
    <x v="0"/>
    <x v="0"/>
  </r>
  <r>
    <n v="23461"/>
    <s v="Married"/>
    <x v="0"/>
    <x v="8"/>
    <n v="5"/>
    <x v="1"/>
    <x v="2"/>
    <s v="Yes"/>
    <x v="4"/>
    <x v="1"/>
    <x v="2"/>
    <x v="8"/>
    <x v="0"/>
    <x v="0"/>
  </r>
  <r>
    <n v="29133"/>
    <s v="Single"/>
    <x v="0"/>
    <x v="10"/>
    <n v="4"/>
    <x v="0"/>
    <x v="0"/>
    <s v="No"/>
    <x v="2"/>
    <x v="0"/>
    <x v="2"/>
    <x v="0"/>
    <x v="0"/>
    <x v="0"/>
  </r>
  <r>
    <n v="27673"/>
    <s v="Single"/>
    <x v="0"/>
    <x v="10"/>
    <n v="3"/>
    <x v="4"/>
    <x v="4"/>
    <s v="Yes"/>
    <x v="2"/>
    <x v="2"/>
    <x v="2"/>
    <x v="39"/>
    <x v="0"/>
    <x v="1"/>
  </r>
  <r>
    <n v="12774"/>
    <s v="Married"/>
    <x v="0"/>
    <x v="0"/>
    <n v="1"/>
    <x v="1"/>
    <x v="1"/>
    <s v="Yes"/>
    <x v="1"/>
    <x v="3"/>
    <x v="2"/>
    <x v="36"/>
    <x v="0"/>
    <x v="1"/>
  </r>
  <r>
    <n v="18910"/>
    <s v="Single"/>
    <x v="1"/>
    <x v="1"/>
    <n v="0"/>
    <x v="1"/>
    <x v="0"/>
    <s v="Yes"/>
    <x v="2"/>
    <x v="2"/>
    <x v="2"/>
    <x v="25"/>
    <x v="2"/>
    <x v="0"/>
  </r>
  <r>
    <n v="11699"/>
    <s v="Single"/>
    <x v="1"/>
    <x v="10"/>
    <n v="0"/>
    <x v="0"/>
    <x v="0"/>
    <s v="No"/>
    <x v="2"/>
    <x v="0"/>
    <x v="2"/>
    <x v="25"/>
    <x v="2"/>
    <x v="0"/>
  </r>
  <r>
    <n v="16725"/>
    <s v="Married"/>
    <x v="1"/>
    <x v="1"/>
    <n v="0"/>
    <x v="2"/>
    <x v="0"/>
    <s v="Yes"/>
    <x v="2"/>
    <x v="2"/>
    <x v="2"/>
    <x v="22"/>
    <x v="2"/>
    <x v="0"/>
  </r>
  <r>
    <n v="28269"/>
    <s v="Single"/>
    <x v="0"/>
    <x v="12"/>
    <n v="1"/>
    <x v="0"/>
    <x v="4"/>
    <s v="No"/>
    <x v="1"/>
    <x v="1"/>
    <x v="2"/>
    <x v="12"/>
    <x v="0"/>
    <x v="0"/>
  </r>
  <r>
    <n v="23144"/>
    <s v="Married"/>
    <x v="1"/>
    <x v="14"/>
    <n v="1"/>
    <x v="0"/>
    <x v="0"/>
    <s v="Yes"/>
    <x v="0"/>
    <x v="0"/>
    <x v="2"/>
    <x v="17"/>
    <x v="0"/>
    <x v="1"/>
  </r>
  <r>
    <n v="23376"/>
    <s v="Married"/>
    <x v="1"/>
    <x v="3"/>
    <n v="1"/>
    <x v="0"/>
    <x v="2"/>
    <s v="Yes"/>
    <x v="1"/>
    <x v="1"/>
    <x v="2"/>
    <x v="20"/>
    <x v="0"/>
    <x v="1"/>
  </r>
  <r>
    <n v="25970"/>
    <s v="Single"/>
    <x v="0"/>
    <x v="10"/>
    <n v="4"/>
    <x v="0"/>
    <x v="0"/>
    <s v="No"/>
    <x v="2"/>
    <x v="0"/>
    <x v="2"/>
    <x v="3"/>
    <x v="0"/>
    <x v="1"/>
  </r>
  <r>
    <n v="28068"/>
    <s v="Single"/>
    <x v="0"/>
    <x v="2"/>
    <n v="3"/>
    <x v="4"/>
    <x v="2"/>
    <s v="No"/>
    <x v="0"/>
    <x v="0"/>
    <x v="2"/>
    <x v="4"/>
    <x v="0"/>
    <x v="1"/>
  </r>
  <r>
    <n v="18390"/>
    <s v="Married"/>
    <x v="1"/>
    <x v="2"/>
    <n v="5"/>
    <x v="1"/>
    <x v="2"/>
    <s v="Yes"/>
    <x v="2"/>
    <x v="0"/>
    <x v="2"/>
    <x v="20"/>
    <x v="0"/>
    <x v="0"/>
  </r>
  <r>
    <n v="29112"/>
    <s v="Single"/>
    <x v="1"/>
    <x v="10"/>
    <n v="0"/>
    <x v="1"/>
    <x v="2"/>
    <s v="No"/>
    <x v="2"/>
    <x v="3"/>
    <x v="2"/>
    <x v="25"/>
    <x v="2"/>
    <x v="0"/>
  </r>
  <r>
    <n v="14090"/>
    <s v="Married"/>
    <x v="0"/>
    <x v="1"/>
    <n v="0"/>
    <x v="3"/>
    <x v="1"/>
    <s v="No"/>
    <x v="2"/>
    <x v="0"/>
    <x v="2"/>
    <x v="26"/>
    <x v="2"/>
    <x v="0"/>
  </r>
  <r>
    <n v="27040"/>
    <s v="Married"/>
    <x v="1"/>
    <x v="6"/>
    <n v="2"/>
    <x v="3"/>
    <x v="1"/>
    <s v="Yes"/>
    <x v="2"/>
    <x v="3"/>
    <x v="2"/>
    <x v="38"/>
    <x v="0"/>
    <x v="0"/>
  </r>
  <r>
    <n v="23479"/>
    <s v="Single"/>
    <x v="1"/>
    <x v="8"/>
    <n v="0"/>
    <x v="1"/>
    <x v="2"/>
    <s v="No"/>
    <x v="2"/>
    <x v="0"/>
    <x v="2"/>
    <x v="1"/>
    <x v="0"/>
    <x v="1"/>
  </r>
  <r>
    <n v="16795"/>
    <s v="Married"/>
    <x v="0"/>
    <x v="3"/>
    <n v="4"/>
    <x v="0"/>
    <x v="4"/>
    <s v="Yes"/>
    <x v="1"/>
    <x v="3"/>
    <x v="2"/>
    <x v="14"/>
    <x v="1"/>
    <x v="0"/>
  </r>
  <r>
    <n v="22014"/>
    <s v="Single"/>
    <x v="1"/>
    <x v="1"/>
    <n v="0"/>
    <x v="2"/>
    <x v="0"/>
    <s v="Yes"/>
    <x v="2"/>
    <x v="2"/>
    <x v="2"/>
    <x v="22"/>
    <x v="2"/>
    <x v="0"/>
  </r>
  <r>
    <n v="13314"/>
    <s v="Married"/>
    <x v="1"/>
    <x v="7"/>
    <n v="1"/>
    <x v="2"/>
    <x v="2"/>
    <s v="Yes"/>
    <x v="3"/>
    <x v="2"/>
    <x v="2"/>
    <x v="30"/>
    <x v="0"/>
    <x v="1"/>
  </r>
  <r>
    <n v="11619"/>
    <s v="Single"/>
    <x v="0"/>
    <x v="14"/>
    <n v="0"/>
    <x v="4"/>
    <x v="0"/>
    <s v="Yes"/>
    <x v="0"/>
    <x v="3"/>
    <x v="2"/>
    <x v="6"/>
    <x v="0"/>
    <x v="0"/>
  </r>
  <r>
    <n v="29132"/>
    <s v="Single"/>
    <x v="0"/>
    <x v="0"/>
    <n v="0"/>
    <x v="0"/>
    <x v="2"/>
    <s v="Yes"/>
    <x v="1"/>
    <x v="1"/>
    <x v="2"/>
    <x v="0"/>
    <x v="0"/>
    <x v="1"/>
  </r>
  <r>
    <n v="11199"/>
    <s v="Married"/>
    <x v="0"/>
    <x v="3"/>
    <n v="4"/>
    <x v="0"/>
    <x v="4"/>
    <s v="Yes"/>
    <x v="1"/>
    <x v="4"/>
    <x v="2"/>
    <x v="14"/>
    <x v="1"/>
    <x v="0"/>
  </r>
  <r>
    <n v="20296"/>
    <s v="Single"/>
    <x v="0"/>
    <x v="10"/>
    <n v="0"/>
    <x v="1"/>
    <x v="0"/>
    <s v="No"/>
    <x v="1"/>
    <x v="3"/>
    <x v="2"/>
    <x v="6"/>
    <x v="0"/>
    <x v="1"/>
  </r>
  <r>
    <n v="17546"/>
    <s v="Married"/>
    <x v="0"/>
    <x v="3"/>
    <n v="1"/>
    <x v="1"/>
    <x v="0"/>
    <s v="Yes"/>
    <x v="1"/>
    <x v="0"/>
    <x v="2"/>
    <x v="20"/>
    <x v="0"/>
    <x v="1"/>
  </r>
  <r>
    <n v="18069"/>
    <s v="Married"/>
    <x v="1"/>
    <x v="3"/>
    <n v="5"/>
    <x v="0"/>
    <x v="4"/>
    <s v="Yes"/>
    <x v="3"/>
    <x v="4"/>
    <x v="2"/>
    <x v="2"/>
    <x v="1"/>
    <x v="0"/>
  </r>
  <r>
    <n v="23712"/>
    <s v="Single"/>
    <x v="0"/>
    <x v="3"/>
    <n v="2"/>
    <x v="0"/>
    <x v="4"/>
    <s v="Yes"/>
    <x v="1"/>
    <x v="4"/>
    <x v="2"/>
    <x v="14"/>
    <x v="1"/>
    <x v="0"/>
  </r>
  <r>
    <n v="23358"/>
    <s v="Married"/>
    <x v="1"/>
    <x v="10"/>
    <n v="0"/>
    <x v="2"/>
    <x v="2"/>
    <s v="Yes"/>
    <x v="2"/>
    <x v="2"/>
    <x v="2"/>
    <x v="21"/>
    <x v="0"/>
    <x v="1"/>
  </r>
  <r>
    <n v="20518"/>
    <s v="Married"/>
    <x v="0"/>
    <x v="3"/>
    <n v="2"/>
    <x v="1"/>
    <x v="2"/>
    <s v="Yes"/>
    <x v="1"/>
    <x v="4"/>
    <x v="2"/>
    <x v="7"/>
    <x v="1"/>
    <x v="0"/>
  </r>
  <r>
    <n v="28026"/>
    <s v="Married"/>
    <x v="0"/>
    <x v="0"/>
    <n v="2"/>
    <x v="2"/>
    <x v="2"/>
    <s v="No"/>
    <x v="2"/>
    <x v="1"/>
    <x v="2"/>
    <x v="14"/>
    <x v="1"/>
    <x v="0"/>
  </r>
  <r>
    <n v="11669"/>
    <s v="Single"/>
    <x v="0"/>
    <x v="3"/>
    <n v="2"/>
    <x v="0"/>
    <x v="0"/>
    <s v="Yes"/>
    <x v="1"/>
    <x v="1"/>
    <x v="2"/>
    <x v="13"/>
    <x v="0"/>
    <x v="0"/>
  </r>
  <r>
    <n v="16020"/>
    <s v="Married"/>
    <x v="1"/>
    <x v="0"/>
    <n v="0"/>
    <x v="2"/>
    <x v="0"/>
    <s v="Yes"/>
    <x v="2"/>
    <x v="2"/>
    <x v="2"/>
    <x v="26"/>
    <x v="2"/>
    <x v="1"/>
  </r>
  <r>
    <n v="27090"/>
    <s v="Married"/>
    <x v="0"/>
    <x v="10"/>
    <n v="1"/>
    <x v="4"/>
    <x v="2"/>
    <s v="Yes"/>
    <x v="0"/>
    <x v="1"/>
    <x v="2"/>
    <x v="34"/>
    <x v="0"/>
    <x v="1"/>
  </r>
  <r>
    <n v="27198"/>
    <s v="Single"/>
    <x v="0"/>
    <x v="2"/>
    <n v="0"/>
    <x v="4"/>
    <x v="0"/>
    <s v="No"/>
    <x v="0"/>
    <x v="0"/>
    <x v="2"/>
    <x v="8"/>
    <x v="0"/>
    <x v="0"/>
  </r>
  <r>
    <n v="19661"/>
    <s v="Single"/>
    <x v="1"/>
    <x v="8"/>
    <n v="4"/>
    <x v="0"/>
    <x v="4"/>
    <s v="Yes"/>
    <x v="1"/>
    <x v="3"/>
    <x v="2"/>
    <x v="13"/>
    <x v="0"/>
    <x v="1"/>
  </r>
  <r>
    <n v="26327"/>
    <s v="Married"/>
    <x v="1"/>
    <x v="3"/>
    <n v="4"/>
    <x v="4"/>
    <x v="2"/>
    <s v="Yes"/>
    <x v="0"/>
    <x v="1"/>
    <x v="2"/>
    <x v="4"/>
    <x v="0"/>
    <x v="1"/>
  </r>
  <r>
    <n v="26341"/>
    <s v="Married"/>
    <x v="0"/>
    <x v="3"/>
    <n v="5"/>
    <x v="4"/>
    <x v="2"/>
    <s v="Yes"/>
    <x v="2"/>
    <x v="0"/>
    <x v="2"/>
    <x v="34"/>
    <x v="0"/>
    <x v="0"/>
  </r>
  <r>
    <n v="24958"/>
    <s v="Single"/>
    <x v="0"/>
    <x v="0"/>
    <n v="5"/>
    <x v="2"/>
    <x v="2"/>
    <s v="No"/>
    <x v="4"/>
    <x v="1"/>
    <x v="2"/>
    <x v="2"/>
    <x v="1"/>
    <x v="1"/>
  </r>
  <r>
    <n v="13287"/>
    <s v="Single"/>
    <x v="1"/>
    <x v="15"/>
    <n v="4"/>
    <x v="0"/>
    <x v="4"/>
    <s v="Yes"/>
    <x v="3"/>
    <x v="2"/>
    <x v="2"/>
    <x v="0"/>
    <x v="0"/>
    <x v="1"/>
  </r>
  <r>
    <n v="14493"/>
    <s v="Single"/>
    <x v="0"/>
    <x v="3"/>
    <n v="3"/>
    <x v="4"/>
    <x v="4"/>
    <s v="No"/>
    <x v="2"/>
    <x v="3"/>
    <x v="2"/>
    <x v="39"/>
    <x v="0"/>
    <x v="0"/>
  </r>
  <r>
    <n v="26678"/>
    <s v="Single"/>
    <x v="0"/>
    <x v="2"/>
    <n v="2"/>
    <x v="3"/>
    <x v="0"/>
    <s v="Yes"/>
    <x v="2"/>
    <x v="2"/>
    <x v="2"/>
    <x v="38"/>
    <x v="0"/>
    <x v="0"/>
  </r>
  <r>
    <n v="23275"/>
    <s v="Married"/>
    <x v="1"/>
    <x v="1"/>
    <n v="2"/>
    <x v="2"/>
    <x v="0"/>
    <s v="Yes"/>
    <x v="2"/>
    <x v="3"/>
    <x v="2"/>
    <x v="38"/>
    <x v="0"/>
    <x v="0"/>
  </r>
  <r>
    <n v="11270"/>
    <s v="Married"/>
    <x v="1"/>
    <x v="12"/>
    <n v="2"/>
    <x v="4"/>
    <x v="4"/>
    <s v="Yes"/>
    <x v="4"/>
    <x v="0"/>
    <x v="2"/>
    <x v="0"/>
    <x v="0"/>
    <x v="1"/>
  </r>
  <r>
    <n v="20084"/>
    <s v="Married"/>
    <x v="1"/>
    <x v="6"/>
    <n v="2"/>
    <x v="2"/>
    <x v="3"/>
    <s v="No"/>
    <x v="2"/>
    <x v="0"/>
    <x v="2"/>
    <x v="39"/>
    <x v="0"/>
    <x v="0"/>
  </r>
  <r>
    <n v="16144"/>
    <s v="Married"/>
    <x v="1"/>
    <x v="3"/>
    <n v="1"/>
    <x v="4"/>
    <x v="2"/>
    <s v="Yes"/>
    <x v="1"/>
    <x v="0"/>
    <x v="2"/>
    <x v="30"/>
    <x v="0"/>
    <x v="1"/>
  </r>
  <r>
    <n v="27731"/>
    <s v="Married"/>
    <x v="1"/>
    <x v="0"/>
    <n v="0"/>
    <x v="2"/>
    <x v="0"/>
    <s v="Yes"/>
    <x v="2"/>
    <x v="2"/>
    <x v="2"/>
    <x v="40"/>
    <x v="2"/>
    <x v="0"/>
  </r>
  <r>
    <n v="11886"/>
    <s v="Married"/>
    <x v="0"/>
    <x v="10"/>
    <n v="3"/>
    <x v="0"/>
    <x v="2"/>
    <s v="Yes"/>
    <x v="1"/>
    <x v="0"/>
    <x v="2"/>
    <x v="28"/>
    <x v="0"/>
    <x v="1"/>
  </r>
  <r>
    <n v="24324"/>
    <s v="Single"/>
    <x v="0"/>
    <x v="10"/>
    <n v="4"/>
    <x v="0"/>
    <x v="0"/>
    <s v="Yes"/>
    <x v="2"/>
    <x v="1"/>
    <x v="2"/>
    <x v="3"/>
    <x v="0"/>
    <x v="1"/>
  </r>
  <r>
    <n v="22220"/>
    <s v="Married"/>
    <x v="1"/>
    <x v="10"/>
    <n v="2"/>
    <x v="2"/>
    <x v="2"/>
    <s v="No"/>
    <x v="2"/>
    <x v="3"/>
    <x v="2"/>
    <x v="38"/>
    <x v="0"/>
    <x v="1"/>
  </r>
  <r>
    <n v="26625"/>
    <s v="Single"/>
    <x v="0"/>
    <x v="10"/>
    <n v="0"/>
    <x v="4"/>
    <x v="2"/>
    <s v="Yes"/>
    <x v="1"/>
    <x v="1"/>
    <x v="2"/>
    <x v="13"/>
    <x v="0"/>
    <x v="1"/>
  </r>
  <r>
    <n v="23027"/>
    <s v="Single"/>
    <x v="1"/>
    <x v="12"/>
    <n v="1"/>
    <x v="0"/>
    <x v="4"/>
    <s v="No"/>
    <x v="3"/>
    <x v="0"/>
    <x v="2"/>
    <x v="20"/>
    <x v="0"/>
    <x v="0"/>
  </r>
  <r>
    <n v="16867"/>
    <s v="Single"/>
    <x v="0"/>
    <x v="12"/>
    <n v="1"/>
    <x v="0"/>
    <x v="4"/>
    <s v="No"/>
    <x v="4"/>
    <x v="0"/>
    <x v="2"/>
    <x v="12"/>
    <x v="0"/>
    <x v="1"/>
  </r>
  <r>
    <n v="14514"/>
    <s v="Single"/>
    <x v="0"/>
    <x v="1"/>
    <n v="0"/>
    <x v="1"/>
    <x v="0"/>
    <s v="Yes"/>
    <x v="1"/>
    <x v="2"/>
    <x v="2"/>
    <x v="22"/>
    <x v="2"/>
    <x v="0"/>
  </r>
  <r>
    <n v="19634"/>
    <s v="Married"/>
    <x v="1"/>
    <x v="0"/>
    <n v="0"/>
    <x v="2"/>
    <x v="0"/>
    <s v="Yes"/>
    <x v="1"/>
    <x v="2"/>
    <x v="2"/>
    <x v="23"/>
    <x v="0"/>
    <x v="0"/>
  </r>
  <r>
    <n v="18504"/>
    <s v="Married"/>
    <x v="1"/>
    <x v="3"/>
    <n v="2"/>
    <x v="3"/>
    <x v="0"/>
    <s v="No"/>
    <x v="2"/>
    <x v="3"/>
    <x v="2"/>
    <x v="38"/>
    <x v="0"/>
    <x v="0"/>
  </r>
  <r>
    <n v="28799"/>
    <s v="Single"/>
    <x v="0"/>
    <x v="0"/>
    <n v="2"/>
    <x v="1"/>
    <x v="1"/>
    <s v="No"/>
    <x v="1"/>
    <x v="3"/>
    <x v="2"/>
    <x v="15"/>
    <x v="0"/>
    <x v="1"/>
  </r>
  <r>
    <n v="11225"/>
    <s v="Married"/>
    <x v="0"/>
    <x v="10"/>
    <n v="2"/>
    <x v="1"/>
    <x v="2"/>
    <s v="Yes"/>
    <x v="1"/>
    <x v="4"/>
    <x v="2"/>
    <x v="10"/>
    <x v="1"/>
    <x v="0"/>
  </r>
  <r>
    <n v="17657"/>
    <s v="Married"/>
    <x v="1"/>
    <x v="0"/>
    <n v="4"/>
    <x v="1"/>
    <x v="1"/>
    <s v="No"/>
    <x v="0"/>
    <x v="0"/>
    <x v="2"/>
    <x v="25"/>
    <x v="2"/>
    <x v="0"/>
  </r>
  <r>
    <n v="14913"/>
    <s v="Married"/>
    <x v="0"/>
    <x v="0"/>
    <n v="1"/>
    <x v="1"/>
    <x v="1"/>
    <s v="Yes"/>
    <x v="1"/>
    <x v="3"/>
    <x v="2"/>
    <x v="28"/>
    <x v="0"/>
    <x v="1"/>
  </r>
  <r>
    <n v="14077"/>
    <s v="Single"/>
    <x v="1"/>
    <x v="1"/>
    <n v="0"/>
    <x v="2"/>
    <x v="0"/>
    <s v="Yes"/>
    <x v="2"/>
    <x v="2"/>
    <x v="2"/>
    <x v="25"/>
    <x v="2"/>
    <x v="0"/>
  </r>
  <r>
    <n v="13296"/>
    <s v="Married"/>
    <x v="1"/>
    <x v="15"/>
    <n v="1"/>
    <x v="0"/>
    <x v="4"/>
    <s v="Yes"/>
    <x v="4"/>
    <x v="2"/>
    <x v="2"/>
    <x v="12"/>
    <x v="0"/>
    <x v="0"/>
  </r>
  <r>
    <n v="20535"/>
    <s v="Married"/>
    <x v="0"/>
    <x v="3"/>
    <n v="4"/>
    <x v="1"/>
    <x v="2"/>
    <s v="Yes"/>
    <x v="1"/>
    <x v="4"/>
    <x v="2"/>
    <x v="16"/>
    <x v="1"/>
    <x v="0"/>
  </r>
  <r>
    <n v="12452"/>
    <s v="Married"/>
    <x v="1"/>
    <x v="10"/>
    <n v="4"/>
    <x v="4"/>
    <x v="0"/>
    <s v="Yes"/>
    <x v="0"/>
    <x v="3"/>
    <x v="2"/>
    <x v="15"/>
    <x v="0"/>
    <x v="1"/>
  </r>
  <r>
    <n v="28043"/>
    <s v="Married"/>
    <x v="0"/>
    <x v="10"/>
    <n v="2"/>
    <x v="0"/>
    <x v="4"/>
    <s v="Yes"/>
    <x v="0"/>
    <x v="4"/>
    <x v="2"/>
    <x v="16"/>
    <x v="1"/>
    <x v="0"/>
  </r>
  <r>
    <n v="12957"/>
    <s v="Single"/>
    <x v="0"/>
    <x v="3"/>
    <n v="1"/>
    <x v="0"/>
    <x v="2"/>
    <s v="No"/>
    <x v="1"/>
    <x v="0"/>
    <x v="2"/>
    <x v="20"/>
    <x v="0"/>
    <x v="0"/>
  </r>
  <r>
    <n v="15412"/>
    <s v="Married"/>
    <x v="1"/>
    <x v="12"/>
    <n v="2"/>
    <x v="4"/>
    <x v="4"/>
    <s v="Yes"/>
    <x v="4"/>
    <x v="1"/>
    <x v="2"/>
    <x v="45"/>
    <x v="1"/>
    <x v="0"/>
  </r>
  <r>
    <n v="20514"/>
    <s v="Married"/>
    <x v="0"/>
    <x v="3"/>
    <n v="2"/>
    <x v="1"/>
    <x v="2"/>
    <s v="Yes"/>
    <x v="1"/>
    <x v="1"/>
    <x v="2"/>
    <x v="14"/>
    <x v="1"/>
    <x v="0"/>
  </r>
  <r>
    <n v="20758"/>
    <s v="Married"/>
    <x v="1"/>
    <x v="1"/>
    <n v="2"/>
    <x v="2"/>
    <x v="0"/>
    <s v="Yes"/>
    <x v="2"/>
    <x v="3"/>
    <x v="2"/>
    <x v="5"/>
    <x v="0"/>
    <x v="0"/>
  </r>
  <r>
    <n v="11801"/>
    <s v="Married"/>
    <x v="1"/>
    <x v="10"/>
    <n v="1"/>
    <x v="4"/>
    <x v="2"/>
    <s v="Yes"/>
    <x v="0"/>
    <x v="1"/>
    <x v="2"/>
    <x v="4"/>
    <x v="0"/>
    <x v="0"/>
  </r>
  <r>
    <n v="22211"/>
    <s v="Married"/>
    <x v="1"/>
    <x v="10"/>
    <n v="0"/>
    <x v="1"/>
    <x v="2"/>
    <s v="Yes"/>
    <x v="2"/>
    <x v="2"/>
    <x v="2"/>
    <x v="21"/>
    <x v="0"/>
    <x v="0"/>
  </r>
  <r>
    <n v="28087"/>
    <s v="Single"/>
    <x v="0"/>
    <x v="0"/>
    <n v="0"/>
    <x v="1"/>
    <x v="0"/>
    <s v="No"/>
    <x v="1"/>
    <x v="3"/>
    <x v="2"/>
    <x v="40"/>
    <x v="2"/>
    <x v="0"/>
  </r>
  <r>
    <n v="23668"/>
    <s v="Married"/>
    <x v="0"/>
    <x v="0"/>
    <n v="4"/>
    <x v="2"/>
    <x v="2"/>
    <s v="Yes"/>
    <x v="2"/>
    <x v="2"/>
    <x v="2"/>
    <x v="14"/>
    <x v="1"/>
    <x v="1"/>
  </r>
  <r>
    <n v="27441"/>
    <s v="Married"/>
    <x v="1"/>
    <x v="10"/>
    <n v="3"/>
    <x v="2"/>
    <x v="2"/>
    <s v="No"/>
    <x v="2"/>
    <x v="1"/>
    <x v="2"/>
    <x v="39"/>
    <x v="0"/>
    <x v="0"/>
  </r>
  <r>
    <n v="27261"/>
    <s v="Married"/>
    <x v="1"/>
    <x v="0"/>
    <n v="1"/>
    <x v="0"/>
    <x v="0"/>
    <s v="No"/>
    <x v="1"/>
    <x v="0"/>
    <x v="2"/>
    <x v="4"/>
    <x v="0"/>
    <x v="1"/>
  </r>
  <r>
    <n v="18649"/>
    <s v="Single"/>
    <x v="1"/>
    <x v="1"/>
    <n v="1"/>
    <x v="2"/>
    <x v="1"/>
    <s v="Yes"/>
    <x v="2"/>
    <x v="3"/>
    <x v="2"/>
    <x v="36"/>
    <x v="0"/>
    <x v="1"/>
  </r>
  <r>
    <n v="21714"/>
    <s v="Single"/>
    <x v="0"/>
    <x v="2"/>
    <n v="5"/>
    <x v="4"/>
    <x v="0"/>
    <s v="No"/>
    <x v="0"/>
    <x v="0"/>
    <x v="2"/>
    <x v="15"/>
    <x v="0"/>
    <x v="0"/>
  </r>
  <r>
    <n v="23217"/>
    <s v="Single"/>
    <x v="0"/>
    <x v="10"/>
    <n v="3"/>
    <x v="4"/>
    <x v="2"/>
    <s v="Yes"/>
    <x v="0"/>
    <x v="1"/>
    <x v="2"/>
    <x v="1"/>
    <x v="0"/>
    <x v="1"/>
  </r>
  <r>
    <n v="23797"/>
    <s v="Single"/>
    <x v="1"/>
    <x v="6"/>
    <n v="3"/>
    <x v="3"/>
    <x v="1"/>
    <s v="No"/>
    <x v="2"/>
    <x v="0"/>
    <x v="2"/>
    <x v="5"/>
    <x v="0"/>
    <x v="0"/>
  </r>
  <r>
    <n v="13216"/>
    <s v="Married"/>
    <x v="0"/>
    <x v="10"/>
    <n v="5"/>
    <x v="0"/>
    <x v="4"/>
    <s v="Yes"/>
    <x v="4"/>
    <x v="4"/>
    <x v="2"/>
    <x v="14"/>
    <x v="1"/>
    <x v="0"/>
  </r>
  <r>
    <n v="20657"/>
    <s v="Single"/>
    <x v="1"/>
    <x v="14"/>
    <n v="2"/>
    <x v="0"/>
    <x v="0"/>
    <s v="Yes"/>
    <x v="0"/>
    <x v="1"/>
    <x v="2"/>
    <x v="34"/>
    <x v="0"/>
    <x v="1"/>
  </r>
  <r>
    <n v="12882"/>
    <s v="Married"/>
    <x v="1"/>
    <x v="14"/>
    <n v="1"/>
    <x v="4"/>
    <x v="0"/>
    <s v="Yes"/>
    <x v="0"/>
    <x v="0"/>
    <x v="2"/>
    <x v="6"/>
    <x v="0"/>
    <x v="1"/>
  </r>
  <r>
    <n v="25908"/>
    <s v="Married"/>
    <x v="0"/>
    <x v="10"/>
    <n v="0"/>
    <x v="1"/>
    <x v="0"/>
    <s v="No"/>
    <x v="1"/>
    <x v="3"/>
    <x v="2"/>
    <x v="40"/>
    <x v="2"/>
    <x v="0"/>
  </r>
  <r>
    <n v="16753"/>
    <s v="Single"/>
    <x v="0"/>
    <x v="3"/>
    <n v="0"/>
    <x v="1"/>
    <x v="0"/>
    <s v="Yes"/>
    <x v="2"/>
    <x v="2"/>
    <x v="2"/>
    <x v="17"/>
    <x v="0"/>
    <x v="1"/>
  </r>
  <r>
    <n v="14608"/>
    <s v="Married"/>
    <x v="1"/>
    <x v="14"/>
    <n v="4"/>
    <x v="0"/>
    <x v="0"/>
    <s v="Yes"/>
    <x v="4"/>
    <x v="4"/>
    <x v="2"/>
    <x v="0"/>
    <x v="0"/>
    <x v="0"/>
  </r>
  <r>
    <n v="24979"/>
    <s v="Married"/>
    <x v="0"/>
    <x v="10"/>
    <n v="2"/>
    <x v="1"/>
    <x v="2"/>
    <s v="Yes"/>
    <x v="2"/>
    <x v="1"/>
    <x v="2"/>
    <x v="42"/>
    <x v="1"/>
    <x v="1"/>
  </r>
  <r>
    <n v="13313"/>
    <s v="Married"/>
    <x v="0"/>
    <x v="7"/>
    <n v="1"/>
    <x v="2"/>
    <x v="2"/>
    <s v="No"/>
    <x v="3"/>
    <x v="1"/>
    <x v="2"/>
    <x v="12"/>
    <x v="0"/>
    <x v="0"/>
  </r>
  <r>
    <n v="18952"/>
    <s v="Married"/>
    <x v="0"/>
    <x v="11"/>
    <n v="4"/>
    <x v="0"/>
    <x v="4"/>
    <s v="Yes"/>
    <x v="3"/>
    <x v="0"/>
    <x v="2"/>
    <x v="8"/>
    <x v="0"/>
    <x v="0"/>
  </r>
  <r>
    <n v="17699"/>
    <s v="Married"/>
    <x v="1"/>
    <x v="10"/>
    <n v="1"/>
    <x v="4"/>
    <x v="0"/>
    <s v="No"/>
    <x v="0"/>
    <x v="0"/>
    <x v="2"/>
    <x v="10"/>
    <x v="1"/>
    <x v="0"/>
  </r>
  <r>
    <n v="14657"/>
    <s v="Married"/>
    <x v="1"/>
    <x v="2"/>
    <n v="1"/>
    <x v="1"/>
    <x v="0"/>
    <s v="No"/>
    <x v="1"/>
    <x v="0"/>
    <x v="2"/>
    <x v="15"/>
    <x v="0"/>
    <x v="1"/>
  </r>
  <r>
    <n v="11540"/>
    <s v="Single"/>
    <x v="1"/>
    <x v="10"/>
    <n v="4"/>
    <x v="4"/>
    <x v="0"/>
    <s v="Yes"/>
    <x v="0"/>
    <x v="3"/>
    <x v="2"/>
    <x v="15"/>
    <x v="0"/>
    <x v="1"/>
  </r>
  <r>
    <n v="11783"/>
    <s v="Married"/>
    <x v="0"/>
    <x v="10"/>
    <n v="1"/>
    <x v="4"/>
    <x v="0"/>
    <s v="Yes"/>
    <x v="0"/>
    <x v="0"/>
    <x v="2"/>
    <x v="17"/>
    <x v="0"/>
    <x v="0"/>
  </r>
  <r>
    <n v="14602"/>
    <s v="Married"/>
    <x v="0"/>
    <x v="2"/>
    <n v="3"/>
    <x v="4"/>
    <x v="2"/>
    <s v="Yes"/>
    <x v="0"/>
    <x v="0"/>
    <x v="2"/>
    <x v="4"/>
    <x v="0"/>
    <x v="1"/>
  </r>
  <r>
    <n v="29030"/>
    <s v="Married"/>
    <x v="1"/>
    <x v="3"/>
    <n v="2"/>
    <x v="3"/>
    <x v="0"/>
    <s v="Yes"/>
    <x v="2"/>
    <x v="4"/>
    <x v="2"/>
    <x v="9"/>
    <x v="0"/>
    <x v="0"/>
  </r>
  <r>
    <n v="26490"/>
    <s v="Single"/>
    <x v="1"/>
    <x v="3"/>
    <n v="2"/>
    <x v="0"/>
    <x v="4"/>
    <s v="No"/>
    <x v="1"/>
    <x v="1"/>
    <x v="2"/>
    <x v="14"/>
    <x v="1"/>
    <x v="1"/>
  </r>
  <r>
    <n v="13151"/>
    <s v="Single"/>
    <x v="1"/>
    <x v="0"/>
    <n v="0"/>
    <x v="2"/>
    <x v="0"/>
    <s v="Yes"/>
    <x v="2"/>
    <x v="2"/>
    <x v="2"/>
    <x v="40"/>
    <x v="2"/>
    <x v="0"/>
  </r>
  <r>
    <n v="17260"/>
    <s v="Married"/>
    <x v="1"/>
    <x v="8"/>
    <n v="5"/>
    <x v="1"/>
    <x v="2"/>
    <s v="Yes"/>
    <x v="4"/>
    <x v="0"/>
    <x v="2"/>
    <x v="3"/>
    <x v="0"/>
    <x v="0"/>
  </r>
  <r>
    <n v="15372"/>
    <s v="Married"/>
    <x v="1"/>
    <x v="2"/>
    <n v="3"/>
    <x v="1"/>
    <x v="2"/>
    <s v="No"/>
    <x v="2"/>
    <x v="1"/>
    <x v="2"/>
    <x v="5"/>
    <x v="0"/>
    <x v="1"/>
  </r>
  <r>
    <n v="18105"/>
    <s v="Married"/>
    <x v="0"/>
    <x v="10"/>
    <n v="2"/>
    <x v="1"/>
    <x v="2"/>
    <s v="Yes"/>
    <x v="1"/>
    <x v="4"/>
    <x v="2"/>
    <x v="10"/>
    <x v="1"/>
    <x v="0"/>
  </r>
  <r>
    <n v="19660"/>
    <s v="Married"/>
    <x v="1"/>
    <x v="2"/>
    <n v="4"/>
    <x v="0"/>
    <x v="4"/>
    <s v="Yes"/>
    <x v="0"/>
    <x v="0"/>
    <x v="2"/>
    <x v="1"/>
    <x v="0"/>
    <x v="0"/>
  </r>
  <r>
    <n v="16112"/>
    <s v="Single"/>
    <x v="1"/>
    <x v="3"/>
    <n v="4"/>
    <x v="0"/>
    <x v="2"/>
    <s v="Yes"/>
    <x v="2"/>
    <x v="1"/>
    <x v="2"/>
    <x v="1"/>
    <x v="0"/>
    <x v="1"/>
  </r>
  <r>
    <n v="20698"/>
    <s v="Married"/>
    <x v="1"/>
    <x v="10"/>
    <n v="4"/>
    <x v="0"/>
    <x v="0"/>
    <s v="Yes"/>
    <x v="4"/>
    <x v="2"/>
    <x v="2"/>
    <x v="0"/>
    <x v="0"/>
    <x v="0"/>
  </r>
  <r>
    <n v="20076"/>
    <s v="Single"/>
    <x v="0"/>
    <x v="4"/>
    <n v="2"/>
    <x v="2"/>
    <x v="3"/>
    <s v="Yes"/>
    <x v="2"/>
    <x v="3"/>
    <x v="2"/>
    <x v="39"/>
    <x v="0"/>
    <x v="1"/>
  </r>
  <r>
    <n v="24496"/>
    <s v="Single"/>
    <x v="0"/>
    <x v="0"/>
    <n v="0"/>
    <x v="2"/>
    <x v="0"/>
    <s v="No"/>
    <x v="2"/>
    <x v="0"/>
    <x v="2"/>
    <x v="26"/>
    <x v="2"/>
    <x v="1"/>
  </r>
  <r>
    <n v="15468"/>
    <s v="Married"/>
    <x v="0"/>
    <x v="14"/>
    <n v="1"/>
    <x v="0"/>
    <x v="0"/>
    <s v="Yes"/>
    <x v="1"/>
    <x v="0"/>
    <x v="2"/>
    <x v="11"/>
    <x v="0"/>
    <x v="0"/>
  </r>
  <r>
    <n v="28031"/>
    <s v="Single"/>
    <x v="0"/>
    <x v="3"/>
    <n v="2"/>
    <x v="0"/>
    <x v="4"/>
    <s v="No"/>
    <x v="1"/>
    <x v="1"/>
    <x v="2"/>
    <x v="14"/>
    <x v="1"/>
    <x v="1"/>
  </r>
  <r>
    <n v="26270"/>
    <s v="Single"/>
    <x v="0"/>
    <x v="6"/>
    <n v="2"/>
    <x v="3"/>
    <x v="1"/>
    <s v="Yes"/>
    <x v="2"/>
    <x v="3"/>
    <x v="2"/>
    <x v="38"/>
    <x v="0"/>
    <x v="0"/>
  </r>
  <r>
    <n v="22221"/>
    <s v="Married"/>
    <x v="1"/>
    <x v="10"/>
    <n v="2"/>
    <x v="2"/>
    <x v="2"/>
    <s v="No"/>
    <x v="2"/>
    <x v="3"/>
    <x v="2"/>
    <x v="28"/>
    <x v="0"/>
    <x v="1"/>
  </r>
  <r>
    <n v="28228"/>
    <s v="Single"/>
    <x v="0"/>
    <x v="2"/>
    <n v="2"/>
    <x v="3"/>
    <x v="0"/>
    <s v="No"/>
    <x v="2"/>
    <x v="3"/>
    <x v="2"/>
    <x v="5"/>
    <x v="0"/>
    <x v="0"/>
  </r>
  <r>
    <n v="18363"/>
    <s v="Married"/>
    <x v="1"/>
    <x v="0"/>
    <n v="0"/>
    <x v="2"/>
    <x v="0"/>
    <s v="Yes"/>
    <x v="2"/>
    <x v="2"/>
    <x v="2"/>
    <x v="26"/>
    <x v="2"/>
    <x v="1"/>
  </r>
  <r>
    <n v="23256"/>
    <s v="Single"/>
    <x v="1"/>
    <x v="1"/>
    <n v="1"/>
    <x v="2"/>
    <x v="1"/>
    <s v="No"/>
    <x v="1"/>
    <x v="2"/>
    <x v="2"/>
    <x v="31"/>
    <x v="0"/>
    <x v="0"/>
  </r>
  <r>
    <n v="12768"/>
    <s v="Married"/>
    <x v="1"/>
    <x v="1"/>
    <n v="1"/>
    <x v="2"/>
    <x v="1"/>
    <s v="Yes"/>
    <x v="1"/>
    <x v="1"/>
    <x v="2"/>
    <x v="31"/>
    <x v="0"/>
    <x v="1"/>
  </r>
  <r>
    <n v="20361"/>
    <s v="Married"/>
    <x v="1"/>
    <x v="14"/>
    <n v="2"/>
    <x v="4"/>
    <x v="4"/>
    <s v="Yes"/>
    <x v="2"/>
    <x v="2"/>
    <x v="2"/>
    <x v="45"/>
    <x v="1"/>
    <x v="0"/>
  </r>
  <r>
    <n v="21306"/>
    <s v="Single"/>
    <x v="1"/>
    <x v="10"/>
    <n v="2"/>
    <x v="2"/>
    <x v="2"/>
    <s v="Yes"/>
    <x v="2"/>
    <x v="2"/>
    <x v="2"/>
    <x v="36"/>
    <x v="0"/>
    <x v="0"/>
  </r>
  <r>
    <n v="13382"/>
    <s v="Married"/>
    <x v="1"/>
    <x v="3"/>
    <n v="5"/>
    <x v="1"/>
    <x v="2"/>
    <s v="Yes"/>
    <x v="2"/>
    <x v="3"/>
    <x v="2"/>
    <x v="42"/>
    <x v="1"/>
    <x v="1"/>
  </r>
  <r>
    <n v="20310"/>
    <s v="Single"/>
    <x v="1"/>
    <x v="10"/>
    <n v="0"/>
    <x v="1"/>
    <x v="0"/>
    <s v="Yes"/>
    <x v="1"/>
    <x v="2"/>
    <x v="2"/>
    <x v="40"/>
    <x v="2"/>
    <x v="1"/>
  </r>
  <r>
    <n v="22971"/>
    <s v="Single"/>
    <x v="0"/>
    <x v="1"/>
    <n v="0"/>
    <x v="2"/>
    <x v="0"/>
    <s v="No"/>
    <x v="2"/>
    <x v="0"/>
    <x v="2"/>
    <x v="37"/>
    <x v="2"/>
    <x v="1"/>
  </r>
  <r>
    <n v="15287"/>
    <s v="Single"/>
    <x v="0"/>
    <x v="14"/>
    <n v="1"/>
    <x v="4"/>
    <x v="0"/>
    <s v="Yes"/>
    <x v="0"/>
    <x v="3"/>
    <x v="2"/>
    <x v="6"/>
    <x v="0"/>
    <x v="1"/>
  </r>
  <r>
    <n v="15532"/>
    <s v="Single"/>
    <x v="1"/>
    <x v="10"/>
    <n v="4"/>
    <x v="0"/>
    <x v="2"/>
    <s v="Yes"/>
    <x v="2"/>
    <x v="1"/>
    <x v="2"/>
    <x v="1"/>
    <x v="0"/>
    <x v="1"/>
  </r>
  <r>
    <n v="11255"/>
    <s v="Married"/>
    <x v="1"/>
    <x v="3"/>
    <n v="4"/>
    <x v="4"/>
    <x v="4"/>
    <s v="Yes"/>
    <x v="2"/>
    <x v="2"/>
    <x v="2"/>
    <x v="49"/>
    <x v="1"/>
    <x v="0"/>
  </r>
  <r>
    <n v="28090"/>
    <s v="Married"/>
    <x v="1"/>
    <x v="0"/>
    <n v="0"/>
    <x v="1"/>
    <x v="0"/>
    <s v="Yes"/>
    <x v="1"/>
    <x v="2"/>
    <x v="2"/>
    <x v="40"/>
    <x v="2"/>
    <x v="0"/>
  </r>
  <r>
    <n v="15255"/>
    <s v="Married"/>
    <x v="1"/>
    <x v="0"/>
    <n v="0"/>
    <x v="2"/>
    <x v="0"/>
    <s v="Yes"/>
    <x v="2"/>
    <x v="2"/>
    <x v="2"/>
    <x v="26"/>
    <x v="2"/>
    <x v="1"/>
  </r>
  <r>
    <n v="13154"/>
    <s v="Married"/>
    <x v="1"/>
    <x v="0"/>
    <n v="0"/>
    <x v="2"/>
    <x v="0"/>
    <s v="No"/>
    <x v="2"/>
    <x v="0"/>
    <x v="2"/>
    <x v="40"/>
    <x v="2"/>
    <x v="1"/>
  </r>
  <r>
    <n v="26778"/>
    <s v="Single"/>
    <x v="0"/>
    <x v="0"/>
    <n v="0"/>
    <x v="2"/>
    <x v="0"/>
    <s v="Yes"/>
    <x v="2"/>
    <x v="2"/>
    <x v="2"/>
    <x v="23"/>
    <x v="0"/>
    <x v="0"/>
  </r>
  <r>
    <n v="23248"/>
    <s v="Married"/>
    <x v="0"/>
    <x v="4"/>
    <n v="2"/>
    <x v="2"/>
    <x v="3"/>
    <s v="Yes"/>
    <x v="2"/>
    <x v="3"/>
    <x v="2"/>
    <x v="39"/>
    <x v="0"/>
    <x v="0"/>
  </r>
  <r>
    <n v="21417"/>
    <s v="Single"/>
    <x v="0"/>
    <x v="10"/>
    <n v="0"/>
    <x v="1"/>
    <x v="2"/>
    <s v="No"/>
    <x v="2"/>
    <x v="3"/>
    <x v="2"/>
    <x v="21"/>
    <x v="0"/>
    <x v="1"/>
  </r>
  <r>
    <n v="17668"/>
    <s v="Single"/>
    <x v="1"/>
    <x v="1"/>
    <n v="2"/>
    <x v="2"/>
    <x v="0"/>
    <s v="Yes"/>
    <x v="2"/>
    <x v="3"/>
    <x v="2"/>
    <x v="5"/>
    <x v="0"/>
    <x v="1"/>
  </r>
  <r>
    <n v="27994"/>
    <s v="Married"/>
    <x v="0"/>
    <x v="0"/>
    <n v="4"/>
    <x v="2"/>
    <x v="2"/>
    <s v="Yes"/>
    <x v="2"/>
    <x v="2"/>
    <x v="2"/>
    <x v="45"/>
    <x v="1"/>
    <x v="0"/>
  </r>
  <r>
    <n v="20376"/>
    <s v="Single"/>
    <x v="0"/>
    <x v="3"/>
    <n v="3"/>
    <x v="4"/>
    <x v="4"/>
    <s v="Yes"/>
    <x v="2"/>
    <x v="2"/>
    <x v="2"/>
    <x v="31"/>
    <x v="0"/>
    <x v="1"/>
  </r>
  <r>
    <n v="25954"/>
    <s v="Married"/>
    <x v="1"/>
    <x v="10"/>
    <n v="0"/>
    <x v="1"/>
    <x v="0"/>
    <s v="No"/>
    <x v="2"/>
    <x v="3"/>
    <x v="2"/>
    <x v="23"/>
    <x v="0"/>
    <x v="0"/>
  </r>
  <r>
    <n v="15749"/>
    <s v="Single"/>
    <x v="0"/>
    <x v="3"/>
    <n v="4"/>
    <x v="0"/>
    <x v="4"/>
    <s v="Yes"/>
    <x v="2"/>
    <x v="4"/>
    <x v="2"/>
    <x v="33"/>
    <x v="1"/>
    <x v="0"/>
  </r>
  <r>
    <n v="25899"/>
    <s v="Married"/>
    <x v="0"/>
    <x v="3"/>
    <n v="2"/>
    <x v="2"/>
    <x v="2"/>
    <s v="Yes"/>
    <x v="2"/>
    <x v="4"/>
    <x v="2"/>
    <x v="39"/>
    <x v="0"/>
    <x v="0"/>
  </r>
  <r>
    <n v="13351"/>
    <s v="Single"/>
    <x v="0"/>
    <x v="3"/>
    <n v="4"/>
    <x v="0"/>
    <x v="4"/>
    <s v="Yes"/>
    <x v="2"/>
    <x v="3"/>
    <x v="2"/>
    <x v="24"/>
    <x v="1"/>
    <x v="1"/>
  </r>
  <r>
    <n v="23333"/>
    <s v="Married"/>
    <x v="1"/>
    <x v="0"/>
    <n v="0"/>
    <x v="1"/>
    <x v="0"/>
    <s v="No"/>
    <x v="2"/>
    <x v="3"/>
    <x v="2"/>
    <x v="25"/>
    <x v="2"/>
    <x v="0"/>
  </r>
  <r>
    <n v="21660"/>
    <s v="Married"/>
    <x v="0"/>
    <x v="10"/>
    <n v="3"/>
    <x v="4"/>
    <x v="2"/>
    <s v="Yes"/>
    <x v="0"/>
    <x v="1"/>
    <x v="2"/>
    <x v="1"/>
    <x v="0"/>
    <x v="1"/>
  </r>
  <r>
    <n v="17012"/>
    <s v="Married"/>
    <x v="0"/>
    <x v="10"/>
    <n v="3"/>
    <x v="4"/>
    <x v="2"/>
    <s v="Yes"/>
    <x v="0"/>
    <x v="1"/>
    <x v="2"/>
    <x v="0"/>
    <x v="0"/>
    <x v="1"/>
  </r>
  <r>
    <n v="24514"/>
    <s v="Married"/>
    <x v="1"/>
    <x v="0"/>
    <n v="0"/>
    <x v="1"/>
    <x v="0"/>
    <s v="Yes"/>
    <x v="1"/>
    <x v="2"/>
    <x v="2"/>
    <x v="25"/>
    <x v="2"/>
    <x v="0"/>
  </r>
  <r>
    <n v="27505"/>
    <s v="Single"/>
    <x v="0"/>
    <x v="0"/>
    <n v="0"/>
    <x v="2"/>
    <x v="0"/>
    <s v="Yes"/>
    <x v="2"/>
    <x v="2"/>
    <x v="2"/>
    <x v="25"/>
    <x v="2"/>
    <x v="0"/>
  </r>
  <r>
    <n v="29243"/>
    <s v="Single"/>
    <x v="1"/>
    <x v="15"/>
    <n v="1"/>
    <x v="0"/>
    <x v="4"/>
    <s v="Yes"/>
    <x v="1"/>
    <x v="2"/>
    <x v="2"/>
    <x v="1"/>
    <x v="0"/>
    <x v="0"/>
  </r>
  <r>
    <n v="26582"/>
    <s v="Married"/>
    <x v="1"/>
    <x v="10"/>
    <n v="0"/>
    <x v="1"/>
    <x v="0"/>
    <s v="Yes"/>
    <x v="2"/>
    <x v="2"/>
    <x v="2"/>
    <x v="6"/>
    <x v="0"/>
    <x v="1"/>
  </r>
  <r>
    <n v="14271"/>
    <s v="Married"/>
    <x v="1"/>
    <x v="1"/>
    <n v="0"/>
    <x v="2"/>
    <x v="0"/>
    <s v="Yes"/>
    <x v="2"/>
    <x v="2"/>
    <x v="2"/>
    <x v="21"/>
    <x v="0"/>
    <x v="0"/>
  </r>
  <r>
    <n v="23041"/>
    <s v="Single"/>
    <x v="0"/>
    <x v="3"/>
    <n v="4"/>
    <x v="2"/>
    <x v="2"/>
    <s v="Yes"/>
    <x v="0"/>
    <x v="2"/>
    <x v="2"/>
    <x v="5"/>
    <x v="0"/>
    <x v="1"/>
  </r>
  <r>
    <n v="29048"/>
    <s v="Single"/>
    <x v="1"/>
    <x v="15"/>
    <n v="2"/>
    <x v="0"/>
    <x v="4"/>
    <s v="No"/>
    <x v="4"/>
    <x v="0"/>
    <x v="2"/>
    <x v="34"/>
    <x v="0"/>
    <x v="1"/>
  </r>
  <r>
    <n v="24433"/>
    <s v="Married"/>
    <x v="1"/>
    <x v="3"/>
    <n v="3"/>
    <x v="2"/>
    <x v="2"/>
    <s v="No"/>
    <x v="1"/>
    <x v="3"/>
    <x v="2"/>
    <x v="31"/>
    <x v="0"/>
    <x v="1"/>
  </r>
  <r>
    <n v="15501"/>
    <s v="Married"/>
    <x v="1"/>
    <x v="3"/>
    <n v="4"/>
    <x v="4"/>
    <x v="2"/>
    <s v="Yes"/>
    <x v="0"/>
    <x v="1"/>
    <x v="2"/>
    <x v="4"/>
    <x v="0"/>
    <x v="1"/>
  </r>
  <r>
    <n v="13911"/>
    <s v="Single"/>
    <x v="0"/>
    <x v="2"/>
    <n v="3"/>
    <x v="0"/>
    <x v="0"/>
    <s v="Yes"/>
    <x v="2"/>
    <x v="1"/>
    <x v="2"/>
    <x v="3"/>
    <x v="0"/>
    <x v="1"/>
  </r>
  <r>
    <n v="20421"/>
    <s v="Single"/>
    <x v="0"/>
    <x v="0"/>
    <n v="0"/>
    <x v="3"/>
    <x v="1"/>
    <s v="Yes"/>
    <x v="2"/>
    <x v="2"/>
    <x v="2"/>
    <x v="22"/>
    <x v="2"/>
    <x v="0"/>
  </r>
  <r>
    <n v="16009"/>
    <s v="Single"/>
    <x v="1"/>
    <x v="9"/>
    <n v="1"/>
    <x v="4"/>
    <x v="4"/>
    <s v="No"/>
    <x v="3"/>
    <x v="0"/>
    <x v="2"/>
    <x v="29"/>
    <x v="1"/>
    <x v="0"/>
  </r>
  <r>
    <n v="18411"/>
    <s v="Married"/>
    <x v="1"/>
    <x v="10"/>
    <n v="2"/>
    <x v="2"/>
    <x v="2"/>
    <s v="No"/>
    <x v="2"/>
    <x v="2"/>
    <x v="2"/>
    <x v="36"/>
    <x v="0"/>
    <x v="0"/>
  </r>
  <r>
    <n v="19163"/>
    <s v="Married"/>
    <x v="0"/>
    <x v="3"/>
    <n v="4"/>
    <x v="0"/>
    <x v="2"/>
    <s v="Yes"/>
    <x v="2"/>
    <x v="0"/>
    <x v="2"/>
    <x v="1"/>
    <x v="0"/>
    <x v="1"/>
  </r>
  <r>
    <n v="18572"/>
    <s v="Married"/>
    <x v="0"/>
    <x v="10"/>
    <n v="0"/>
    <x v="4"/>
    <x v="2"/>
    <s v="Yes"/>
    <x v="0"/>
    <x v="0"/>
    <x v="2"/>
    <x v="32"/>
    <x v="0"/>
    <x v="0"/>
  </r>
  <r>
    <n v="27540"/>
    <s v="Single"/>
    <x v="0"/>
    <x v="3"/>
    <n v="0"/>
    <x v="0"/>
    <x v="2"/>
    <s v="No"/>
    <x v="1"/>
    <x v="0"/>
    <x v="2"/>
    <x v="34"/>
    <x v="0"/>
    <x v="1"/>
  </r>
  <r>
    <n v="19889"/>
    <s v="Single"/>
    <x v="0"/>
    <x v="3"/>
    <n v="2"/>
    <x v="3"/>
    <x v="0"/>
    <s v="No"/>
    <x v="2"/>
    <x v="1"/>
    <x v="2"/>
    <x v="9"/>
    <x v="0"/>
    <x v="1"/>
  </r>
  <r>
    <n v="12922"/>
    <s v="Single"/>
    <x v="0"/>
    <x v="10"/>
    <n v="3"/>
    <x v="0"/>
    <x v="0"/>
    <s v="Yes"/>
    <x v="0"/>
    <x v="1"/>
    <x v="2"/>
    <x v="8"/>
    <x v="0"/>
    <x v="1"/>
  </r>
  <r>
    <n v="18891"/>
    <s v="Married"/>
    <x v="0"/>
    <x v="0"/>
    <n v="0"/>
    <x v="1"/>
    <x v="0"/>
    <s v="Yes"/>
    <x v="2"/>
    <x v="2"/>
    <x v="2"/>
    <x v="26"/>
    <x v="2"/>
    <x v="0"/>
  </r>
  <r>
    <n v="16773"/>
    <s v="Married"/>
    <x v="1"/>
    <x v="10"/>
    <n v="1"/>
    <x v="4"/>
    <x v="0"/>
    <s v="Yes"/>
    <x v="0"/>
    <x v="0"/>
    <x v="2"/>
    <x v="6"/>
    <x v="0"/>
    <x v="0"/>
  </r>
  <r>
    <n v="19143"/>
    <s v="Single"/>
    <x v="0"/>
    <x v="2"/>
    <n v="3"/>
    <x v="0"/>
    <x v="0"/>
    <s v="Yes"/>
    <x v="2"/>
    <x v="1"/>
    <x v="2"/>
    <x v="3"/>
    <x v="0"/>
    <x v="1"/>
  </r>
  <r>
    <n v="23882"/>
    <s v="Single"/>
    <x v="0"/>
    <x v="2"/>
    <n v="3"/>
    <x v="4"/>
    <x v="2"/>
    <s v="Yes"/>
    <x v="0"/>
    <x v="0"/>
    <x v="2"/>
    <x v="34"/>
    <x v="0"/>
    <x v="1"/>
  </r>
  <r>
    <n v="11233"/>
    <s v="Married"/>
    <x v="1"/>
    <x v="3"/>
    <n v="4"/>
    <x v="1"/>
    <x v="2"/>
    <s v="Yes"/>
    <x v="2"/>
    <x v="4"/>
    <x v="2"/>
    <x v="39"/>
    <x v="0"/>
    <x v="0"/>
  </r>
  <r>
    <n v="12056"/>
    <s v="Married"/>
    <x v="1"/>
    <x v="7"/>
    <n v="2"/>
    <x v="4"/>
    <x v="4"/>
    <s v="Yes"/>
    <x v="4"/>
    <x v="2"/>
    <x v="2"/>
    <x v="46"/>
    <x v="1"/>
    <x v="0"/>
  </r>
  <r>
    <n v="15555"/>
    <s v="Married"/>
    <x v="0"/>
    <x v="10"/>
    <n v="1"/>
    <x v="1"/>
    <x v="0"/>
    <s v="Yes"/>
    <x v="1"/>
    <x v="1"/>
    <x v="2"/>
    <x v="12"/>
    <x v="0"/>
    <x v="1"/>
  </r>
  <r>
    <n v="18423"/>
    <s v="Single"/>
    <x v="1"/>
    <x v="2"/>
    <n v="2"/>
    <x v="3"/>
    <x v="0"/>
    <s v="No"/>
    <x v="2"/>
    <x v="3"/>
    <x v="2"/>
    <x v="31"/>
    <x v="0"/>
    <x v="0"/>
  </r>
  <r>
    <n v="22743"/>
    <s v="Married"/>
    <x v="0"/>
    <x v="0"/>
    <n v="5"/>
    <x v="2"/>
    <x v="2"/>
    <s v="Yes"/>
    <x v="2"/>
    <x v="4"/>
    <x v="2"/>
    <x v="2"/>
    <x v="1"/>
    <x v="0"/>
  </r>
  <r>
    <n v="25343"/>
    <s v="Single"/>
    <x v="0"/>
    <x v="6"/>
    <n v="3"/>
    <x v="3"/>
    <x v="1"/>
    <s v="Yes"/>
    <x v="2"/>
    <x v="3"/>
    <x v="2"/>
    <x v="5"/>
    <x v="0"/>
    <x v="0"/>
  </r>
  <r>
    <n v="13390"/>
    <s v="Married"/>
    <x v="0"/>
    <x v="3"/>
    <n v="4"/>
    <x v="1"/>
    <x v="2"/>
    <s v="No"/>
    <x v="1"/>
    <x v="3"/>
    <x v="2"/>
    <x v="16"/>
    <x v="1"/>
    <x v="0"/>
  </r>
  <r>
    <n v="17482"/>
    <s v="Single"/>
    <x v="0"/>
    <x v="0"/>
    <n v="0"/>
    <x v="3"/>
    <x v="1"/>
    <s v="Yes"/>
    <x v="2"/>
    <x v="2"/>
    <x v="2"/>
    <x v="19"/>
    <x v="2"/>
    <x v="0"/>
  </r>
  <r>
    <n v="13176"/>
    <s v="Single"/>
    <x v="1"/>
    <x v="12"/>
    <n v="0"/>
    <x v="4"/>
    <x v="4"/>
    <s v="No"/>
    <x v="2"/>
    <x v="0"/>
    <x v="2"/>
    <x v="13"/>
    <x v="0"/>
    <x v="1"/>
  </r>
  <r>
    <n v="20504"/>
    <s v="Married"/>
    <x v="0"/>
    <x v="0"/>
    <n v="5"/>
    <x v="2"/>
    <x v="2"/>
    <s v="No"/>
    <x v="2"/>
    <x v="1"/>
    <x v="2"/>
    <x v="2"/>
    <x v="1"/>
    <x v="0"/>
  </r>
  <r>
    <n v="12205"/>
    <s v="Single"/>
    <x v="0"/>
    <x v="12"/>
    <n v="2"/>
    <x v="0"/>
    <x v="4"/>
    <s v="No"/>
    <x v="3"/>
    <x v="0"/>
    <x v="2"/>
    <x v="41"/>
    <x v="1"/>
    <x v="0"/>
  </r>
  <r>
    <n v="16751"/>
    <s v="Married"/>
    <x v="1"/>
    <x v="10"/>
    <n v="0"/>
    <x v="1"/>
    <x v="0"/>
    <s v="Yes"/>
    <x v="1"/>
    <x v="2"/>
    <x v="2"/>
    <x v="21"/>
    <x v="0"/>
    <x v="1"/>
  </r>
  <r>
    <n v="21613"/>
    <s v="Single"/>
    <x v="1"/>
    <x v="14"/>
    <n v="2"/>
    <x v="0"/>
    <x v="0"/>
    <s v="No"/>
    <x v="1"/>
    <x v="0"/>
    <x v="2"/>
    <x v="32"/>
    <x v="0"/>
    <x v="1"/>
  </r>
  <r>
    <n v="24801"/>
    <s v="Single"/>
    <x v="1"/>
    <x v="10"/>
    <n v="1"/>
    <x v="4"/>
    <x v="2"/>
    <s v="Yes"/>
    <x v="0"/>
    <x v="1"/>
    <x v="2"/>
    <x v="11"/>
    <x v="0"/>
    <x v="1"/>
  </r>
  <r>
    <n v="17519"/>
    <s v="Married"/>
    <x v="0"/>
    <x v="10"/>
    <n v="0"/>
    <x v="1"/>
    <x v="2"/>
    <s v="Yes"/>
    <x v="2"/>
    <x v="2"/>
    <x v="2"/>
    <x v="21"/>
    <x v="0"/>
    <x v="0"/>
  </r>
  <r>
    <n v="18347"/>
    <s v="Single"/>
    <x v="0"/>
    <x v="1"/>
    <n v="0"/>
    <x v="1"/>
    <x v="0"/>
    <s v="No"/>
    <x v="1"/>
    <x v="3"/>
    <x v="2"/>
    <x v="23"/>
    <x v="0"/>
    <x v="0"/>
  </r>
  <r>
    <n v="29052"/>
    <s v="Single"/>
    <x v="1"/>
    <x v="0"/>
    <n v="0"/>
    <x v="1"/>
    <x v="0"/>
    <s v="Yes"/>
    <x v="1"/>
    <x v="2"/>
    <x v="2"/>
    <x v="40"/>
    <x v="2"/>
    <x v="0"/>
  </r>
  <r>
    <n v="11745"/>
    <s v="Married"/>
    <x v="0"/>
    <x v="10"/>
    <n v="1"/>
    <x v="0"/>
    <x v="2"/>
    <s v="Yes"/>
    <x v="1"/>
    <x v="0"/>
    <x v="2"/>
    <x v="15"/>
    <x v="0"/>
    <x v="1"/>
  </r>
  <r>
    <n v="19147"/>
    <s v="Married"/>
    <x v="1"/>
    <x v="0"/>
    <n v="0"/>
    <x v="0"/>
    <x v="2"/>
    <s v="No"/>
    <x v="1"/>
    <x v="0"/>
    <x v="2"/>
    <x v="0"/>
    <x v="0"/>
    <x v="0"/>
  </r>
  <r>
    <n v="19217"/>
    <s v="Married"/>
    <x v="1"/>
    <x v="1"/>
    <n v="2"/>
    <x v="2"/>
    <x v="0"/>
    <s v="Yes"/>
    <x v="2"/>
    <x v="3"/>
    <x v="2"/>
    <x v="38"/>
    <x v="0"/>
    <x v="0"/>
  </r>
  <r>
    <n v="15839"/>
    <s v="Single"/>
    <x v="1"/>
    <x v="1"/>
    <n v="0"/>
    <x v="1"/>
    <x v="0"/>
    <s v="Yes"/>
    <x v="1"/>
    <x v="2"/>
    <x v="2"/>
    <x v="21"/>
    <x v="0"/>
    <x v="0"/>
  </r>
  <r>
    <n v="13714"/>
    <s v="Married"/>
    <x v="0"/>
    <x v="6"/>
    <n v="2"/>
    <x v="2"/>
    <x v="3"/>
    <s v="No"/>
    <x v="2"/>
    <x v="3"/>
    <x v="2"/>
    <x v="39"/>
    <x v="0"/>
    <x v="1"/>
  </r>
  <r>
    <n v="22330"/>
    <s v="Married"/>
    <x v="1"/>
    <x v="14"/>
    <n v="0"/>
    <x v="4"/>
    <x v="0"/>
    <s v="Yes"/>
    <x v="0"/>
    <x v="3"/>
    <x v="2"/>
    <x v="21"/>
    <x v="0"/>
    <x v="1"/>
  </r>
  <r>
    <n v="18783"/>
    <s v="Single"/>
    <x v="1"/>
    <x v="2"/>
    <n v="0"/>
    <x v="0"/>
    <x v="4"/>
    <s v="No"/>
    <x v="1"/>
    <x v="0"/>
    <x v="2"/>
    <x v="13"/>
    <x v="0"/>
    <x v="1"/>
  </r>
  <r>
    <n v="25041"/>
    <s v="Single"/>
    <x v="1"/>
    <x v="0"/>
    <n v="0"/>
    <x v="2"/>
    <x v="0"/>
    <s v="Yes"/>
    <x v="2"/>
    <x v="2"/>
    <x v="2"/>
    <x v="23"/>
    <x v="0"/>
    <x v="0"/>
  </r>
  <r>
    <n v="22046"/>
    <s v="Single"/>
    <x v="0"/>
    <x v="2"/>
    <n v="0"/>
    <x v="0"/>
    <x v="4"/>
    <s v="No"/>
    <x v="1"/>
    <x v="0"/>
    <x v="2"/>
    <x v="13"/>
    <x v="0"/>
    <x v="1"/>
  </r>
  <r>
    <n v="28052"/>
    <s v="Married"/>
    <x v="1"/>
    <x v="10"/>
    <n v="2"/>
    <x v="2"/>
    <x v="2"/>
    <s v="Yes"/>
    <x v="2"/>
    <x v="4"/>
    <x v="2"/>
    <x v="10"/>
    <x v="1"/>
    <x v="0"/>
  </r>
  <r>
    <n v="26693"/>
    <s v="Married"/>
    <x v="1"/>
    <x v="3"/>
    <n v="3"/>
    <x v="1"/>
    <x v="2"/>
    <s v="Yes"/>
    <x v="1"/>
    <x v="2"/>
    <x v="2"/>
    <x v="38"/>
    <x v="0"/>
    <x v="0"/>
  </r>
  <r>
    <n v="24955"/>
    <s v="Single"/>
    <x v="1"/>
    <x v="1"/>
    <n v="5"/>
    <x v="3"/>
    <x v="0"/>
    <s v="Yes"/>
    <x v="4"/>
    <x v="4"/>
    <x v="2"/>
    <x v="2"/>
    <x v="1"/>
    <x v="1"/>
  </r>
  <r>
    <n v="26065"/>
    <s v="Single"/>
    <x v="0"/>
    <x v="15"/>
    <n v="3"/>
    <x v="0"/>
    <x v="4"/>
    <s v="No"/>
    <x v="3"/>
    <x v="3"/>
    <x v="2"/>
    <x v="0"/>
    <x v="0"/>
    <x v="0"/>
  </r>
  <r>
    <n v="13942"/>
    <s v="Married"/>
    <x v="1"/>
    <x v="10"/>
    <n v="1"/>
    <x v="1"/>
    <x v="0"/>
    <s v="Yes"/>
    <x v="1"/>
    <x v="0"/>
    <x v="2"/>
    <x v="30"/>
    <x v="0"/>
    <x v="0"/>
  </r>
  <r>
    <n v="11219"/>
    <s v="Married"/>
    <x v="1"/>
    <x v="10"/>
    <n v="2"/>
    <x v="2"/>
    <x v="2"/>
    <s v="Yes"/>
    <x v="2"/>
    <x v="4"/>
    <x v="2"/>
    <x v="10"/>
    <x v="1"/>
    <x v="0"/>
  </r>
  <r>
    <n v="22118"/>
    <s v="Single"/>
    <x v="0"/>
    <x v="3"/>
    <n v="3"/>
    <x v="4"/>
    <x v="4"/>
    <s v="Yes"/>
    <x v="2"/>
    <x v="2"/>
    <x v="2"/>
    <x v="39"/>
    <x v="0"/>
    <x v="1"/>
  </r>
  <r>
    <n v="23197"/>
    <s v="Married"/>
    <x v="1"/>
    <x v="14"/>
    <n v="3"/>
    <x v="0"/>
    <x v="0"/>
    <s v="Yes"/>
    <x v="2"/>
    <x v="1"/>
    <x v="2"/>
    <x v="8"/>
    <x v="0"/>
    <x v="0"/>
  </r>
  <r>
    <n v="14883"/>
    <s v="Married"/>
    <x v="0"/>
    <x v="1"/>
    <n v="1"/>
    <x v="0"/>
    <x v="0"/>
    <s v="Yes"/>
    <x v="1"/>
    <x v="2"/>
    <x v="2"/>
    <x v="39"/>
    <x v="0"/>
    <x v="1"/>
  </r>
  <r>
    <n v="27279"/>
    <s v="Single"/>
    <x v="0"/>
    <x v="3"/>
    <n v="2"/>
    <x v="0"/>
    <x v="0"/>
    <s v="Yes"/>
    <x v="0"/>
    <x v="1"/>
    <x v="2"/>
    <x v="13"/>
    <x v="0"/>
    <x v="1"/>
  </r>
  <r>
    <n v="18322"/>
    <s v="Single"/>
    <x v="1"/>
    <x v="1"/>
    <n v="0"/>
    <x v="3"/>
    <x v="1"/>
    <s v="No"/>
    <x v="2"/>
    <x v="0"/>
    <x v="2"/>
    <x v="22"/>
    <x v="2"/>
    <x v="0"/>
  </r>
  <r>
    <n v="15879"/>
    <s v="Married"/>
    <x v="1"/>
    <x v="3"/>
    <n v="5"/>
    <x v="0"/>
    <x v="4"/>
    <s v="Yes"/>
    <x v="2"/>
    <x v="1"/>
    <x v="2"/>
    <x v="33"/>
    <x v="1"/>
    <x v="0"/>
  </r>
  <r>
    <n v="28278"/>
    <s v="Married"/>
    <x v="1"/>
    <x v="14"/>
    <n v="2"/>
    <x v="4"/>
    <x v="4"/>
    <s v="Yes"/>
    <x v="2"/>
    <x v="2"/>
    <x v="2"/>
    <x v="51"/>
    <x v="1"/>
    <x v="0"/>
  </r>
  <r>
    <n v="24416"/>
    <s v="Married"/>
    <x v="1"/>
    <x v="8"/>
    <n v="4"/>
    <x v="2"/>
    <x v="2"/>
    <s v="Yes"/>
    <x v="2"/>
    <x v="3"/>
    <x v="2"/>
    <x v="12"/>
    <x v="0"/>
    <x v="0"/>
  </r>
  <r>
    <n v="28066"/>
    <s v="Married"/>
    <x v="1"/>
    <x v="2"/>
    <n v="2"/>
    <x v="4"/>
    <x v="2"/>
    <s v="Yes"/>
    <x v="0"/>
    <x v="0"/>
    <x v="2"/>
    <x v="34"/>
    <x v="0"/>
    <x v="1"/>
  </r>
  <r>
    <n v="11275"/>
    <s v="Married"/>
    <x v="0"/>
    <x v="2"/>
    <n v="4"/>
    <x v="4"/>
    <x v="4"/>
    <s v="Yes"/>
    <x v="2"/>
    <x v="0"/>
    <x v="2"/>
    <x v="52"/>
    <x v="1"/>
    <x v="1"/>
  </r>
  <r>
    <n v="14872"/>
    <s v="Married"/>
    <x v="1"/>
    <x v="1"/>
    <n v="0"/>
    <x v="4"/>
    <x v="0"/>
    <s v="Yes"/>
    <x v="0"/>
    <x v="0"/>
    <x v="2"/>
    <x v="21"/>
    <x v="0"/>
    <x v="0"/>
  </r>
  <r>
    <n v="16151"/>
    <s v="Married"/>
    <x v="0"/>
    <x v="10"/>
    <n v="1"/>
    <x v="0"/>
    <x v="2"/>
    <s v="Yes"/>
    <x v="1"/>
    <x v="1"/>
    <x v="2"/>
    <x v="28"/>
    <x v="0"/>
    <x v="1"/>
  </r>
  <r>
    <n v="19731"/>
    <s v="Married"/>
    <x v="1"/>
    <x v="2"/>
    <n v="4"/>
    <x v="4"/>
    <x v="4"/>
    <s v="Yes"/>
    <x v="2"/>
    <x v="2"/>
    <x v="2"/>
    <x v="35"/>
    <x v="1"/>
    <x v="0"/>
  </r>
  <r>
    <n v="23801"/>
    <s v="Married"/>
    <x v="0"/>
    <x v="6"/>
    <n v="2"/>
    <x v="3"/>
    <x v="1"/>
    <s v="Yes"/>
    <x v="2"/>
    <x v="0"/>
    <x v="2"/>
    <x v="38"/>
    <x v="0"/>
    <x v="0"/>
  </r>
  <r>
    <n v="11807"/>
    <s v="Married"/>
    <x v="1"/>
    <x v="3"/>
    <n v="3"/>
    <x v="4"/>
    <x v="2"/>
    <s v="Yes"/>
    <x v="0"/>
    <x v="1"/>
    <x v="2"/>
    <x v="17"/>
    <x v="0"/>
    <x v="0"/>
  </r>
  <r>
    <n v="11622"/>
    <s v="Married"/>
    <x v="1"/>
    <x v="14"/>
    <n v="0"/>
    <x v="4"/>
    <x v="0"/>
    <s v="Yes"/>
    <x v="0"/>
    <x v="0"/>
    <x v="2"/>
    <x v="21"/>
    <x v="0"/>
    <x v="0"/>
  </r>
  <r>
    <n v="26597"/>
    <s v="Single"/>
    <x v="0"/>
    <x v="10"/>
    <n v="4"/>
    <x v="0"/>
    <x v="0"/>
    <s v="No"/>
    <x v="2"/>
    <x v="0"/>
    <x v="2"/>
    <x v="0"/>
    <x v="0"/>
    <x v="0"/>
  </r>
  <r>
    <n v="27074"/>
    <s v="Married"/>
    <x v="0"/>
    <x v="3"/>
    <n v="1"/>
    <x v="4"/>
    <x v="0"/>
    <s v="Yes"/>
    <x v="0"/>
    <x v="0"/>
    <x v="2"/>
    <x v="11"/>
    <x v="0"/>
    <x v="1"/>
  </r>
  <r>
    <n v="19228"/>
    <s v="Married"/>
    <x v="0"/>
    <x v="0"/>
    <n v="2"/>
    <x v="1"/>
    <x v="1"/>
    <s v="Yes"/>
    <x v="1"/>
    <x v="0"/>
    <x v="2"/>
    <x v="28"/>
    <x v="0"/>
    <x v="0"/>
  </r>
  <r>
    <n v="13415"/>
    <s v="Single"/>
    <x v="1"/>
    <x v="11"/>
    <n v="1"/>
    <x v="4"/>
    <x v="4"/>
    <s v="Yes"/>
    <x v="4"/>
    <x v="1"/>
    <x v="2"/>
    <x v="49"/>
    <x v="1"/>
    <x v="1"/>
  </r>
  <r>
    <n v="17000"/>
    <s v="Single"/>
    <x v="0"/>
    <x v="3"/>
    <n v="4"/>
    <x v="0"/>
    <x v="0"/>
    <s v="Yes"/>
    <x v="2"/>
    <x v="1"/>
    <x v="2"/>
    <x v="1"/>
    <x v="0"/>
    <x v="1"/>
  </r>
  <r>
    <n v="14569"/>
    <s v="Married"/>
    <x v="1"/>
    <x v="10"/>
    <n v="1"/>
    <x v="4"/>
    <x v="2"/>
    <s v="Yes"/>
    <x v="0"/>
    <x v="0"/>
    <x v="2"/>
    <x v="11"/>
    <x v="0"/>
    <x v="0"/>
  </r>
  <r>
    <n v="13873"/>
    <s v="Married"/>
    <x v="1"/>
    <x v="3"/>
    <n v="3"/>
    <x v="4"/>
    <x v="2"/>
    <s v="Yes"/>
    <x v="0"/>
    <x v="0"/>
    <x v="2"/>
    <x v="11"/>
    <x v="0"/>
    <x v="1"/>
  </r>
  <r>
    <n v="20401"/>
    <s v="Married"/>
    <x v="0"/>
    <x v="14"/>
    <n v="4"/>
    <x v="0"/>
    <x v="4"/>
    <s v="Yes"/>
    <x v="2"/>
    <x v="3"/>
    <x v="2"/>
    <x v="46"/>
    <x v="1"/>
    <x v="1"/>
  </r>
  <r>
    <n v="21583"/>
    <s v="Married"/>
    <x v="0"/>
    <x v="14"/>
    <n v="1"/>
    <x v="0"/>
    <x v="0"/>
    <s v="Yes"/>
    <x v="0"/>
    <x v="0"/>
    <x v="2"/>
    <x v="17"/>
    <x v="0"/>
    <x v="1"/>
  </r>
  <r>
    <n v="12029"/>
    <s v="Married"/>
    <x v="1"/>
    <x v="1"/>
    <n v="0"/>
    <x v="3"/>
    <x v="1"/>
    <s v="No"/>
    <x v="2"/>
    <x v="0"/>
    <x v="2"/>
    <x v="26"/>
    <x v="2"/>
    <x v="0"/>
  </r>
  <r>
    <n v="18066"/>
    <s v="Single"/>
    <x v="1"/>
    <x v="3"/>
    <n v="5"/>
    <x v="0"/>
    <x v="4"/>
    <s v="Yes"/>
    <x v="4"/>
    <x v="4"/>
    <x v="2"/>
    <x v="2"/>
    <x v="1"/>
    <x v="1"/>
  </r>
  <r>
    <n v="28192"/>
    <s v="Married"/>
    <x v="0"/>
    <x v="3"/>
    <n v="5"/>
    <x v="4"/>
    <x v="2"/>
    <s v="Yes"/>
    <x v="4"/>
    <x v="4"/>
    <x v="2"/>
    <x v="30"/>
    <x v="0"/>
    <x v="0"/>
  </r>
  <r>
    <n v="16122"/>
    <s v="Married"/>
    <x v="1"/>
    <x v="0"/>
    <n v="4"/>
    <x v="2"/>
    <x v="0"/>
    <s v="Yes"/>
    <x v="2"/>
    <x v="0"/>
    <x v="2"/>
    <x v="20"/>
    <x v="0"/>
    <x v="1"/>
  </r>
  <r>
    <n v="18607"/>
    <s v="Single"/>
    <x v="0"/>
    <x v="10"/>
    <n v="4"/>
    <x v="0"/>
    <x v="0"/>
    <s v="Yes"/>
    <x v="2"/>
    <x v="1"/>
    <x v="2"/>
    <x v="0"/>
    <x v="0"/>
    <x v="1"/>
  </r>
  <r>
    <n v="28858"/>
    <s v="Single"/>
    <x v="1"/>
    <x v="2"/>
    <n v="3"/>
    <x v="0"/>
    <x v="0"/>
    <s v="Yes"/>
    <x v="0"/>
    <x v="1"/>
    <x v="2"/>
    <x v="8"/>
    <x v="0"/>
    <x v="0"/>
  </r>
  <r>
    <n v="14432"/>
    <s v="Single"/>
    <x v="1"/>
    <x v="8"/>
    <n v="4"/>
    <x v="4"/>
    <x v="4"/>
    <s v="Yes"/>
    <x v="1"/>
    <x v="2"/>
    <x v="2"/>
    <x v="49"/>
    <x v="1"/>
    <x v="0"/>
  </r>
  <r>
    <n v="26305"/>
    <s v="Single"/>
    <x v="0"/>
    <x v="10"/>
    <n v="2"/>
    <x v="0"/>
    <x v="0"/>
    <s v="No"/>
    <x v="0"/>
    <x v="0"/>
    <x v="2"/>
    <x v="4"/>
    <x v="0"/>
    <x v="1"/>
  </r>
  <r>
    <n v="22050"/>
    <s v="Single"/>
    <x v="1"/>
    <x v="8"/>
    <n v="4"/>
    <x v="0"/>
    <x v="4"/>
    <s v="Yes"/>
    <x v="1"/>
    <x v="3"/>
    <x v="2"/>
    <x v="13"/>
    <x v="0"/>
    <x v="1"/>
  </r>
  <r>
    <n v="25394"/>
    <s v="Married"/>
    <x v="1"/>
    <x v="10"/>
    <n v="1"/>
    <x v="4"/>
    <x v="2"/>
    <s v="Yes"/>
    <x v="0"/>
    <x v="1"/>
    <x v="2"/>
    <x v="17"/>
    <x v="0"/>
    <x v="1"/>
  </r>
  <r>
    <n v="19747"/>
    <s v="Married"/>
    <x v="1"/>
    <x v="14"/>
    <n v="4"/>
    <x v="0"/>
    <x v="4"/>
    <s v="Yes"/>
    <x v="2"/>
    <x v="4"/>
    <x v="2"/>
    <x v="18"/>
    <x v="1"/>
    <x v="0"/>
  </r>
  <r>
    <n v="23195"/>
    <s v="Single"/>
    <x v="1"/>
    <x v="14"/>
    <n v="3"/>
    <x v="0"/>
    <x v="0"/>
    <s v="Yes"/>
    <x v="2"/>
    <x v="1"/>
    <x v="2"/>
    <x v="3"/>
    <x v="0"/>
    <x v="1"/>
  </r>
  <r>
    <n v="21695"/>
    <s v="Married"/>
    <x v="1"/>
    <x v="10"/>
    <n v="0"/>
    <x v="4"/>
    <x v="0"/>
    <s v="Yes"/>
    <x v="0"/>
    <x v="3"/>
    <x v="2"/>
    <x v="32"/>
    <x v="0"/>
    <x v="1"/>
  </r>
  <r>
    <n v="13934"/>
    <s v="Married"/>
    <x v="1"/>
    <x v="0"/>
    <n v="4"/>
    <x v="2"/>
    <x v="0"/>
    <s v="Yes"/>
    <x v="2"/>
    <x v="1"/>
    <x v="2"/>
    <x v="30"/>
    <x v="0"/>
    <x v="0"/>
  </r>
  <r>
    <n v="13337"/>
    <s v="Married"/>
    <x v="0"/>
    <x v="2"/>
    <n v="5"/>
    <x v="0"/>
    <x v="4"/>
    <s v="Yes"/>
    <x v="2"/>
    <x v="2"/>
    <x v="2"/>
    <x v="46"/>
    <x v="1"/>
    <x v="0"/>
  </r>
  <r>
    <n v="27190"/>
    <s v="Married"/>
    <x v="0"/>
    <x v="0"/>
    <n v="3"/>
    <x v="1"/>
    <x v="1"/>
    <s v="Yes"/>
    <x v="1"/>
    <x v="3"/>
    <x v="2"/>
    <x v="21"/>
    <x v="0"/>
    <x v="0"/>
  </r>
  <r>
    <n v="28657"/>
    <s v="Single"/>
    <x v="1"/>
    <x v="10"/>
    <n v="2"/>
    <x v="0"/>
    <x v="0"/>
    <s v="Yes"/>
    <x v="0"/>
    <x v="1"/>
    <x v="2"/>
    <x v="4"/>
    <x v="0"/>
    <x v="1"/>
  </r>
  <r>
    <n v="21713"/>
    <s v="Single"/>
    <x v="1"/>
    <x v="2"/>
    <n v="5"/>
    <x v="4"/>
    <x v="0"/>
    <s v="No"/>
    <x v="0"/>
    <x v="0"/>
    <x v="2"/>
    <x v="15"/>
    <x v="0"/>
    <x v="0"/>
  </r>
  <r>
    <n v="21752"/>
    <s v="Married"/>
    <x v="1"/>
    <x v="10"/>
    <n v="3"/>
    <x v="4"/>
    <x v="4"/>
    <s v="Yes"/>
    <x v="2"/>
    <x v="4"/>
    <x v="2"/>
    <x v="46"/>
    <x v="1"/>
    <x v="0"/>
  </r>
  <r>
    <n v="27273"/>
    <s v="Single"/>
    <x v="1"/>
    <x v="3"/>
    <n v="3"/>
    <x v="4"/>
    <x v="2"/>
    <s v="No"/>
    <x v="0"/>
    <x v="0"/>
    <x v="2"/>
    <x v="11"/>
    <x v="0"/>
    <x v="1"/>
  </r>
  <r>
    <n v="22719"/>
    <s v="Single"/>
    <x v="1"/>
    <x v="15"/>
    <n v="3"/>
    <x v="0"/>
    <x v="4"/>
    <s v="Yes"/>
    <x v="3"/>
    <x v="1"/>
    <x v="2"/>
    <x v="8"/>
    <x v="0"/>
    <x v="1"/>
  </r>
  <r>
    <n v="22042"/>
    <s v="Married"/>
    <x v="0"/>
    <x v="3"/>
    <n v="0"/>
    <x v="1"/>
    <x v="0"/>
    <s v="Yes"/>
    <x v="2"/>
    <x v="2"/>
    <x v="2"/>
    <x v="17"/>
    <x v="0"/>
    <x v="1"/>
  </r>
  <r>
    <n v="21451"/>
    <s v="Married"/>
    <x v="0"/>
    <x v="0"/>
    <n v="4"/>
    <x v="2"/>
    <x v="2"/>
    <s v="Yes"/>
    <x v="2"/>
    <x v="4"/>
    <x v="2"/>
    <x v="33"/>
    <x v="1"/>
    <x v="0"/>
  </r>
  <r>
    <n v="20754"/>
    <s v="Married"/>
    <x v="1"/>
    <x v="1"/>
    <n v="2"/>
    <x v="2"/>
    <x v="0"/>
    <s v="Yes"/>
    <x v="2"/>
    <x v="3"/>
    <x v="2"/>
    <x v="36"/>
    <x v="0"/>
    <x v="0"/>
  </r>
  <r>
    <n v="12153"/>
    <s v="Single"/>
    <x v="0"/>
    <x v="3"/>
    <n v="3"/>
    <x v="1"/>
    <x v="2"/>
    <s v="Yes"/>
    <x v="1"/>
    <x v="2"/>
    <x v="2"/>
    <x v="38"/>
    <x v="0"/>
    <x v="1"/>
  </r>
  <r>
    <n v="16895"/>
    <s v="Married"/>
    <x v="0"/>
    <x v="0"/>
    <n v="3"/>
    <x v="1"/>
    <x v="2"/>
    <s v="No"/>
    <x v="2"/>
    <x v="3"/>
    <x v="2"/>
    <x v="9"/>
    <x v="0"/>
    <x v="1"/>
  </r>
  <r>
    <n v="26728"/>
    <s v="Single"/>
    <x v="1"/>
    <x v="3"/>
    <n v="3"/>
    <x v="4"/>
    <x v="4"/>
    <s v="No"/>
    <x v="2"/>
    <x v="3"/>
    <x v="2"/>
    <x v="39"/>
    <x v="0"/>
    <x v="1"/>
  </r>
  <r>
    <n v="11090"/>
    <s v="Single"/>
    <x v="1"/>
    <x v="8"/>
    <n v="2"/>
    <x v="1"/>
    <x v="2"/>
    <s v="Yes"/>
    <x v="1"/>
    <x v="1"/>
    <x v="2"/>
    <x v="28"/>
    <x v="0"/>
    <x v="1"/>
  </r>
  <r>
    <n v="15862"/>
    <s v="Single"/>
    <x v="0"/>
    <x v="14"/>
    <n v="0"/>
    <x v="4"/>
    <x v="0"/>
    <s v="Yes"/>
    <x v="0"/>
    <x v="3"/>
    <x v="2"/>
    <x v="6"/>
    <x v="0"/>
    <x v="1"/>
  </r>
  <r>
    <n v="26495"/>
    <s v="Single"/>
    <x v="0"/>
    <x v="0"/>
    <n v="2"/>
    <x v="2"/>
    <x v="2"/>
    <s v="Yes"/>
    <x v="2"/>
    <x v="4"/>
    <x v="2"/>
    <x v="42"/>
    <x v="1"/>
    <x v="0"/>
  </r>
  <r>
    <n v="11823"/>
    <s v="Married"/>
    <x v="0"/>
    <x v="3"/>
    <n v="0"/>
    <x v="4"/>
    <x v="2"/>
    <s v="Yes"/>
    <x v="0"/>
    <x v="1"/>
    <x v="2"/>
    <x v="32"/>
    <x v="0"/>
    <x v="0"/>
  </r>
  <r>
    <n v="23449"/>
    <s v="Married"/>
    <x v="1"/>
    <x v="10"/>
    <n v="2"/>
    <x v="2"/>
    <x v="2"/>
    <s v="Yes"/>
    <x v="2"/>
    <x v="2"/>
    <x v="2"/>
    <x v="28"/>
    <x v="0"/>
    <x v="0"/>
  </r>
  <r>
    <n v="23459"/>
    <s v="Married"/>
    <x v="1"/>
    <x v="10"/>
    <n v="2"/>
    <x v="2"/>
    <x v="2"/>
    <s v="Yes"/>
    <x v="2"/>
    <x v="2"/>
    <x v="2"/>
    <x v="5"/>
    <x v="0"/>
    <x v="0"/>
  </r>
  <r>
    <n v="19543"/>
    <s v="Married"/>
    <x v="1"/>
    <x v="3"/>
    <n v="5"/>
    <x v="4"/>
    <x v="2"/>
    <s v="No"/>
    <x v="4"/>
    <x v="4"/>
    <x v="2"/>
    <x v="15"/>
    <x v="0"/>
    <x v="0"/>
  </r>
  <r>
    <n v="14914"/>
    <s v="Married"/>
    <x v="0"/>
    <x v="0"/>
    <n v="1"/>
    <x v="1"/>
    <x v="1"/>
    <s v="Yes"/>
    <x v="1"/>
    <x v="3"/>
    <x v="2"/>
    <x v="38"/>
    <x v="0"/>
    <x v="1"/>
  </r>
  <r>
    <n v="12033"/>
    <s v="Single"/>
    <x v="0"/>
    <x v="0"/>
    <n v="0"/>
    <x v="2"/>
    <x v="0"/>
    <s v="No"/>
    <x v="2"/>
    <x v="0"/>
    <x v="2"/>
    <x v="40"/>
    <x v="2"/>
    <x v="1"/>
  </r>
  <r>
    <n v="11941"/>
    <s v="Single"/>
    <x v="1"/>
    <x v="10"/>
    <n v="0"/>
    <x v="1"/>
    <x v="0"/>
    <s v="Yes"/>
    <x v="0"/>
    <x v="2"/>
    <x v="2"/>
    <x v="19"/>
    <x v="2"/>
    <x v="0"/>
  </r>
  <r>
    <n v="14389"/>
    <s v="Married"/>
    <x v="1"/>
    <x v="10"/>
    <n v="2"/>
    <x v="0"/>
    <x v="4"/>
    <s v="Yes"/>
    <x v="0"/>
    <x v="1"/>
    <x v="2"/>
    <x v="14"/>
    <x v="1"/>
    <x v="0"/>
  </r>
  <r>
    <n v="18050"/>
    <s v="Married"/>
    <x v="0"/>
    <x v="10"/>
    <n v="1"/>
    <x v="1"/>
    <x v="0"/>
    <s v="Yes"/>
    <x v="1"/>
    <x v="0"/>
    <x v="2"/>
    <x v="12"/>
    <x v="0"/>
    <x v="1"/>
  </r>
  <r>
    <n v="19856"/>
    <s v="Married"/>
    <x v="0"/>
    <x v="10"/>
    <n v="4"/>
    <x v="0"/>
    <x v="4"/>
    <s v="Yes"/>
    <x v="2"/>
    <x v="1"/>
    <x v="2"/>
    <x v="2"/>
    <x v="1"/>
    <x v="0"/>
  </r>
  <r>
    <n v="11663"/>
    <s v="Married"/>
    <x v="1"/>
    <x v="3"/>
    <n v="4"/>
    <x v="4"/>
    <x v="2"/>
    <s v="Yes"/>
    <x v="0"/>
    <x v="0"/>
    <x v="2"/>
    <x v="4"/>
    <x v="0"/>
    <x v="1"/>
  </r>
  <r>
    <n v="27740"/>
    <s v="Married"/>
    <x v="0"/>
    <x v="0"/>
    <n v="0"/>
    <x v="2"/>
    <x v="0"/>
    <s v="Yes"/>
    <x v="2"/>
    <x v="2"/>
    <x v="2"/>
    <x v="40"/>
    <x v="2"/>
    <x v="0"/>
  </r>
  <r>
    <n v="23455"/>
    <s v="Single"/>
    <x v="1"/>
    <x v="2"/>
    <n v="2"/>
    <x v="3"/>
    <x v="0"/>
    <s v="No"/>
    <x v="2"/>
    <x v="3"/>
    <x v="2"/>
    <x v="5"/>
    <x v="0"/>
    <x v="0"/>
  </r>
  <r>
    <n v="15292"/>
    <s v="Single"/>
    <x v="0"/>
    <x v="10"/>
    <n v="1"/>
    <x v="4"/>
    <x v="0"/>
    <s v="Yes"/>
    <x v="0"/>
    <x v="3"/>
    <x v="2"/>
    <x v="11"/>
    <x v="0"/>
    <x v="0"/>
  </r>
  <r>
    <n v="21587"/>
    <s v="Married"/>
    <x v="0"/>
    <x v="10"/>
    <n v="1"/>
    <x v="4"/>
    <x v="0"/>
    <s v="Yes"/>
    <x v="0"/>
    <x v="1"/>
    <x v="2"/>
    <x v="17"/>
    <x v="0"/>
    <x v="1"/>
  </r>
  <r>
    <n v="23513"/>
    <s v="Married"/>
    <x v="0"/>
    <x v="0"/>
    <n v="3"/>
    <x v="1"/>
    <x v="2"/>
    <s v="Yes"/>
    <x v="2"/>
    <x v="2"/>
    <x v="2"/>
    <x v="9"/>
    <x v="0"/>
    <x v="0"/>
  </r>
  <r>
    <n v="24322"/>
    <s v="Married"/>
    <x v="0"/>
    <x v="10"/>
    <n v="4"/>
    <x v="0"/>
    <x v="0"/>
    <s v="No"/>
    <x v="2"/>
    <x v="0"/>
    <x v="2"/>
    <x v="0"/>
    <x v="0"/>
    <x v="0"/>
  </r>
  <r>
    <n v="26298"/>
    <s v="Married"/>
    <x v="0"/>
    <x v="14"/>
    <n v="1"/>
    <x v="0"/>
    <x v="0"/>
    <s v="Yes"/>
    <x v="0"/>
    <x v="1"/>
    <x v="2"/>
    <x v="17"/>
    <x v="0"/>
    <x v="1"/>
  </r>
  <r>
    <n v="25419"/>
    <s v="Single"/>
    <x v="1"/>
    <x v="14"/>
    <n v="2"/>
    <x v="0"/>
    <x v="0"/>
    <s v="No"/>
    <x v="1"/>
    <x v="0"/>
    <x v="2"/>
    <x v="13"/>
    <x v="0"/>
    <x v="1"/>
  </r>
  <r>
    <n v="13343"/>
    <s v="Married"/>
    <x v="0"/>
    <x v="8"/>
    <n v="5"/>
    <x v="0"/>
    <x v="4"/>
    <s v="Yes"/>
    <x v="2"/>
    <x v="3"/>
    <x v="2"/>
    <x v="18"/>
    <x v="1"/>
    <x v="1"/>
  </r>
  <r>
    <n v="11303"/>
    <s v="Single"/>
    <x v="0"/>
    <x v="8"/>
    <n v="4"/>
    <x v="2"/>
    <x v="2"/>
    <s v="No"/>
    <x v="4"/>
    <x v="3"/>
    <x v="2"/>
    <x v="12"/>
    <x v="0"/>
    <x v="1"/>
  </r>
  <r>
    <n v="21693"/>
    <s v="Single"/>
    <x v="0"/>
    <x v="10"/>
    <n v="0"/>
    <x v="4"/>
    <x v="0"/>
    <s v="No"/>
    <x v="0"/>
    <x v="0"/>
    <x v="2"/>
    <x v="8"/>
    <x v="0"/>
    <x v="0"/>
  </r>
  <r>
    <n v="28056"/>
    <s v="Married"/>
    <x v="1"/>
    <x v="3"/>
    <n v="2"/>
    <x v="3"/>
    <x v="0"/>
    <s v="Yes"/>
    <x v="2"/>
    <x v="4"/>
    <x v="2"/>
    <x v="39"/>
    <x v="0"/>
    <x v="0"/>
  </r>
  <r>
    <n v="11788"/>
    <s v="Single"/>
    <x v="0"/>
    <x v="3"/>
    <n v="1"/>
    <x v="4"/>
    <x v="2"/>
    <s v="Yes"/>
    <x v="0"/>
    <x v="1"/>
    <x v="2"/>
    <x v="17"/>
    <x v="0"/>
    <x v="0"/>
  </r>
  <r>
    <n v="22296"/>
    <s v="Married"/>
    <x v="1"/>
    <x v="3"/>
    <n v="0"/>
    <x v="0"/>
    <x v="2"/>
    <s v="No"/>
    <x v="1"/>
    <x v="0"/>
    <x v="2"/>
    <x v="13"/>
    <x v="0"/>
    <x v="0"/>
  </r>
  <r>
    <n v="15319"/>
    <s v="Married"/>
    <x v="0"/>
    <x v="3"/>
    <n v="4"/>
    <x v="0"/>
    <x v="4"/>
    <s v="No"/>
    <x v="1"/>
    <x v="3"/>
    <x v="2"/>
    <x v="14"/>
    <x v="1"/>
    <x v="0"/>
  </r>
  <r>
    <n v="17654"/>
    <s v="Single"/>
    <x v="0"/>
    <x v="0"/>
    <n v="3"/>
    <x v="1"/>
    <x v="1"/>
    <s v="Yes"/>
    <x v="1"/>
    <x v="3"/>
    <x v="2"/>
    <x v="25"/>
    <x v="2"/>
    <x v="1"/>
  </r>
  <r>
    <n v="14662"/>
    <s v="Married"/>
    <x v="1"/>
    <x v="10"/>
    <n v="1"/>
    <x v="0"/>
    <x v="2"/>
    <s v="Yes"/>
    <x v="1"/>
    <x v="0"/>
    <x v="2"/>
    <x v="28"/>
    <x v="0"/>
    <x v="1"/>
  </r>
  <r>
    <n v="17541"/>
    <s v="Married"/>
    <x v="0"/>
    <x v="0"/>
    <n v="4"/>
    <x v="2"/>
    <x v="0"/>
    <s v="Yes"/>
    <x v="2"/>
    <x v="1"/>
    <x v="2"/>
    <x v="1"/>
    <x v="0"/>
    <x v="0"/>
  </r>
  <r>
    <n v="13886"/>
    <s v="Married"/>
    <x v="0"/>
    <x v="3"/>
    <n v="4"/>
    <x v="4"/>
    <x v="2"/>
    <s v="Yes"/>
    <x v="0"/>
    <x v="1"/>
    <x v="2"/>
    <x v="11"/>
    <x v="0"/>
    <x v="1"/>
  </r>
  <r>
    <n v="13073"/>
    <s v="Married"/>
    <x v="0"/>
    <x v="10"/>
    <n v="0"/>
    <x v="1"/>
    <x v="2"/>
    <s v="Yes"/>
    <x v="2"/>
    <x v="2"/>
    <x v="2"/>
    <x v="25"/>
    <x v="2"/>
    <x v="0"/>
  </r>
  <r>
    <n v="21940"/>
    <s v="Married"/>
    <x v="1"/>
    <x v="8"/>
    <n v="5"/>
    <x v="4"/>
    <x v="2"/>
    <s v="Yes"/>
    <x v="0"/>
    <x v="0"/>
    <x v="2"/>
    <x v="15"/>
    <x v="0"/>
    <x v="1"/>
  </r>
  <r>
    <n v="20196"/>
    <s v="Married"/>
    <x v="1"/>
    <x v="10"/>
    <n v="1"/>
    <x v="1"/>
    <x v="0"/>
    <s v="Yes"/>
    <x v="1"/>
    <x v="1"/>
    <x v="2"/>
    <x v="12"/>
    <x v="0"/>
    <x v="1"/>
  </r>
  <r>
    <n v="23491"/>
    <s v="Single"/>
    <x v="1"/>
    <x v="11"/>
    <n v="0"/>
    <x v="1"/>
    <x v="2"/>
    <s v="No"/>
    <x v="3"/>
    <x v="3"/>
    <x v="2"/>
    <x v="12"/>
    <x v="0"/>
    <x v="0"/>
  </r>
  <r>
    <n v="16651"/>
    <s v="Married"/>
    <x v="0"/>
    <x v="7"/>
    <n v="2"/>
    <x v="0"/>
    <x v="4"/>
    <s v="Yes"/>
    <x v="4"/>
    <x v="2"/>
    <x v="2"/>
    <x v="24"/>
    <x v="1"/>
    <x v="0"/>
  </r>
  <r>
    <n v="16813"/>
    <s v="Married"/>
    <x v="1"/>
    <x v="10"/>
    <n v="2"/>
    <x v="1"/>
    <x v="2"/>
    <s v="Yes"/>
    <x v="2"/>
    <x v="4"/>
    <x v="2"/>
    <x v="10"/>
    <x v="1"/>
    <x v="0"/>
  </r>
  <r>
    <n v="16007"/>
    <s v="Married"/>
    <x v="0"/>
    <x v="8"/>
    <n v="5"/>
    <x v="0"/>
    <x v="4"/>
    <s v="Yes"/>
    <x v="2"/>
    <x v="3"/>
    <x v="2"/>
    <x v="29"/>
    <x v="1"/>
    <x v="1"/>
  </r>
  <r>
    <n v="27434"/>
    <s v="Single"/>
    <x v="1"/>
    <x v="3"/>
    <n v="4"/>
    <x v="1"/>
    <x v="2"/>
    <s v="Yes"/>
    <x v="1"/>
    <x v="4"/>
    <x v="2"/>
    <x v="16"/>
    <x v="1"/>
    <x v="0"/>
  </r>
  <r>
    <n v="27756"/>
    <s v="Single"/>
    <x v="0"/>
    <x v="14"/>
    <n v="3"/>
    <x v="0"/>
    <x v="0"/>
    <s v="No"/>
    <x v="1"/>
    <x v="0"/>
    <x v="2"/>
    <x v="8"/>
    <x v="0"/>
    <x v="0"/>
  </r>
  <r>
    <n v="23818"/>
    <s v="Married"/>
    <x v="0"/>
    <x v="14"/>
    <n v="0"/>
    <x v="4"/>
    <x v="0"/>
    <s v="Yes"/>
    <x v="0"/>
    <x v="3"/>
    <x v="2"/>
    <x v="6"/>
    <x v="0"/>
    <x v="1"/>
  </r>
  <r>
    <n v="19012"/>
    <s v="Married"/>
    <x v="1"/>
    <x v="2"/>
    <n v="3"/>
    <x v="0"/>
    <x v="4"/>
    <s v="Yes"/>
    <x v="1"/>
    <x v="3"/>
    <x v="2"/>
    <x v="16"/>
    <x v="1"/>
    <x v="0"/>
  </r>
  <r>
    <n v="18329"/>
    <s v="Single"/>
    <x v="1"/>
    <x v="1"/>
    <n v="0"/>
    <x v="3"/>
    <x v="1"/>
    <s v="No"/>
    <x v="2"/>
    <x v="2"/>
    <x v="2"/>
    <x v="40"/>
    <x v="2"/>
    <x v="0"/>
  </r>
  <r>
    <n v="29037"/>
    <s v="Married"/>
    <x v="1"/>
    <x v="10"/>
    <n v="0"/>
    <x v="4"/>
    <x v="2"/>
    <s v="No"/>
    <x v="0"/>
    <x v="0"/>
    <x v="2"/>
    <x v="32"/>
    <x v="0"/>
    <x v="0"/>
  </r>
  <r>
    <n v="26576"/>
    <s v="Married"/>
    <x v="0"/>
    <x v="10"/>
    <n v="0"/>
    <x v="1"/>
    <x v="0"/>
    <s v="Yes"/>
    <x v="2"/>
    <x v="2"/>
    <x v="2"/>
    <x v="23"/>
    <x v="0"/>
    <x v="0"/>
  </r>
  <r>
    <n v="12192"/>
    <s v="Single"/>
    <x v="0"/>
    <x v="10"/>
    <n v="2"/>
    <x v="3"/>
    <x v="0"/>
    <s v="No"/>
    <x v="2"/>
    <x v="3"/>
    <x v="2"/>
    <x v="36"/>
    <x v="0"/>
    <x v="0"/>
  </r>
  <r>
    <n v="14887"/>
    <s v="Married"/>
    <x v="0"/>
    <x v="1"/>
    <n v="1"/>
    <x v="2"/>
    <x v="1"/>
    <s v="Yes"/>
    <x v="1"/>
    <x v="2"/>
    <x v="2"/>
    <x v="31"/>
    <x v="0"/>
    <x v="0"/>
  </r>
  <r>
    <n v="11734"/>
    <s v="Married"/>
    <x v="1"/>
    <x v="10"/>
    <n v="1"/>
    <x v="1"/>
    <x v="0"/>
    <s v="No"/>
    <x v="1"/>
    <x v="0"/>
    <x v="2"/>
    <x v="15"/>
    <x v="0"/>
    <x v="0"/>
  </r>
  <r>
    <n v="17462"/>
    <s v="Married"/>
    <x v="1"/>
    <x v="3"/>
    <n v="3"/>
    <x v="4"/>
    <x v="4"/>
    <s v="Yes"/>
    <x v="2"/>
    <x v="2"/>
    <x v="2"/>
    <x v="39"/>
    <x v="0"/>
    <x v="1"/>
  </r>
  <r>
    <n v="20659"/>
    <s v="Married"/>
    <x v="1"/>
    <x v="3"/>
    <n v="3"/>
    <x v="4"/>
    <x v="2"/>
    <s v="Yes"/>
    <x v="0"/>
    <x v="0"/>
    <x v="2"/>
    <x v="11"/>
    <x v="0"/>
    <x v="1"/>
  </r>
  <r>
    <n v="28004"/>
    <s v="Married"/>
    <x v="0"/>
    <x v="10"/>
    <n v="3"/>
    <x v="0"/>
    <x v="4"/>
    <s v="Yes"/>
    <x v="2"/>
    <x v="4"/>
    <x v="2"/>
    <x v="29"/>
    <x v="1"/>
    <x v="0"/>
  </r>
  <r>
    <n v="19741"/>
    <s v="Single"/>
    <x v="0"/>
    <x v="2"/>
    <n v="4"/>
    <x v="4"/>
    <x v="4"/>
    <s v="Yes"/>
    <x v="2"/>
    <x v="2"/>
    <x v="2"/>
    <x v="27"/>
    <x v="1"/>
    <x v="0"/>
  </r>
  <r>
    <n v="17450"/>
    <s v="Married"/>
    <x v="1"/>
    <x v="2"/>
    <n v="5"/>
    <x v="1"/>
    <x v="2"/>
    <s v="Yes"/>
    <x v="4"/>
    <x v="2"/>
    <x v="2"/>
    <x v="12"/>
    <x v="0"/>
    <x v="0"/>
  </r>
  <r>
    <n v="17337"/>
    <s v="Single"/>
    <x v="1"/>
    <x v="0"/>
    <n v="0"/>
    <x v="2"/>
    <x v="0"/>
    <s v="Yes"/>
    <x v="1"/>
    <x v="2"/>
    <x v="2"/>
    <x v="23"/>
    <x v="0"/>
    <x v="0"/>
  </r>
  <r>
    <n v="18594"/>
    <s v="Single"/>
    <x v="0"/>
    <x v="2"/>
    <n v="3"/>
    <x v="0"/>
    <x v="0"/>
    <s v="Yes"/>
    <x v="4"/>
    <x v="4"/>
    <x v="2"/>
    <x v="8"/>
    <x v="0"/>
    <x v="1"/>
  </r>
  <r>
    <n v="15982"/>
    <s v="Married"/>
    <x v="1"/>
    <x v="15"/>
    <n v="5"/>
    <x v="1"/>
    <x v="2"/>
    <s v="Yes"/>
    <x v="3"/>
    <x v="1"/>
    <x v="2"/>
    <x v="30"/>
    <x v="0"/>
    <x v="0"/>
  </r>
  <r>
    <n v="28625"/>
    <s v="Single"/>
    <x v="1"/>
    <x v="0"/>
    <n v="2"/>
    <x v="1"/>
    <x v="1"/>
    <s v="No"/>
    <x v="1"/>
    <x v="3"/>
    <x v="2"/>
    <x v="15"/>
    <x v="0"/>
    <x v="1"/>
  </r>
  <r>
    <n v="11269"/>
    <s v="Married"/>
    <x v="1"/>
    <x v="12"/>
    <n v="2"/>
    <x v="4"/>
    <x v="4"/>
    <s v="Yes"/>
    <x v="2"/>
    <x v="0"/>
    <x v="2"/>
    <x v="3"/>
    <x v="0"/>
    <x v="0"/>
  </r>
  <r>
    <n v="25148"/>
    <s v="Married"/>
    <x v="1"/>
    <x v="10"/>
    <n v="2"/>
    <x v="2"/>
    <x v="2"/>
    <s v="No"/>
    <x v="2"/>
    <x v="3"/>
    <x v="2"/>
    <x v="28"/>
    <x v="0"/>
    <x v="1"/>
  </r>
  <r>
    <n v="13920"/>
    <s v="Single"/>
    <x v="0"/>
    <x v="14"/>
    <n v="4"/>
    <x v="0"/>
    <x v="0"/>
    <s v="Yes"/>
    <x v="2"/>
    <x v="0"/>
    <x v="2"/>
    <x v="0"/>
    <x v="0"/>
    <x v="0"/>
  </r>
  <r>
    <n v="23704"/>
    <s v="Single"/>
    <x v="1"/>
    <x v="0"/>
    <n v="5"/>
    <x v="2"/>
    <x v="2"/>
    <s v="Yes"/>
    <x v="3"/>
    <x v="4"/>
    <x v="2"/>
    <x v="2"/>
    <x v="1"/>
    <x v="1"/>
  </r>
  <r>
    <n v="28972"/>
    <s v="Single"/>
    <x v="0"/>
    <x v="10"/>
    <n v="3"/>
    <x v="4"/>
    <x v="4"/>
    <s v="Yes"/>
    <x v="2"/>
    <x v="4"/>
    <x v="2"/>
    <x v="29"/>
    <x v="1"/>
    <x v="0"/>
  </r>
  <r>
    <n v="22730"/>
    <s v="Married"/>
    <x v="1"/>
    <x v="3"/>
    <n v="5"/>
    <x v="0"/>
    <x v="4"/>
    <s v="Yes"/>
    <x v="2"/>
    <x v="4"/>
    <x v="2"/>
    <x v="18"/>
    <x v="1"/>
    <x v="0"/>
  </r>
  <r>
    <n v="29134"/>
    <s v="Married"/>
    <x v="1"/>
    <x v="10"/>
    <n v="4"/>
    <x v="0"/>
    <x v="0"/>
    <s v="No"/>
    <x v="4"/>
    <x v="4"/>
    <x v="2"/>
    <x v="0"/>
    <x v="0"/>
    <x v="0"/>
  </r>
  <r>
    <n v="14332"/>
    <s v="Single"/>
    <x v="0"/>
    <x v="1"/>
    <n v="0"/>
    <x v="2"/>
    <x v="0"/>
    <s v="No"/>
    <x v="2"/>
    <x v="2"/>
    <x v="2"/>
    <x v="22"/>
    <x v="2"/>
    <x v="0"/>
  </r>
  <r>
    <n v="19117"/>
    <s v="Single"/>
    <x v="0"/>
    <x v="10"/>
    <n v="1"/>
    <x v="4"/>
    <x v="2"/>
    <s v="Yes"/>
    <x v="0"/>
    <x v="1"/>
    <x v="2"/>
    <x v="4"/>
    <x v="0"/>
    <x v="1"/>
  </r>
  <r>
    <n v="22864"/>
    <s v="Married"/>
    <x v="1"/>
    <x v="8"/>
    <n v="2"/>
    <x v="1"/>
    <x v="2"/>
    <s v="No"/>
    <x v="0"/>
    <x v="2"/>
    <x v="2"/>
    <x v="38"/>
    <x v="0"/>
    <x v="1"/>
  </r>
  <r>
    <n v="11292"/>
    <s v="Single"/>
    <x v="1"/>
    <x v="13"/>
    <n v="1"/>
    <x v="1"/>
    <x v="2"/>
    <s v="No"/>
    <x v="4"/>
    <x v="0"/>
    <x v="2"/>
    <x v="20"/>
    <x v="0"/>
    <x v="1"/>
  </r>
  <r>
    <n v="13466"/>
    <s v="Married"/>
    <x v="1"/>
    <x v="2"/>
    <n v="5"/>
    <x v="1"/>
    <x v="2"/>
    <s v="Yes"/>
    <x v="4"/>
    <x v="3"/>
    <x v="2"/>
    <x v="30"/>
    <x v="0"/>
    <x v="0"/>
  </r>
  <r>
    <n v="23731"/>
    <s v="Married"/>
    <x v="1"/>
    <x v="10"/>
    <n v="2"/>
    <x v="2"/>
    <x v="2"/>
    <s v="Yes"/>
    <x v="2"/>
    <x v="1"/>
    <x v="2"/>
    <x v="9"/>
    <x v="0"/>
    <x v="1"/>
  </r>
  <r>
    <n v="28672"/>
    <s v="Single"/>
    <x v="1"/>
    <x v="3"/>
    <n v="4"/>
    <x v="4"/>
    <x v="2"/>
    <s v="Yes"/>
    <x v="0"/>
    <x v="1"/>
    <x v="2"/>
    <x v="11"/>
    <x v="0"/>
    <x v="1"/>
  </r>
  <r>
    <n v="11809"/>
    <s v="Married"/>
    <x v="1"/>
    <x v="10"/>
    <n v="2"/>
    <x v="0"/>
    <x v="0"/>
    <s v="Yes"/>
    <x v="0"/>
    <x v="0"/>
    <x v="2"/>
    <x v="13"/>
    <x v="0"/>
    <x v="1"/>
  </r>
  <r>
    <n v="19664"/>
    <s v="Single"/>
    <x v="1"/>
    <x v="11"/>
    <n v="3"/>
    <x v="0"/>
    <x v="4"/>
    <s v="No"/>
    <x v="4"/>
    <x v="3"/>
    <x v="2"/>
    <x v="13"/>
    <x v="0"/>
    <x v="0"/>
  </r>
  <r>
    <n v="12121"/>
    <s v="Single"/>
    <x v="1"/>
    <x v="1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B10" firstHeaderRow="1" firstDataRow="1" firstDataCol="1"/>
  <pivotFields count="14">
    <pivotField showAll="0"/>
    <pivotField showAll="0"/>
    <pivotField axis="axisRow" showAll="0">
      <items count="3">
        <item x="0"/>
        <item h="1" x="1"/>
        <item t="default"/>
      </items>
    </pivotField>
    <pivotField dataField="1"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s>
  <rowFields count="2">
    <field x="2"/>
    <field x="10"/>
  </rowFields>
  <rowItems count="5">
    <i>
      <x/>
    </i>
    <i r="1">
      <x/>
    </i>
    <i r="1">
      <x v="1"/>
    </i>
    <i r="1">
      <x v="2"/>
    </i>
    <i t="grand">
      <x/>
    </i>
  </rowItems>
  <colItems count="1">
    <i/>
  </colItems>
  <dataFields count="1">
    <dataField name="Average of Income" fld="3" subtotal="average" baseField="10" baseItem="0" numFmtId="1"/>
  </dataFields>
  <formats count="8">
    <format dxfId="53">
      <pivotArea grandRow="1" outline="0" collapsedLevelsAreSubtotals="1" fieldPosition="0"/>
    </format>
    <format dxfId="52">
      <pivotArea collapsedLevelsAreSubtotals="1" fieldPosition="0">
        <references count="1">
          <reference field="2" count="0"/>
        </references>
      </pivotArea>
    </format>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outline="0" axis="axisValues" fieldPosition="0"/>
    </format>
    <format dxfId="47">
      <pivotArea dataOnly="0" labelOnly="1" fieldPosition="0">
        <references count="1">
          <reference field="2" count="0"/>
        </references>
      </pivotArea>
    </format>
    <format dxfId="46">
      <pivotArea dataOnly="0" labelOnly="1" grandRow="1" outline="0" fieldPosition="0"/>
    </format>
  </formats>
  <conditionalFormats count="1">
    <conditionalFormat priority="1">
      <pivotAreas count="1">
        <pivotArea type="data" collapsedLevelsAreSubtotals="1" fieldPosition="0">
          <references count="3">
            <reference field="4294967294" count="1" selected="0">
              <x v="0"/>
            </reference>
            <reference field="2" count="1" selected="0">
              <x v="0"/>
            </reference>
            <reference field="10"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B8" firstHeaderRow="1" firstDataRow="1" firstDataCol="1"/>
  <pivotFields count="14">
    <pivotField showAll="0"/>
    <pivotField showAll="0"/>
    <pivotField axis="axisRow" showAll="0">
      <items count="3">
        <item h="1" sd="0"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Row" showAll="0">
      <items count="3">
        <item x="0"/>
        <item h="1" x="1"/>
        <item t="default"/>
      </items>
    </pivotField>
  </pivotFields>
  <rowFields count="2">
    <field x="2"/>
    <field x="13"/>
  </rowFields>
  <rowItems count="3">
    <i>
      <x v="1"/>
    </i>
    <i r="1">
      <x/>
    </i>
    <i t="grand">
      <x/>
    </i>
  </rowItems>
  <colItems count="1">
    <i/>
  </colItems>
  <dataFields count="1">
    <dataField name="Average of Income" fld="3" subtotal="average" baseField="13" baseItem="0" numFmtId="1"/>
  </dataFields>
  <formats count="8">
    <format dxfId="45">
      <pivotArea grandRow="1" outline="0" collapsedLevelsAreSubtotals="1" fieldPosition="0"/>
    </format>
    <format dxfId="44">
      <pivotArea type="all" dataOnly="0" outline="0" fieldPosition="0"/>
    </format>
    <format dxfId="43">
      <pivotArea outline="0" collapsedLevelsAreSubtotals="1" fieldPosition="0"/>
    </format>
    <format dxfId="42">
      <pivotArea field="2" type="button" dataOnly="0" labelOnly="1" outline="0" axis="axisRow" fieldPosition="0"/>
    </format>
    <format dxfId="41">
      <pivotArea dataOnly="0" labelOnly="1" outline="0" axis="axisValues" fieldPosition="0"/>
    </format>
    <format dxfId="40">
      <pivotArea dataOnly="0" labelOnly="1" fieldPosition="0">
        <references count="1">
          <reference field="2" count="0"/>
        </references>
      </pivotArea>
    </format>
    <format dxfId="39">
      <pivotArea dataOnly="0" labelOnly="1" grandRow="1" outline="0" fieldPosition="0"/>
    </format>
    <format dxfId="38">
      <pivotArea dataOnly="0" labelOnly="1" fieldPosition="0">
        <references count="2">
          <reference field="2" count="0" selected="0"/>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2">
  <location ref="O2:Q9" firstHeaderRow="0" firstDataRow="1" firstDataCol="1"/>
  <pivotFields count="14">
    <pivotField showAll="0"/>
    <pivotField showAll="0"/>
    <pivotField showAll="0"/>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items count="6">
        <item x="0"/>
        <item x="4"/>
        <item x="3"/>
        <item x="1"/>
        <item x="2"/>
        <item t="default"/>
      </items>
    </pivotField>
    <pivotField showAll="0"/>
    <pivotField showAll="0"/>
    <pivotField axis="axisRow" showAll="0">
      <items count="4">
        <item x="2"/>
        <item x="0"/>
        <item x="1"/>
        <item t="default"/>
      </items>
    </pivotField>
    <pivotField axis="axisRow" dataField="1" showAll="0">
      <items count="3">
        <item x="0"/>
        <item h="1" x="1"/>
        <item t="default"/>
      </items>
    </pivotField>
  </pivotFields>
  <rowFields count="2">
    <field x="12"/>
    <field x="13"/>
  </rowFields>
  <rowItems count="7">
    <i>
      <x/>
    </i>
    <i r="1">
      <x/>
    </i>
    <i>
      <x v="1"/>
    </i>
    <i r="1">
      <x/>
    </i>
    <i>
      <x v="2"/>
    </i>
    <i r="1">
      <x/>
    </i>
    <i t="grand">
      <x/>
    </i>
  </rowItems>
  <colFields count="1">
    <field x="-2"/>
  </colFields>
  <colItems count="2">
    <i>
      <x/>
    </i>
    <i i="1">
      <x v="1"/>
    </i>
  </colItems>
  <dataFields count="2">
    <dataField name="Count of Purchased Bike" fld="13" subtotal="count" baseField="0" baseItem="0"/>
    <dataField name="Average of Income" fld="3" subtotal="average" baseField="0" baseItem="0" numFmtId="1"/>
  </dataFields>
  <formats count="16">
    <format dxfId="37">
      <pivotArea collapsedLevelsAreSubtotals="1" fieldPosition="0">
        <references count="1">
          <reference field="12" count="1">
            <x v="1"/>
          </reference>
        </references>
      </pivotArea>
    </format>
    <format dxfId="36">
      <pivotArea dataOnly="0" labelOnly="1" fieldPosition="0">
        <references count="1">
          <reference field="12" count="1">
            <x v="1"/>
          </reference>
        </references>
      </pivotArea>
    </format>
    <format dxfId="35">
      <pivotArea dataOnly="0" labelOnly="1" fieldPosition="0">
        <references count="1">
          <reference field="12" count="1">
            <x v="2"/>
          </reference>
        </references>
      </pivotArea>
    </format>
    <format dxfId="34">
      <pivotArea collapsedLevelsAreSubtotals="1" fieldPosition="0">
        <references count="1">
          <reference field="12" count="1">
            <x v="2"/>
          </reference>
        </references>
      </pivotArea>
    </format>
    <format dxfId="33">
      <pivotArea dataOnly="0" labelOnly="1" fieldPosition="0">
        <references count="1">
          <reference field="12" count="1">
            <x v="2"/>
          </reference>
        </references>
      </pivotArea>
    </format>
    <format dxfId="32">
      <pivotArea collapsedLevelsAreSubtotals="1" fieldPosition="0">
        <references count="1">
          <reference field="12" count="1">
            <x v="0"/>
          </reference>
        </references>
      </pivotArea>
    </format>
    <format dxfId="31">
      <pivotArea dataOnly="0" labelOnly="1" fieldPosition="0">
        <references count="1">
          <reference field="12" count="1">
            <x v="0"/>
          </reference>
        </references>
      </pivotArea>
    </format>
    <format dxfId="30">
      <pivotArea grandRow="1" outline="0" collapsedLevelsAreSubtotals="1" fieldPosition="0"/>
    </format>
    <format dxfId="29">
      <pivotArea dataOnly="0" labelOnly="1" grandRow="1" outline="0" fieldPosition="0"/>
    </format>
    <format dxfId="28">
      <pivotArea type="all" dataOnly="0" outline="0" fieldPosition="0"/>
    </format>
    <format dxfId="27">
      <pivotArea outline="0" collapsedLevelsAreSubtotals="1" fieldPosition="0"/>
    </format>
    <format dxfId="26">
      <pivotArea dataOnly="0" labelOnly="1" fieldPosition="0">
        <references count="1">
          <reference field="12" count="0"/>
        </references>
      </pivotArea>
    </format>
    <format dxfId="25">
      <pivotArea dataOnly="0" labelOnly="1" grandRow="1" outline="0" fieldPosition="0"/>
    </format>
    <format dxfId="24">
      <pivotArea dataOnly="0" labelOnly="1" fieldPosition="0">
        <references count="1">
          <reference field="13" count="0"/>
        </references>
      </pivotArea>
    </format>
    <format dxfId="23">
      <pivotArea type="origin" dataOnly="0" labelOnly="1" outline="0" fieldPosition="0"/>
    </format>
    <format dxfId="22">
      <pivotArea outline="0" fieldPosition="0">
        <references count="1">
          <reference field="4294967294" count="1">
            <x v="1"/>
          </reference>
        </references>
      </pivotArea>
    </format>
  </formats>
  <chartFormats count="13">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3">
          <reference field="4294967294" count="1" selected="0">
            <x v="0"/>
          </reference>
          <reference field="12" count="1" selected="0">
            <x v="0"/>
          </reference>
          <reference field="13" count="1" selected="0">
            <x v="0"/>
          </reference>
        </references>
      </pivotArea>
    </chartFormat>
    <chartFormat chart="1" format="4">
      <pivotArea type="data" outline="0" fieldPosition="0">
        <references count="3">
          <reference field="4294967294" count="1" selected="0">
            <x v="0"/>
          </reference>
          <reference field="12" count="1" selected="0">
            <x v="1"/>
          </reference>
          <reference field="13" count="1" selected="0">
            <x v="0"/>
          </reference>
        </references>
      </pivotArea>
    </chartFormat>
    <chartFormat chart="1" format="5">
      <pivotArea type="data" outline="0" fieldPosition="0">
        <references count="3">
          <reference field="4294967294" count="1" selected="0">
            <x v="0"/>
          </reference>
          <reference field="12" count="1" selected="0">
            <x v="2"/>
          </reference>
          <reference field="13" count="1" selected="0">
            <x v="0"/>
          </reference>
        </references>
      </pivotArea>
    </chartFormat>
    <chartFormat chart="1" format="6">
      <pivotArea type="data" outline="0" fieldPosition="0">
        <references count="3">
          <reference field="4294967294" count="1" selected="0">
            <x v="0"/>
          </reference>
          <reference field="12"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1"/>
          </reference>
          <reference field="13" count="1" selected="0">
            <x v="1"/>
          </reference>
        </references>
      </pivotArea>
    </chartFormat>
    <chartFormat chart="1" format="8">
      <pivotArea type="data" outline="0" fieldPosition="0">
        <references count="3">
          <reference field="4294967294" count="1" selected="0">
            <x v="0"/>
          </reference>
          <reference field="12" count="1" selected="0">
            <x v="2"/>
          </reference>
          <reference field="13" count="1" selected="0">
            <x v="1"/>
          </reference>
        </references>
      </pivotArea>
    </chartFormat>
    <chartFormat chart="1" format="18" series="1">
      <pivotArea type="data" outline="0" fieldPosition="0">
        <references count="1">
          <reference field="4294967294" count="1" selected="0">
            <x v="1"/>
          </reference>
        </references>
      </pivotArea>
    </chartFormat>
    <chartFormat chart="1" format="19">
      <pivotArea type="data" outline="0" fieldPosition="0">
        <references count="3">
          <reference field="4294967294" count="1" selected="0">
            <x v="1"/>
          </reference>
          <reference field="12" count="1" selected="0">
            <x v="0"/>
          </reference>
          <reference field="13" count="1" selected="0">
            <x v="0"/>
          </reference>
        </references>
      </pivotArea>
    </chartFormat>
    <chartFormat chart="1" format="20">
      <pivotArea type="data" outline="0" fieldPosition="0">
        <references count="3">
          <reference field="4294967294" count="1" selected="0">
            <x v="1"/>
          </reference>
          <reference field="12" count="1" selected="0">
            <x v="1"/>
          </reference>
          <reference field="13" count="1" selected="0">
            <x v="0"/>
          </reference>
        </references>
      </pivotArea>
    </chartFormat>
    <chartFormat chart="1" format="21">
      <pivotArea type="data" outline="0" fieldPosition="0">
        <references count="3">
          <reference field="4294967294" count="1" selected="0">
            <x v="1"/>
          </reference>
          <reference field="12"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location ref="A5:B9" firstHeaderRow="1" firstDataRow="2" firstDataCol="1"/>
  <pivotFields count="14">
    <pivotField showAll="0"/>
    <pivotField showAll="0"/>
    <pivotField axis="axisRow" showAll="0">
      <items count="3">
        <item h="1" x="0"/>
        <item x="1"/>
        <item t="default"/>
      </items>
    </pivotField>
    <pivotField numFmtId="164" showAll="0"/>
    <pivotField showAll="0"/>
    <pivotField showAll="0"/>
    <pivotField showAll="0"/>
    <pivotField showAll="0"/>
    <pivotField showAll="0"/>
    <pivotField showAll="0"/>
    <pivotField showAll="0"/>
    <pivotField showAll="0"/>
    <pivotField axis="axisRow" showAll="0">
      <items count="4">
        <item x="2"/>
        <item h="1" x="0"/>
        <item h="1" x="1"/>
        <item t="default"/>
      </items>
    </pivotField>
    <pivotField axis="axisCol" dataField="1" showAll="0">
      <items count="3">
        <item h="1" x="0"/>
        <item x="1"/>
        <item t="default"/>
      </items>
    </pivotField>
  </pivotFields>
  <rowFields count="2">
    <field x="12"/>
    <field x="2"/>
  </rowFields>
  <rowItems count="3">
    <i>
      <x/>
    </i>
    <i r="1">
      <x v="1"/>
    </i>
    <i t="grand">
      <x/>
    </i>
  </rowItems>
  <colFields count="1">
    <field x="13"/>
  </colFields>
  <colItems count="1">
    <i>
      <x v="1"/>
    </i>
  </colItems>
  <dataFields count="1">
    <dataField name="Count of Purchased Bike" fld="13" subtotal="count" baseField="0" baseItem="0"/>
  </dataFields>
  <formats count="8">
    <format dxfId="21">
      <pivotArea type="all" dataOnly="0" outline="0" fieldPosition="0"/>
    </format>
    <format dxfId="20">
      <pivotArea outline="0" collapsedLevelsAreSubtotals="1" fieldPosition="0"/>
    </format>
    <format dxfId="19">
      <pivotArea field="13" type="button" dataOnly="0" labelOnly="1" outline="0" axis="axisCol" fieldPosition="0"/>
    </format>
    <format dxfId="18">
      <pivotArea dataOnly="0" labelOnly="1" fieldPosition="0">
        <references count="1">
          <reference field="12" count="0"/>
        </references>
      </pivotArea>
    </format>
    <format dxfId="17">
      <pivotArea dataOnly="0" labelOnly="1" grandRow="1" outline="0" fieldPosition="0"/>
    </format>
    <format dxfId="16">
      <pivotArea dataOnly="0" labelOnly="1" fieldPosition="0">
        <references count="2">
          <reference field="2" count="0"/>
          <reference field="12" count="0" selected="0"/>
        </references>
      </pivotArea>
    </format>
    <format dxfId="15">
      <pivotArea dataOnly="0" labelOnly="1" fieldPosition="0">
        <references count="1">
          <reference field="13" count="0"/>
        </references>
      </pivotArea>
    </format>
    <format dxfId="1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0"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location ref="A5:B10" firstHeaderRow="1" firstDataRow="2" firstDataCol="1"/>
  <pivotFields count="14">
    <pivotField showAll="0"/>
    <pivotField showAll="0"/>
    <pivotField axis="axisRow" showAll="0">
      <items count="3">
        <item h="1" x="0"/>
        <item x="1"/>
        <item t="default"/>
      </items>
    </pivotField>
    <pivotField numFmtId="164" showAll="0"/>
    <pivotField showAll="0"/>
    <pivotField showAll="0"/>
    <pivotField axis="axisRow" showAll="0">
      <items count="6">
        <item h="1" x="1"/>
        <item h="1" x="4"/>
        <item h="1" x="3"/>
        <item x="2"/>
        <item h="1" x="0"/>
        <item t="default"/>
      </items>
    </pivotField>
    <pivotField showAll="0"/>
    <pivotField showAll="0"/>
    <pivotField showAll="0"/>
    <pivotField showAll="0"/>
    <pivotField showAll="0"/>
    <pivotField axis="axisRow" showAll="0">
      <items count="4">
        <item h="1" x="2"/>
        <item x="0"/>
        <item h="1" x="1"/>
        <item t="default"/>
      </items>
    </pivotField>
    <pivotField axis="axisCol" dataField="1" showAll="0">
      <items count="3">
        <item h="1" x="0"/>
        <item x="1"/>
        <item t="default"/>
      </items>
    </pivotField>
  </pivotFields>
  <rowFields count="3">
    <field x="6"/>
    <field x="12"/>
    <field x="2"/>
  </rowFields>
  <rowItems count="4">
    <i>
      <x v="3"/>
    </i>
    <i r="1">
      <x v="1"/>
    </i>
    <i r="2">
      <x v="1"/>
    </i>
    <i t="grand">
      <x/>
    </i>
  </rowItems>
  <colFields count="1">
    <field x="13"/>
  </colFields>
  <colItems count="1">
    <i>
      <x v="1"/>
    </i>
  </colItems>
  <dataFields count="1">
    <dataField name="Count of Purchased Bike" fld="13" subtotal="count" baseField="0" baseItem="0"/>
  </dataFields>
  <formats count="9">
    <format dxfId="13">
      <pivotArea grandRow="1" outline="0" collapsedLevelsAreSubtotals="1" fieldPosition="0"/>
    </format>
    <format dxfId="12">
      <pivotArea type="all" dataOnly="0" outline="0" fieldPosition="0"/>
    </format>
    <format dxfId="11">
      <pivotArea outline="0" collapsedLevelsAreSubtotals="1" fieldPosition="0"/>
    </format>
    <format dxfId="10">
      <pivotArea field="13" type="button" dataOnly="0" labelOnly="1" outline="0" axis="axisCol" fieldPosition="0"/>
    </format>
    <format dxfId="9">
      <pivotArea dataOnly="0" labelOnly="1" fieldPosition="0">
        <references count="1">
          <reference field="6" count="0"/>
        </references>
      </pivotArea>
    </format>
    <format dxfId="8">
      <pivotArea dataOnly="0" labelOnly="1" grandRow="1" outline="0" fieldPosition="0"/>
    </format>
    <format dxfId="7">
      <pivotArea dataOnly="0" labelOnly="1" fieldPosition="0">
        <references count="2">
          <reference field="6" count="0" selected="0"/>
          <reference field="12" count="0"/>
        </references>
      </pivotArea>
    </format>
    <format dxfId="6">
      <pivotArea dataOnly="0" labelOnly="1" fieldPosition="0">
        <references count="3">
          <reference field="2" count="0"/>
          <reference field="6" count="0" selected="0"/>
          <reference field="12" count="0" selected="0"/>
        </references>
      </pivotArea>
    </format>
    <format dxfId="5">
      <pivotArea dataOnly="0" labelOnly="1"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6">
  <location ref="F2:H5" firstHeaderRow="1" firstDataRow="2" firstDataCol="1"/>
  <pivotFields count="14">
    <pivotField showAll="0"/>
    <pivotField showAll="0"/>
    <pivotField showAll="0"/>
    <pivotField numFmtId="164" showAll="0"/>
    <pivotField showAll="0"/>
    <pivotField axis="axisRow" showAll="0">
      <items count="6">
        <item h="1" x="0"/>
        <item x="4"/>
        <item x="2"/>
        <item h="1" x="1"/>
        <item h="1" x="3"/>
        <item t="default"/>
      </items>
    </pivotField>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5"/>
  </rowFields>
  <rowItems count="2">
    <i>
      <x v="1"/>
    </i>
    <i>
      <x v="2"/>
    </i>
  </rowItems>
  <colFields count="1">
    <field x="13"/>
  </colFields>
  <colItems count="2">
    <i>
      <x/>
    </i>
    <i>
      <x v="1"/>
    </i>
  </colItems>
  <dataFields count="1">
    <dataField name="Count of Purchased Bike" fld="13" subtotal="count" baseField="5" baseItem="1" numFmtId="9">
      <extLst>
        <ext xmlns:x14="http://schemas.microsoft.com/office/spreadsheetml/2009/9/main" uri="{E15A36E0-9728-4e99-A89B-3F7291B0FE68}">
          <x14:dataField pivotShowAs="percentOfParentCol"/>
        </ext>
      </extLst>
    </dataField>
  </dataFields>
  <formats count="5">
    <format dxfId="4">
      <pivotArea collapsedLevelsAreSubtotals="1" fieldPosition="0">
        <references count="2">
          <reference field="5" count="1">
            <x v="1"/>
          </reference>
          <reference field="13" count="1" selected="0">
            <x v="1"/>
          </reference>
        </references>
      </pivotArea>
    </format>
    <format dxfId="3">
      <pivotArea type="all" dataOnly="0" outline="0" fieldPosition="0"/>
    </format>
    <format dxfId="2">
      <pivotArea outline="0" collapsedLevelsAreSubtotals="1" fieldPosition="0"/>
    </format>
    <format dxfId="1">
      <pivotArea dataOnly="0" labelOnly="1" fieldPosition="0">
        <references count="1">
          <reference field="5" count="0"/>
        </references>
      </pivotArea>
    </format>
    <format dxfId="0">
      <pivotArea dataOnly="0" labelOnly="1" fieldPosition="0">
        <references count="1">
          <reference field="13" count="0"/>
        </references>
      </pivotArea>
    </format>
  </formats>
  <chartFormats count="5">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1">
          <reference field="4294967294" count="1" selected="0">
            <x v="0"/>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00000000-0013-0000-FFFF-FFFF01000000}" sourceName="Cars">
  <pivotTables>
    <pivotTable tabId="4" name="PivotTable3"/>
  </pivotTables>
  <data>
    <tabular pivotCacheId="1">
      <items count="5">
        <i x="0" s="1"/>
        <i x="1" s="1"/>
        <i x="2" s="1"/>
        <i x="4"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0000000-0013-0000-FFFF-FFFF02000000}" sourceName="Commute Distance">
  <pivotTables>
    <pivotTable tabId="4" name="PivotTable3"/>
  </pivotTables>
  <data>
    <tabular pivotCacheId="1">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00000000-0013-0000-FFFF-FFFF03000000}" sourceName="Purchased Bike">
  <pivotTables>
    <pivotTable tabId="4" name="PivotTable3"/>
  </pivotTables>
  <data>
    <tabular pivotCacheId="1">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s" xr10:uid="{00000000-0014-0000-FFFF-FFFF01000000}" cache="Slicer_Cars" caption="Cars" rowHeight="241300"/>
  <slicer name="Commute Distance" xr10:uid="{00000000-0014-0000-FFFF-FFFF02000000}" cache="Slicer_Commute_Distance" caption="Commute Distance" rowHeight="241300"/>
  <slicer name="Purchased Bike" xr10:uid="{00000000-0014-0000-FFFF-FFFF03000000}" cache="Slicer_Purchased_Bike" caption="Purchased 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N1001" totalsRowShown="0">
  <autoFilter ref="A1:N1001" xr:uid="{00000000-0009-0000-0100-000002000000}"/>
  <tableColumns count="14">
    <tableColumn id="1" xr3:uid="{00000000-0010-0000-0000-000001000000}" name="ID"/>
    <tableColumn id="2" xr3:uid="{00000000-0010-0000-0000-000002000000}" name="Married Status"/>
    <tableColumn id="3" xr3:uid="{00000000-0010-0000-0000-000003000000}" name="Gender"/>
    <tableColumn id="4" xr3:uid="{00000000-0010-0000-0000-000004000000}" name="Income" dataDxfId="54"/>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Age Bracket">
      <calculatedColumnFormula>IF(L2&gt;54, "Old",IF(L2&gt;=31, "Middle Age",IF(L2&lt;31, "Adolescent", "Invalid")))</calculatedColumnFormula>
    </tableColumn>
    <tableColumn id="14" xr3:uid="{00000000-0010-0000-0000-00000E00000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3.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heetViews>
  <sheetFormatPr defaultColWidth="11.85546875" defaultRowHeight="15" x14ac:dyDescent="0.25"/>
  <cols>
    <col min="1" max="1" width="6" bestFit="1" customWidth="1"/>
    <col min="2" max="2" width="16.42578125" bestFit="1" customWidth="1"/>
    <col min="3" max="3" width="10" bestFit="1" customWidth="1"/>
    <col min="4" max="4" width="9.85546875" bestFit="1" customWidth="1"/>
    <col min="5" max="5" width="10.85546875" bestFit="1" customWidth="1"/>
    <col min="6" max="6" width="17.7109375" bestFit="1" customWidth="1"/>
    <col min="7" max="7" width="13.140625"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37</v>
      </c>
      <c r="C1" t="s">
        <v>1</v>
      </c>
      <c r="D1" t="s">
        <v>2</v>
      </c>
      <c r="E1" t="s">
        <v>3</v>
      </c>
      <c r="F1" t="s">
        <v>4</v>
      </c>
      <c r="G1" t="s">
        <v>5</v>
      </c>
      <c r="H1" t="s">
        <v>6</v>
      </c>
      <c r="I1" t="s">
        <v>7</v>
      </c>
      <c r="J1" t="s">
        <v>8</v>
      </c>
      <c r="K1" t="s">
        <v>9</v>
      </c>
      <c r="L1" t="s">
        <v>10</v>
      </c>
      <c r="M1" t="s">
        <v>36</v>
      </c>
      <c r="N1" t="s">
        <v>11</v>
      </c>
    </row>
    <row r="2" spans="1:14" x14ac:dyDescent="0.25">
      <c r="A2">
        <v>12496</v>
      </c>
      <c r="B2" t="s">
        <v>32</v>
      </c>
      <c r="C2" t="s">
        <v>35</v>
      </c>
      <c r="D2" s="2">
        <v>40000</v>
      </c>
      <c r="E2">
        <v>1</v>
      </c>
      <c r="F2" t="s">
        <v>12</v>
      </c>
      <c r="G2" t="s">
        <v>13</v>
      </c>
      <c r="H2" t="s">
        <v>14</v>
      </c>
      <c r="I2">
        <v>0</v>
      </c>
      <c r="J2" t="s">
        <v>15</v>
      </c>
      <c r="K2" t="s">
        <v>16</v>
      </c>
      <c r="L2">
        <v>42</v>
      </c>
      <c r="M2" t="str">
        <f>IF(L2&gt;54, "Old",IF(L2&gt;=31, "Middle Age",IF(L2&lt;31, "Adolescent", "Invalid")))</f>
        <v>Middle Age</v>
      </c>
      <c r="N2" t="s">
        <v>17</v>
      </c>
    </row>
    <row r="3" spans="1:14" x14ac:dyDescent="0.25">
      <c r="A3">
        <v>24107</v>
      </c>
      <c r="B3" t="s">
        <v>32</v>
      </c>
      <c r="C3" t="s">
        <v>34</v>
      </c>
      <c r="D3" s="2">
        <v>30000</v>
      </c>
      <c r="E3">
        <v>3</v>
      </c>
      <c r="F3" t="s">
        <v>18</v>
      </c>
      <c r="G3" t="s">
        <v>19</v>
      </c>
      <c r="H3" t="s">
        <v>14</v>
      </c>
      <c r="I3">
        <v>1</v>
      </c>
      <c r="J3" t="s">
        <v>15</v>
      </c>
      <c r="K3" t="s">
        <v>16</v>
      </c>
      <c r="L3">
        <v>43</v>
      </c>
      <c r="M3" t="str">
        <f t="shared" ref="M3:M66" si="0">IF(L3&gt;54, "Old",IF(L3&gt;=31, "Middle Age",IF(L3&lt;31, "Adolescent", "Invalid")))</f>
        <v>Middle Age</v>
      </c>
      <c r="N3" t="s">
        <v>17</v>
      </c>
    </row>
    <row r="4" spans="1:14" x14ac:dyDescent="0.25">
      <c r="A4">
        <v>14177</v>
      </c>
      <c r="B4" t="s">
        <v>32</v>
      </c>
      <c r="C4" t="s">
        <v>34</v>
      </c>
      <c r="D4" s="2">
        <v>80000</v>
      </c>
      <c r="E4">
        <v>5</v>
      </c>
      <c r="F4" t="s">
        <v>18</v>
      </c>
      <c r="G4" t="s">
        <v>20</v>
      </c>
      <c r="H4" t="s">
        <v>17</v>
      </c>
      <c r="I4">
        <v>2</v>
      </c>
      <c r="J4" t="s">
        <v>21</v>
      </c>
      <c r="K4" t="s">
        <v>16</v>
      </c>
      <c r="L4">
        <v>60</v>
      </c>
      <c r="M4" t="str">
        <f t="shared" si="0"/>
        <v>Old</v>
      </c>
      <c r="N4" t="s">
        <v>17</v>
      </c>
    </row>
    <row r="5" spans="1:14" x14ac:dyDescent="0.25">
      <c r="A5">
        <v>24381</v>
      </c>
      <c r="B5" t="s">
        <v>33</v>
      </c>
      <c r="C5" t="s">
        <v>34</v>
      </c>
      <c r="D5" s="2">
        <v>70000</v>
      </c>
      <c r="E5">
        <v>0</v>
      </c>
      <c r="F5" t="s">
        <v>12</v>
      </c>
      <c r="G5" t="s">
        <v>20</v>
      </c>
      <c r="H5" t="s">
        <v>14</v>
      </c>
      <c r="I5">
        <v>1</v>
      </c>
      <c r="J5" t="s">
        <v>22</v>
      </c>
      <c r="K5" t="s">
        <v>23</v>
      </c>
      <c r="L5">
        <v>41</v>
      </c>
      <c r="M5" t="str">
        <f t="shared" si="0"/>
        <v>Middle Age</v>
      </c>
      <c r="N5" t="s">
        <v>14</v>
      </c>
    </row>
    <row r="6" spans="1:14" x14ac:dyDescent="0.25">
      <c r="A6">
        <v>25597</v>
      </c>
      <c r="B6" t="s">
        <v>33</v>
      </c>
      <c r="C6" t="s">
        <v>34</v>
      </c>
      <c r="D6" s="2">
        <v>30000</v>
      </c>
      <c r="E6">
        <v>0</v>
      </c>
      <c r="F6" t="s">
        <v>12</v>
      </c>
      <c r="G6" t="s">
        <v>19</v>
      </c>
      <c r="H6" t="s">
        <v>17</v>
      </c>
      <c r="I6">
        <v>0</v>
      </c>
      <c r="J6" t="s">
        <v>15</v>
      </c>
      <c r="K6" t="s">
        <v>16</v>
      </c>
      <c r="L6">
        <v>36</v>
      </c>
      <c r="M6" t="str">
        <f t="shared" si="0"/>
        <v>Middle Age</v>
      </c>
      <c r="N6" t="s">
        <v>14</v>
      </c>
    </row>
    <row r="7" spans="1:14" x14ac:dyDescent="0.25">
      <c r="A7">
        <v>13507</v>
      </c>
      <c r="B7" t="s">
        <v>32</v>
      </c>
      <c r="C7" t="s">
        <v>35</v>
      </c>
      <c r="D7" s="2">
        <v>10000</v>
      </c>
      <c r="E7">
        <v>2</v>
      </c>
      <c r="F7" t="s">
        <v>18</v>
      </c>
      <c r="G7" t="s">
        <v>24</v>
      </c>
      <c r="H7" t="s">
        <v>14</v>
      </c>
      <c r="I7">
        <v>0</v>
      </c>
      <c r="J7" t="s">
        <v>25</v>
      </c>
      <c r="K7" t="s">
        <v>16</v>
      </c>
      <c r="L7">
        <v>50</v>
      </c>
      <c r="M7" t="str">
        <f t="shared" si="0"/>
        <v>Middle Age</v>
      </c>
      <c r="N7" t="s">
        <v>17</v>
      </c>
    </row>
    <row r="8" spans="1:14" x14ac:dyDescent="0.25">
      <c r="A8">
        <v>27974</v>
      </c>
      <c r="B8" t="s">
        <v>33</v>
      </c>
      <c r="C8" t="s">
        <v>34</v>
      </c>
      <c r="D8" s="2">
        <v>160000</v>
      </c>
      <c r="E8">
        <v>2</v>
      </c>
      <c r="F8" t="s">
        <v>26</v>
      </c>
      <c r="G8" t="s">
        <v>27</v>
      </c>
      <c r="H8" t="s">
        <v>14</v>
      </c>
      <c r="I8">
        <v>4</v>
      </c>
      <c r="J8" t="s">
        <v>15</v>
      </c>
      <c r="K8" t="s">
        <v>23</v>
      </c>
      <c r="L8">
        <v>33</v>
      </c>
      <c r="M8" t="str">
        <f t="shared" si="0"/>
        <v>Middle Age</v>
      </c>
      <c r="N8" t="s">
        <v>14</v>
      </c>
    </row>
    <row r="9" spans="1:14" x14ac:dyDescent="0.25">
      <c r="A9">
        <v>19364</v>
      </c>
      <c r="B9" t="s">
        <v>32</v>
      </c>
      <c r="C9" t="s">
        <v>34</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34</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34</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35</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35</v>
      </c>
      <c r="D13" s="2">
        <v>90000</v>
      </c>
      <c r="E13">
        <v>0</v>
      </c>
      <c r="F13" t="s">
        <v>12</v>
      </c>
      <c r="G13" t="s">
        <v>20</v>
      </c>
      <c r="H13" t="s">
        <v>17</v>
      </c>
      <c r="I13">
        <v>4</v>
      </c>
      <c r="J13" t="s">
        <v>29</v>
      </c>
      <c r="K13" t="s">
        <v>23</v>
      </c>
      <c r="L13">
        <v>36</v>
      </c>
      <c r="M13" t="str">
        <f t="shared" si="0"/>
        <v>Middle Age</v>
      </c>
      <c r="N13" t="s">
        <v>17</v>
      </c>
    </row>
    <row r="14" spans="1:14" x14ac:dyDescent="0.25">
      <c r="A14">
        <v>11434</v>
      </c>
      <c r="B14" t="s">
        <v>32</v>
      </c>
      <c r="C14" t="s">
        <v>34</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34</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34</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35</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34</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35</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34</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34</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35</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35</v>
      </c>
      <c r="D23" s="2">
        <v>80000</v>
      </c>
      <c r="E23">
        <v>0</v>
      </c>
      <c r="F23" t="s">
        <v>12</v>
      </c>
      <c r="G23" t="s">
        <v>20</v>
      </c>
      <c r="H23" t="s">
        <v>14</v>
      </c>
      <c r="I23">
        <v>4</v>
      </c>
      <c r="J23" t="s">
        <v>29</v>
      </c>
      <c r="K23" t="s">
        <v>23</v>
      </c>
      <c r="L23">
        <v>35</v>
      </c>
      <c r="M23" t="str">
        <f t="shared" si="0"/>
        <v>Middle Age</v>
      </c>
      <c r="N23" t="s">
        <v>17</v>
      </c>
    </row>
    <row r="24" spans="1:14" x14ac:dyDescent="0.25">
      <c r="A24">
        <v>19193</v>
      </c>
      <c r="B24" t="s">
        <v>33</v>
      </c>
      <c r="C24" t="s">
        <v>34</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35</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34</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34</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34</v>
      </c>
      <c r="D28" s="2">
        <v>30000</v>
      </c>
      <c r="E28">
        <v>0</v>
      </c>
      <c r="F28" t="s">
        <v>18</v>
      </c>
      <c r="G28" t="s">
        <v>19</v>
      </c>
      <c r="H28" t="s">
        <v>17</v>
      </c>
      <c r="I28">
        <v>1</v>
      </c>
      <c r="J28" t="s">
        <v>15</v>
      </c>
      <c r="K28" t="s">
        <v>16</v>
      </c>
      <c r="L28">
        <v>29</v>
      </c>
      <c r="M28" t="str">
        <f t="shared" si="0"/>
        <v>Adolescent</v>
      </c>
      <c r="N28" t="s">
        <v>14</v>
      </c>
    </row>
    <row r="29" spans="1:14" x14ac:dyDescent="0.25">
      <c r="A29">
        <v>18283</v>
      </c>
      <c r="B29" t="s">
        <v>33</v>
      </c>
      <c r="C29" t="s">
        <v>35</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34</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35</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35</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34</v>
      </c>
      <c r="D33" s="2">
        <v>10000</v>
      </c>
      <c r="E33">
        <v>0</v>
      </c>
      <c r="F33" t="s">
        <v>18</v>
      </c>
      <c r="G33" t="s">
        <v>24</v>
      </c>
      <c r="H33" t="s">
        <v>17</v>
      </c>
      <c r="I33">
        <v>1</v>
      </c>
      <c r="J33" t="s">
        <v>15</v>
      </c>
      <c r="K33" t="s">
        <v>23</v>
      </c>
      <c r="L33">
        <v>26</v>
      </c>
      <c r="M33" t="str">
        <f t="shared" si="0"/>
        <v>Adolescent</v>
      </c>
      <c r="N33" t="s">
        <v>14</v>
      </c>
    </row>
    <row r="34" spans="1:14" x14ac:dyDescent="0.25">
      <c r="A34">
        <v>20942</v>
      </c>
      <c r="B34" t="s">
        <v>33</v>
      </c>
      <c r="C34" t="s">
        <v>35</v>
      </c>
      <c r="D34" s="2">
        <v>20000</v>
      </c>
      <c r="E34">
        <v>0</v>
      </c>
      <c r="F34" t="s">
        <v>26</v>
      </c>
      <c r="G34" t="s">
        <v>24</v>
      </c>
      <c r="H34" t="s">
        <v>17</v>
      </c>
      <c r="I34">
        <v>1</v>
      </c>
      <c r="J34" t="s">
        <v>22</v>
      </c>
      <c r="K34" t="s">
        <v>16</v>
      </c>
      <c r="L34">
        <v>31</v>
      </c>
      <c r="M34" t="str">
        <f t="shared" si="0"/>
        <v>Middle Age</v>
      </c>
      <c r="N34" t="s">
        <v>17</v>
      </c>
    </row>
    <row r="35" spans="1:14" x14ac:dyDescent="0.25">
      <c r="A35">
        <v>18484</v>
      </c>
      <c r="B35" t="s">
        <v>33</v>
      </c>
      <c r="C35" t="s">
        <v>34</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34</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35</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35</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35</v>
      </c>
      <c r="D39" s="2">
        <v>30000</v>
      </c>
      <c r="E39">
        <v>0</v>
      </c>
      <c r="F39" t="s">
        <v>18</v>
      </c>
      <c r="G39" t="s">
        <v>19</v>
      </c>
      <c r="H39" t="s">
        <v>17</v>
      </c>
      <c r="I39">
        <v>1</v>
      </c>
      <c r="J39" t="s">
        <v>21</v>
      </c>
      <c r="K39" t="s">
        <v>16</v>
      </c>
      <c r="L39">
        <v>30</v>
      </c>
      <c r="M39" t="str">
        <f t="shared" si="0"/>
        <v>Adolescent</v>
      </c>
      <c r="N39" t="s">
        <v>17</v>
      </c>
    </row>
    <row r="40" spans="1:14" x14ac:dyDescent="0.25">
      <c r="A40">
        <v>26863</v>
      </c>
      <c r="B40" t="s">
        <v>33</v>
      </c>
      <c r="C40" t="s">
        <v>34</v>
      </c>
      <c r="D40" s="2">
        <v>20000</v>
      </c>
      <c r="E40">
        <v>0</v>
      </c>
      <c r="F40" t="s">
        <v>26</v>
      </c>
      <c r="G40" t="s">
        <v>24</v>
      </c>
      <c r="H40" t="s">
        <v>17</v>
      </c>
      <c r="I40">
        <v>1</v>
      </c>
      <c r="J40" t="s">
        <v>21</v>
      </c>
      <c r="K40" t="s">
        <v>16</v>
      </c>
      <c r="L40">
        <v>28</v>
      </c>
      <c r="M40" t="str">
        <f t="shared" si="0"/>
        <v>Adolescent</v>
      </c>
      <c r="N40" t="s">
        <v>17</v>
      </c>
    </row>
    <row r="41" spans="1:14" x14ac:dyDescent="0.25">
      <c r="A41">
        <v>16259</v>
      </c>
      <c r="B41" t="s">
        <v>33</v>
      </c>
      <c r="C41" t="s">
        <v>35</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35</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35</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35</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35</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35</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35</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35</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35</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34</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34</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35</v>
      </c>
      <c r="D52" s="2">
        <v>30000</v>
      </c>
      <c r="E52">
        <v>0</v>
      </c>
      <c r="F52" t="s">
        <v>18</v>
      </c>
      <c r="G52" t="s">
        <v>19</v>
      </c>
      <c r="H52" t="s">
        <v>17</v>
      </c>
      <c r="I52">
        <v>1</v>
      </c>
      <c r="J52" t="s">
        <v>15</v>
      </c>
      <c r="K52" t="s">
        <v>16</v>
      </c>
      <c r="L52">
        <v>28</v>
      </c>
      <c r="M52" t="str">
        <f t="shared" si="0"/>
        <v>Adolescent</v>
      </c>
      <c r="N52" t="s">
        <v>17</v>
      </c>
    </row>
    <row r="53" spans="1:14" x14ac:dyDescent="0.25">
      <c r="A53">
        <v>20619</v>
      </c>
      <c r="B53" t="s">
        <v>33</v>
      </c>
      <c r="C53" t="s">
        <v>34</v>
      </c>
      <c r="D53" s="2">
        <v>80000</v>
      </c>
      <c r="E53">
        <v>0</v>
      </c>
      <c r="F53" t="s">
        <v>12</v>
      </c>
      <c r="G53" t="s">
        <v>20</v>
      </c>
      <c r="H53" t="s">
        <v>17</v>
      </c>
      <c r="I53">
        <v>4</v>
      </c>
      <c r="J53" t="s">
        <v>29</v>
      </c>
      <c r="K53" t="s">
        <v>23</v>
      </c>
      <c r="L53">
        <v>35</v>
      </c>
      <c r="M53" t="str">
        <f t="shared" si="0"/>
        <v>Middle Age</v>
      </c>
      <c r="N53" t="s">
        <v>17</v>
      </c>
    </row>
    <row r="54" spans="1:14" x14ac:dyDescent="0.25">
      <c r="A54">
        <v>12558</v>
      </c>
      <c r="B54" t="s">
        <v>32</v>
      </c>
      <c r="C54" t="s">
        <v>35</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35</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35</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34</v>
      </c>
      <c r="D57" s="2">
        <v>80000</v>
      </c>
      <c r="E57">
        <v>4</v>
      </c>
      <c r="F57" t="s">
        <v>26</v>
      </c>
      <c r="G57" t="s">
        <v>20</v>
      </c>
      <c r="H57" t="s">
        <v>14</v>
      </c>
      <c r="I57">
        <v>2</v>
      </c>
      <c r="J57" t="s">
        <v>29</v>
      </c>
      <c r="K57" t="s">
        <v>16</v>
      </c>
      <c r="L57">
        <v>54</v>
      </c>
      <c r="M57" t="str">
        <f t="shared" si="0"/>
        <v>Middle Age</v>
      </c>
      <c r="N57" t="s">
        <v>17</v>
      </c>
    </row>
    <row r="58" spans="1:14" x14ac:dyDescent="0.25">
      <c r="A58">
        <v>12808</v>
      </c>
      <c r="B58" t="s">
        <v>32</v>
      </c>
      <c r="C58" t="s">
        <v>34</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34</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35</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34</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35</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35</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34</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34</v>
      </c>
      <c r="D65" s="2">
        <v>60000</v>
      </c>
      <c r="E65">
        <v>4</v>
      </c>
      <c r="F65" t="s">
        <v>12</v>
      </c>
      <c r="G65" t="s">
        <v>20</v>
      </c>
      <c r="H65" t="s">
        <v>14</v>
      </c>
      <c r="I65">
        <v>3</v>
      </c>
      <c r="J65" t="s">
        <v>29</v>
      </c>
      <c r="K65" t="s">
        <v>23</v>
      </c>
      <c r="L65">
        <v>41</v>
      </c>
      <c r="M65" t="str">
        <f t="shared" si="0"/>
        <v>Middle Age</v>
      </c>
      <c r="N65" t="s">
        <v>17</v>
      </c>
    </row>
    <row r="66" spans="1:14" x14ac:dyDescent="0.25">
      <c r="A66">
        <v>14927</v>
      </c>
      <c r="B66" t="s">
        <v>32</v>
      </c>
      <c r="C66" t="s">
        <v>35</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34</v>
      </c>
      <c r="D67" s="2">
        <v>30000</v>
      </c>
      <c r="E67">
        <v>2</v>
      </c>
      <c r="F67" t="s">
        <v>18</v>
      </c>
      <c r="G67" t="s">
        <v>19</v>
      </c>
      <c r="H67" t="s">
        <v>14</v>
      </c>
      <c r="I67">
        <v>2</v>
      </c>
      <c r="J67" t="s">
        <v>22</v>
      </c>
      <c r="K67" t="s">
        <v>23</v>
      </c>
      <c r="L67">
        <v>68</v>
      </c>
      <c r="M67" t="str">
        <f t="shared" ref="M67:M130" si="1">IF(L67&gt;54, "Old",IF(L67&gt;=31, "Middle Age",IF(L67&lt;31, "Adolescent", "Invalid")))</f>
        <v>Old</v>
      </c>
      <c r="N67" t="s">
        <v>17</v>
      </c>
    </row>
    <row r="68" spans="1:14" x14ac:dyDescent="0.25">
      <c r="A68">
        <v>29355</v>
      </c>
      <c r="B68" t="s">
        <v>32</v>
      </c>
      <c r="C68" t="s">
        <v>35</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34</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35</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35</v>
      </c>
      <c r="D71" s="2">
        <v>10000</v>
      </c>
      <c r="E71">
        <v>0</v>
      </c>
      <c r="F71" t="s">
        <v>28</v>
      </c>
      <c r="G71" t="s">
        <v>24</v>
      </c>
      <c r="H71" t="s">
        <v>17</v>
      </c>
      <c r="I71">
        <v>2</v>
      </c>
      <c r="J71" t="s">
        <v>15</v>
      </c>
      <c r="K71" t="s">
        <v>16</v>
      </c>
      <c r="L71">
        <v>30</v>
      </c>
      <c r="M71" t="str">
        <f t="shared" si="1"/>
        <v>Adolescent</v>
      </c>
      <c r="N71" t="s">
        <v>17</v>
      </c>
    </row>
    <row r="72" spans="1:14" x14ac:dyDescent="0.25">
      <c r="A72">
        <v>14238</v>
      </c>
      <c r="B72" t="s">
        <v>32</v>
      </c>
      <c r="C72" t="s">
        <v>34</v>
      </c>
      <c r="D72" s="2">
        <v>120000</v>
      </c>
      <c r="E72">
        <v>0</v>
      </c>
      <c r="F72" t="s">
        <v>28</v>
      </c>
      <c r="G72" t="s">
        <v>20</v>
      </c>
      <c r="H72" t="s">
        <v>14</v>
      </c>
      <c r="I72">
        <v>4</v>
      </c>
      <c r="J72" t="s">
        <v>29</v>
      </c>
      <c r="K72" t="s">
        <v>23</v>
      </c>
      <c r="L72">
        <v>36</v>
      </c>
      <c r="M72" t="str">
        <f t="shared" si="1"/>
        <v>Middle Age</v>
      </c>
      <c r="N72" t="s">
        <v>14</v>
      </c>
    </row>
    <row r="73" spans="1:14" x14ac:dyDescent="0.25">
      <c r="A73">
        <v>16200</v>
      </c>
      <c r="B73" t="s">
        <v>33</v>
      </c>
      <c r="C73" t="s">
        <v>35</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35</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35</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35</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35</v>
      </c>
      <c r="D77" s="2">
        <v>130000</v>
      </c>
      <c r="E77">
        <v>4</v>
      </c>
      <c r="F77" t="s">
        <v>26</v>
      </c>
      <c r="G77" t="s">
        <v>27</v>
      </c>
      <c r="H77" t="s">
        <v>14</v>
      </c>
      <c r="I77">
        <v>4</v>
      </c>
      <c r="J77" t="s">
        <v>15</v>
      </c>
      <c r="K77" t="s">
        <v>23</v>
      </c>
      <c r="L77">
        <v>31</v>
      </c>
      <c r="M77" t="str">
        <f t="shared" si="1"/>
        <v>Middle Age</v>
      </c>
      <c r="N77" t="s">
        <v>17</v>
      </c>
    </row>
    <row r="78" spans="1:14" x14ac:dyDescent="0.25">
      <c r="A78">
        <v>16188</v>
      </c>
      <c r="B78" t="s">
        <v>33</v>
      </c>
      <c r="C78" t="s">
        <v>35</v>
      </c>
      <c r="D78" s="2">
        <v>20000</v>
      </c>
      <c r="E78">
        <v>0</v>
      </c>
      <c r="F78" t="s">
        <v>28</v>
      </c>
      <c r="G78" t="s">
        <v>24</v>
      </c>
      <c r="H78" t="s">
        <v>17</v>
      </c>
      <c r="I78">
        <v>2</v>
      </c>
      <c r="J78" t="s">
        <v>25</v>
      </c>
      <c r="K78" t="s">
        <v>16</v>
      </c>
      <c r="L78">
        <v>26</v>
      </c>
      <c r="M78" t="str">
        <f t="shared" si="1"/>
        <v>Adolescent</v>
      </c>
      <c r="N78" t="s">
        <v>17</v>
      </c>
    </row>
    <row r="79" spans="1:14" x14ac:dyDescent="0.25">
      <c r="A79">
        <v>27969</v>
      </c>
      <c r="B79" t="s">
        <v>32</v>
      </c>
      <c r="C79" t="s">
        <v>34</v>
      </c>
      <c r="D79" s="2">
        <v>80000</v>
      </c>
      <c r="E79">
        <v>0</v>
      </c>
      <c r="F79" t="s">
        <v>12</v>
      </c>
      <c r="G79" t="s">
        <v>20</v>
      </c>
      <c r="H79" t="s">
        <v>14</v>
      </c>
      <c r="I79">
        <v>2</v>
      </c>
      <c r="J79" t="s">
        <v>29</v>
      </c>
      <c r="K79" t="s">
        <v>23</v>
      </c>
      <c r="L79">
        <v>29</v>
      </c>
      <c r="M79" t="str">
        <f t="shared" si="1"/>
        <v>Adolescent</v>
      </c>
      <c r="N79" t="s">
        <v>14</v>
      </c>
    </row>
    <row r="80" spans="1:14" x14ac:dyDescent="0.25">
      <c r="A80">
        <v>15752</v>
      </c>
      <c r="B80" t="s">
        <v>32</v>
      </c>
      <c r="C80" t="s">
        <v>34</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34</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35</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35</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34</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34</v>
      </c>
      <c r="D85" s="2">
        <v>20000</v>
      </c>
      <c r="E85">
        <v>0</v>
      </c>
      <c r="F85" t="s">
        <v>26</v>
      </c>
      <c r="G85" t="s">
        <v>24</v>
      </c>
      <c r="H85" t="s">
        <v>17</v>
      </c>
      <c r="I85">
        <v>1</v>
      </c>
      <c r="J85" t="s">
        <v>21</v>
      </c>
      <c r="K85" t="s">
        <v>16</v>
      </c>
      <c r="L85">
        <v>29</v>
      </c>
      <c r="M85" t="str">
        <f t="shared" si="1"/>
        <v>Adolescent</v>
      </c>
      <c r="N85" t="s">
        <v>17</v>
      </c>
    </row>
    <row r="86" spans="1:14" x14ac:dyDescent="0.25">
      <c r="A86">
        <v>24485</v>
      </c>
      <c r="B86" t="s">
        <v>33</v>
      </c>
      <c r="C86" t="s">
        <v>34</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34</v>
      </c>
      <c r="D87" s="2">
        <v>10000</v>
      </c>
      <c r="E87">
        <v>0</v>
      </c>
      <c r="F87" t="s">
        <v>18</v>
      </c>
      <c r="G87" t="s">
        <v>24</v>
      </c>
      <c r="H87" t="s">
        <v>14</v>
      </c>
      <c r="I87">
        <v>1</v>
      </c>
      <c r="J87" t="s">
        <v>25</v>
      </c>
      <c r="K87" t="s">
        <v>23</v>
      </c>
      <c r="L87">
        <v>26</v>
      </c>
      <c r="M87" t="str">
        <f t="shared" si="1"/>
        <v>Adolescent</v>
      </c>
      <c r="N87" t="s">
        <v>14</v>
      </c>
    </row>
    <row r="88" spans="1:14" x14ac:dyDescent="0.25">
      <c r="A88">
        <v>17191</v>
      </c>
      <c r="B88" t="s">
        <v>33</v>
      </c>
      <c r="C88" t="s">
        <v>34</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34</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34</v>
      </c>
      <c r="D90" s="2">
        <v>30000</v>
      </c>
      <c r="E90">
        <v>0</v>
      </c>
      <c r="F90" t="s">
        <v>18</v>
      </c>
      <c r="G90" t="s">
        <v>19</v>
      </c>
      <c r="H90" t="s">
        <v>17</v>
      </c>
      <c r="I90">
        <v>1</v>
      </c>
      <c r="J90" t="s">
        <v>21</v>
      </c>
      <c r="K90" t="s">
        <v>16</v>
      </c>
      <c r="L90">
        <v>29</v>
      </c>
      <c r="M90" t="str">
        <f t="shared" si="1"/>
        <v>Adolescent</v>
      </c>
      <c r="N90" t="s">
        <v>17</v>
      </c>
    </row>
    <row r="91" spans="1:14" x14ac:dyDescent="0.25">
      <c r="A91">
        <v>25458</v>
      </c>
      <c r="B91" t="s">
        <v>32</v>
      </c>
      <c r="C91" t="s">
        <v>34</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35</v>
      </c>
      <c r="D92" s="2">
        <v>30000</v>
      </c>
      <c r="E92">
        <v>0</v>
      </c>
      <c r="F92" t="s">
        <v>18</v>
      </c>
      <c r="G92" t="s">
        <v>19</v>
      </c>
      <c r="H92" t="s">
        <v>17</v>
      </c>
      <c r="I92">
        <v>1</v>
      </c>
      <c r="J92" t="s">
        <v>15</v>
      </c>
      <c r="K92" t="s">
        <v>16</v>
      </c>
      <c r="L92">
        <v>29</v>
      </c>
      <c r="M92" t="str">
        <f t="shared" si="1"/>
        <v>Adolescent</v>
      </c>
      <c r="N92" t="s">
        <v>14</v>
      </c>
    </row>
    <row r="93" spans="1:14" x14ac:dyDescent="0.25">
      <c r="A93">
        <v>28436</v>
      </c>
      <c r="B93" t="s">
        <v>33</v>
      </c>
      <c r="C93" t="s">
        <v>34</v>
      </c>
      <c r="D93" s="2">
        <v>30000</v>
      </c>
      <c r="E93">
        <v>0</v>
      </c>
      <c r="F93" t="s">
        <v>18</v>
      </c>
      <c r="G93" t="s">
        <v>19</v>
      </c>
      <c r="H93" t="s">
        <v>17</v>
      </c>
      <c r="I93">
        <v>1</v>
      </c>
      <c r="J93" t="s">
        <v>15</v>
      </c>
      <c r="K93" t="s">
        <v>16</v>
      </c>
      <c r="L93">
        <v>30</v>
      </c>
      <c r="M93" t="str">
        <f t="shared" si="1"/>
        <v>Adolescent</v>
      </c>
      <c r="N93" t="s">
        <v>14</v>
      </c>
    </row>
    <row r="94" spans="1:14" x14ac:dyDescent="0.25">
      <c r="A94">
        <v>19562</v>
      </c>
      <c r="B94" t="s">
        <v>33</v>
      </c>
      <c r="C94" t="s">
        <v>35</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35</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35</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35</v>
      </c>
      <c r="D97" s="2">
        <v>90000</v>
      </c>
      <c r="E97">
        <v>5</v>
      </c>
      <c r="F97" t="s">
        <v>18</v>
      </c>
      <c r="G97" t="s">
        <v>20</v>
      </c>
      <c r="H97" t="s">
        <v>14</v>
      </c>
      <c r="I97">
        <v>2</v>
      </c>
      <c r="J97" t="s">
        <v>29</v>
      </c>
      <c r="K97" t="s">
        <v>16</v>
      </c>
      <c r="L97">
        <v>62</v>
      </c>
      <c r="M97" t="str">
        <f t="shared" si="1"/>
        <v>Old</v>
      </c>
      <c r="N97" t="s">
        <v>17</v>
      </c>
    </row>
    <row r="98" spans="1:14" x14ac:dyDescent="0.25">
      <c r="A98">
        <v>12507</v>
      </c>
      <c r="B98" t="s">
        <v>32</v>
      </c>
      <c r="C98" t="s">
        <v>34</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34</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34</v>
      </c>
      <c r="D100" s="2">
        <v>40000</v>
      </c>
      <c r="E100">
        <v>0</v>
      </c>
      <c r="F100" t="s">
        <v>30</v>
      </c>
      <c r="G100" t="s">
        <v>19</v>
      </c>
      <c r="H100" t="s">
        <v>14</v>
      </c>
      <c r="I100">
        <v>0</v>
      </c>
      <c r="J100" t="s">
        <v>15</v>
      </c>
      <c r="K100" t="s">
        <v>16</v>
      </c>
      <c r="L100">
        <v>25</v>
      </c>
      <c r="M100" t="str">
        <f t="shared" si="1"/>
        <v>Adolescent</v>
      </c>
      <c r="N100" t="s">
        <v>14</v>
      </c>
    </row>
    <row r="101" spans="1:14" x14ac:dyDescent="0.25">
      <c r="A101">
        <v>26852</v>
      </c>
      <c r="B101" t="s">
        <v>32</v>
      </c>
      <c r="C101" t="s">
        <v>35</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34</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34</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34</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34</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35</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35</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32</v>
      </c>
      <c r="C108" t="s">
        <v>34</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35</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35</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34</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35</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35</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35</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35</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34</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33</v>
      </c>
      <c r="C117" t="s">
        <v>34</v>
      </c>
      <c r="D117" s="2">
        <v>10000</v>
      </c>
      <c r="E117">
        <v>0</v>
      </c>
      <c r="F117" t="s">
        <v>30</v>
      </c>
      <c r="G117" t="s">
        <v>24</v>
      </c>
      <c r="H117" t="s">
        <v>17</v>
      </c>
      <c r="I117">
        <v>0</v>
      </c>
      <c r="J117" t="s">
        <v>15</v>
      </c>
      <c r="K117" t="s">
        <v>16</v>
      </c>
      <c r="L117">
        <v>30</v>
      </c>
      <c r="M117" t="str">
        <f t="shared" si="1"/>
        <v>Adolescent</v>
      </c>
      <c r="N117" t="s">
        <v>14</v>
      </c>
    </row>
    <row r="118" spans="1:14" x14ac:dyDescent="0.25">
      <c r="A118">
        <v>22496</v>
      </c>
      <c r="B118" t="s">
        <v>32</v>
      </c>
      <c r="C118" t="s">
        <v>35</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35</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34</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35</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32</v>
      </c>
      <c r="C122" t="s">
        <v>35</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34</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35</v>
      </c>
      <c r="D124" s="2">
        <v>80000</v>
      </c>
      <c r="E124">
        <v>0</v>
      </c>
      <c r="F124" t="s">
        <v>12</v>
      </c>
      <c r="G124" t="s">
        <v>20</v>
      </c>
      <c r="H124" t="s">
        <v>17</v>
      </c>
      <c r="I124">
        <v>3</v>
      </c>
      <c r="J124" t="s">
        <v>29</v>
      </c>
      <c r="K124" t="s">
        <v>23</v>
      </c>
      <c r="L124">
        <v>31</v>
      </c>
      <c r="M124" t="str">
        <f t="shared" si="1"/>
        <v>Middle Age</v>
      </c>
      <c r="N124" t="s">
        <v>17</v>
      </c>
    </row>
    <row r="125" spans="1:14" x14ac:dyDescent="0.25">
      <c r="A125">
        <v>23627</v>
      </c>
      <c r="B125" t="s">
        <v>33</v>
      </c>
      <c r="C125" t="s">
        <v>35</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35</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34</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34</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34</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34</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34</v>
      </c>
      <c r="D131" s="2">
        <v>10000</v>
      </c>
      <c r="E131">
        <v>3</v>
      </c>
      <c r="F131" t="s">
        <v>26</v>
      </c>
      <c r="G131" t="s">
        <v>24</v>
      </c>
      <c r="H131" t="s">
        <v>14</v>
      </c>
      <c r="I131">
        <v>1</v>
      </c>
      <c r="J131" t="s">
        <v>15</v>
      </c>
      <c r="K131" t="s">
        <v>16</v>
      </c>
      <c r="L131">
        <v>39</v>
      </c>
      <c r="M131" t="str">
        <f t="shared" ref="M131:M194" si="2">IF(L131&gt;54, "Old",IF(L131&gt;=31, "Middle Age",IF(L131&lt;31, "Adolescent", "Invalid")))</f>
        <v>Middle Age</v>
      </c>
      <c r="N131" t="s">
        <v>14</v>
      </c>
    </row>
    <row r="132" spans="1:14" x14ac:dyDescent="0.25">
      <c r="A132">
        <v>12993</v>
      </c>
      <c r="B132" t="s">
        <v>32</v>
      </c>
      <c r="C132" t="s">
        <v>34</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34</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34</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34</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35</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34</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35</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34</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35</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35</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34</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35</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32</v>
      </c>
      <c r="C144" t="s">
        <v>34</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35</v>
      </c>
      <c r="D145" s="2">
        <v>80000</v>
      </c>
      <c r="E145">
        <v>0</v>
      </c>
      <c r="F145" t="s">
        <v>12</v>
      </c>
      <c r="G145" t="s">
        <v>20</v>
      </c>
      <c r="H145" t="s">
        <v>14</v>
      </c>
      <c r="I145">
        <v>3</v>
      </c>
      <c r="J145" t="s">
        <v>29</v>
      </c>
      <c r="K145" t="s">
        <v>23</v>
      </c>
      <c r="L145">
        <v>32</v>
      </c>
      <c r="M145" t="str">
        <f t="shared" si="2"/>
        <v>Middle Age</v>
      </c>
      <c r="N145" t="s">
        <v>17</v>
      </c>
    </row>
    <row r="146" spans="1:14" x14ac:dyDescent="0.25">
      <c r="A146">
        <v>20877</v>
      </c>
      <c r="B146" t="s">
        <v>33</v>
      </c>
      <c r="C146" t="s">
        <v>34</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35</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34</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35</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34</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34</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32</v>
      </c>
      <c r="C152" t="s">
        <v>34</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34</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35</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34</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34</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35</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35</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34</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35</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35</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35</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35</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35</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34</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34</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32</v>
      </c>
      <c r="C167" t="s">
        <v>35</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33</v>
      </c>
      <c r="C168" t="s">
        <v>34</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34</v>
      </c>
      <c r="D169" s="2">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34</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34</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35</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35</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34</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35</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33</v>
      </c>
      <c r="C176" t="s">
        <v>34</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35</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35</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33</v>
      </c>
      <c r="C179" t="s">
        <v>35</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34</v>
      </c>
      <c r="D180" s="2">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35</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34</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35</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35</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34</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35</v>
      </c>
      <c r="D186" s="2">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35</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35</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34</v>
      </c>
      <c r="D189" s="2">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35</v>
      </c>
      <c r="D190" s="2">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34</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34</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34</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35</v>
      </c>
      <c r="D194" s="2">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35</v>
      </c>
      <c r="D195" s="2">
        <v>70000</v>
      </c>
      <c r="E195">
        <v>5</v>
      </c>
      <c r="F195" t="s">
        <v>12</v>
      </c>
      <c r="G195" t="s">
        <v>20</v>
      </c>
      <c r="H195" t="s">
        <v>14</v>
      </c>
      <c r="I195">
        <v>4</v>
      </c>
      <c r="J195" t="s">
        <v>29</v>
      </c>
      <c r="K195" t="s">
        <v>23</v>
      </c>
      <c r="L195">
        <v>41</v>
      </c>
      <c r="M195" t="str">
        <f t="shared" ref="M195:M258" si="3">IF(L195&gt;54, "Old",IF(L195&gt;=31, "Middle Age",IF(L195&lt;31, "Adolescent", "Invalid")))</f>
        <v>Middle Age</v>
      </c>
      <c r="N195" t="s">
        <v>17</v>
      </c>
    </row>
    <row r="196" spans="1:14" x14ac:dyDescent="0.25">
      <c r="A196">
        <v>17843</v>
      </c>
      <c r="B196" t="s">
        <v>33</v>
      </c>
      <c r="C196" t="s">
        <v>35</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34</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33</v>
      </c>
      <c r="C198" t="s">
        <v>35</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34</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35</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34</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34</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32</v>
      </c>
      <c r="C203" t="s">
        <v>34</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33</v>
      </c>
      <c r="C204" t="s">
        <v>34</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35</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35</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34</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34</v>
      </c>
      <c r="D208" s="2">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35</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33</v>
      </c>
      <c r="C210" t="s">
        <v>35</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35</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35</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35</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35</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33</v>
      </c>
      <c r="C215" t="s">
        <v>34</v>
      </c>
      <c r="D215" s="2">
        <v>70000</v>
      </c>
      <c r="E215">
        <v>0</v>
      </c>
      <c r="F215" t="s">
        <v>12</v>
      </c>
      <c r="G215" t="s">
        <v>20</v>
      </c>
      <c r="H215" t="s">
        <v>17</v>
      </c>
      <c r="I215">
        <v>4</v>
      </c>
      <c r="J215" t="s">
        <v>29</v>
      </c>
      <c r="K215" t="s">
        <v>23</v>
      </c>
      <c r="L215">
        <v>31</v>
      </c>
      <c r="M215" t="str">
        <f t="shared" si="3"/>
        <v>Middle Age</v>
      </c>
      <c r="N215" t="s">
        <v>14</v>
      </c>
    </row>
    <row r="216" spans="1:14" x14ac:dyDescent="0.25">
      <c r="A216">
        <v>25553</v>
      </c>
      <c r="B216" t="s">
        <v>32</v>
      </c>
      <c r="C216" t="s">
        <v>34</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34</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34</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35</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33</v>
      </c>
      <c r="C220" t="s">
        <v>34</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34</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32</v>
      </c>
      <c r="C222" t="s">
        <v>34</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34</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35</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35</v>
      </c>
      <c r="D225" s="2">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35</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34</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35</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34</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35</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34</v>
      </c>
      <c r="D231" s="2">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34</v>
      </c>
      <c r="D232" s="2">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35</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35</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34</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33</v>
      </c>
      <c r="C236" t="s">
        <v>34</v>
      </c>
      <c r="D236" s="2">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35</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35</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35</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32</v>
      </c>
      <c r="C240" t="s">
        <v>34</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35</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34</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35</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33</v>
      </c>
      <c r="C244" t="s">
        <v>34</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35</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32</v>
      </c>
      <c r="C246" t="s">
        <v>35</v>
      </c>
      <c r="D246" s="2">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34</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35</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35</v>
      </c>
      <c r="D249" s="2">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35</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34</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34</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34</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34</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32</v>
      </c>
      <c r="C255" t="s">
        <v>34</v>
      </c>
      <c r="D255" s="2">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34</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35</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34</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35</v>
      </c>
      <c r="D259" s="2">
        <v>50000</v>
      </c>
      <c r="E259">
        <v>0</v>
      </c>
      <c r="F259" t="s">
        <v>30</v>
      </c>
      <c r="G259" t="s">
        <v>13</v>
      </c>
      <c r="H259" t="s">
        <v>14</v>
      </c>
      <c r="I259">
        <v>0</v>
      </c>
      <c r="J259" t="s">
        <v>15</v>
      </c>
      <c r="K259" t="s">
        <v>16</v>
      </c>
      <c r="L259">
        <v>36</v>
      </c>
      <c r="M259" t="str">
        <f t="shared" ref="M259:M322" si="4">IF(L259&gt;54, "Old",IF(L259&gt;=31, "Middle Age",IF(L259&lt;31, "Adolescent", "Invalid")))</f>
        <v>Middle Age</v>
      </c>
      <c r="N259" t="s">
        <v>14</v>
      </c>
    </row>
    <row r="260" spans="1:14" x14ac:dyDescent="0.25">
      <c r="A260">
        <v>14193</v>
      </c>
      <c r="B260" t="s">
        <v>33</v>
      </c>
      <c r="C260" t="s">
        <v>35</v>
      </c>
      <c r="D260" s="2">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34</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35</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35</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35</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35</v>
      </c>
      <c r="D265" s="2">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34</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35</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35</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33</v>
      </c>
      <c r="C269" t="s">
        <v>34</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34</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35</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35</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35</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32</v>
      </c>
      <c r="C274" t="s">
        <v>34</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35</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32</v>
      </c>
      <c r="C276" t="s">
        <v>35</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35</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35</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35</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34</v>
      </c>
      <c r="D280" s="2">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34</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35</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34</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34</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35</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34</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35</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35</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35</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34</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34</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35</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34</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35</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35</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34</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35</v>
      </c>
      <c r="D297" s="2">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35</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34</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35</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35</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35</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35</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33</v>
      </c>
      <c r="C304" t="s">
        <v>34</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35</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34</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34</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34</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34</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34</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35</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34</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34</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34</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34</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34</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34</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34</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34</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34</v>
      </c>
      <c r="D320" s="2">
        <v>130000</v>
      </c>
      <c r="E320">
        <v>4</v>
      </c>
      <c r="F320" t="s">
        <v>18</v>
      </c>
      <c r="G320" t="s">
        <v>20</v>
      </c>
      <c r="H320" t="s">
        <v>17</v>
      </c>
      <c r="I320">
        <v>3</v>
      </c>
      <c r="J320" t="s">
        <v>29</v>
      </c>
      <c r="K320" t="s">
        <v>16</v>
      </c>
      <c r="L320">
        <v>54</v>
      </c>
      <c r="M320" t="str">
        <f t="shared" si="4"/>
        <v>Middle Age</v>
      </c>
      <c r="N320" t="s">
        <v>17</v>
      </c>
    </row>
    <row r="321" spans="1:14" x14ac:dyDescent="0.25">
      <c r="A321">
        <v>11386</v>
      </c>
      <c r="B321" t="s">
        <v>32</v>
      </c>
      <c r="C321" t="s">
        <v>35</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34</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35</v>
      </c>
      <c r="D323" s="2">
        <v>160000</v>
      </c>
      <c r="E323">
        <v>0</v>
      </c>
      <c r="F323" t="s">
        <v>30</v>
      </c>
      <c r="G323" t="s">
        <v>27</v>
      </c>
      <c r="H323" t="s">
        <v>17</v>
      </c>
      <c r="I323">
        <v>3</v>
      </c>
      <c r="J323" t="s">
        <v>15</v>
      </c>
      <c r="K323" t="s">
        <v>23</v>
      </c>
      <c r="L323">
        <v>47</v>
      </c>
      <c r="M323" t="str">
        <f t="shared" ref="M323:M386" si="5">IF(L323&gt;54, "Old",IF(L323&gt;=31, "Middle Age",IF(L323&lt;31, "Adolescent", "Invalid")))</f>
        <v>Middle Age</v>
      </c>
      <c r="N323" t="s">
        <v>14</v>
      </c>
    </row>
    <row r="324" spans="1:14" x14ac:dyDescent="0.25">
      <c r="A324">
        <v>16410</v>
      </c>
      <c r="B324" t="s">
        <v>33</v>
      </c>
      <c r="C324" t="s">
        <v>35</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35</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34</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34</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35</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32</v>
      </c>
      <c r="C329" t="s">
        <v>34</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34</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35</v>
      </c>
      <c r="D331" s="2">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35</v>
      </c>
      <c r="D332" s="2">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34</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33</v>
      </c>
      <c r="C334" t="s">
        <v>35</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34</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34</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34</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34</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34</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35</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34</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34</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33</v>
      </c>
      <c r="C343" t="s">
        <v>35</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34</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35</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34</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32</v>
      </c>
      <c r="C347" t="s">
        <v>35</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34</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35</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34</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35</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33</v>
      </c>
      <c r="C352" t="s">
        <v>34</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33</v>
      </c>
      <c r="C353" t="s">
        <v>34</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35</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34</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34</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34</v>
      </c>
      <c r="D357" s="2">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35</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35</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34</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34</v>
      </c>
      <c r="D361" s="2">
        <v>80000</v>
      </c>
      <c r="E361">
        <v>0</v>
      </c>
      <c r="F361" t="s">
        <v>12</v>
      </c>
      <c r="G361" t="s">
        <v>20</v>
      </c>
      <c r="H361" t="s">
        <v>14</v>
      </c>
      <c r="I361">
        <v>3</v>
      </c>
      <c r="J361" t="s">
        <v>29</v>
      </c>
      <c r="K361" t="s">
        <v>23</v>
      </c>
      <c r="L361">
        <v>30</v>
      </c>
      <c r="M361" t="str">
        <f t="shared" si="5"/>
        <v>Adolescent</v>
      </c>
      <c r="N361" t="s">
        <v>17</v>
      </c>
    </row>
    <row r="362" spans="1:14" x14ac:dyDescent="0.25">
      <c r="A362">
        <v>13082</v>
      </c>
      <c r="B362" t="s">
        <v>33</v>
      </c>
      <c r="C362" t="s">
        <v>34</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35</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32</v>
      </c>
      <c r="C364" t="s">
        <v>34</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35</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35</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35</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34</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35</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35</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35</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35</v>
      </c>
      <c r="D372" s="2">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34</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34</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34</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33</v>
      </c>
      <c r="C376" t="s">
        <v>35</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35</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34</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34</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34</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34</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34</v>
      </c>
      <c r="D382" s="2">
        <v>70000</v>
      </c>
      <c r="E382">
        <v>0</v>
      </c>
      <c r="F382" t="s">
        <v>12</v>
      </c>
      <c r="G382" t="s">
        <v>20</v>
      </c>
      <c r="H382" t="s">
        <v>17</v>
      </c>
      <c r="I382">
        <v>3</v>
      </c>
      <c r="J382" t="s">
        <v>29</v>
      </c>
      <c r="K382" t="s">
        <v>23</v>
      </c>
      <c r="L382">
        <v>30</v>
      </c>
      <c r="M382" t="str">
        <f t="shared" si="5"/>
        <v>Adolescent</v>
      </c>
      <c r="N382" t="s">
        <v>14</v>
      </c>
    </row>
    <row r="383" spans="1:14" x14ac:dyDescent="0.25">
      <c r="A383">
        <v>22974</v>
      </c>
      <c r="B383" t="s">
        <v>32</v>
      </c>
      <c r="C383" t="s">
        <v>35</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34</v>
      </c>
      <c r="D384" s="2">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34</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35</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33</v>
      </c>
      <c r="C387" t="s">
        <v>34</v>
      </c>
      <c r="D387" s="2">
        <v>30000</v>
      </c>
      <c r="E387">
        <v>3</v>
      </c>
      <c r="F387" t="s">
        <v>18</v>
      </c>
      <c r="G387" t="s">
        <v>19</v>
      </c>
      <c r="H387" t="s">
        <v>14</v>
      </c>
      <c r="I387">
        <v>0</v>
      </c>
      <c r="J387" t="s">
        <v>15</v>
      </c>
      <c r="K387" t="s">
        <v>16</v>
      </c>
      <c r="L387">
        <v>43</v>
      </c>
      <c r="M387" t="str">
        <f t="shared" ref="M387:M450" si="6">IF(L387&gt;54, "Old",IF(L387&gt;=31, "Middle Age",IF(L387&lt;31, "Adolescent", "Invalid")))</f>
        <v>Middle Age</v>
      </c>
      <c r="N387" t="s">
        <v>17</v>
      </c>
    </row>
    <row r="388" spans="1:14" x14ac:dyDescent="0.25">
      <c r="A388">
        <v>28957</v>
      </c>
      <c r="B388" t="s">
        <v>33</v>
      </c>
      <c r="C388" t="s">
        <v>35</v>
      </c>
      <c r="D388" s="2">
        <v>120000</v>
      </c>
      <c r="E388">
        <v>0</v>
      </c>
      <c r="F388" t="s">
        <v>28</v>
      </c>
      <c r="G388" t="s">
        <v>20</v>
      </c>
      <c r="H388" t="s">
        <v>14</v>
      </c>
      <c r="I388">
        <v>4</v>
      </c>
      <c r="J388" t="s">
        <v>29</v>
      </c>
      <c r="K388" t="s">
        <v>23</v>
      </c>
      <c r="L388">
        <v>34</v>
      </c>
      <c r="M388" t="str">
        <f t="shared" si="6"/>
        <v>Middle Age</v>
      </c>
      <c r="N388" t="s">
        <v>14</v>
      </c>
    </row>
    <row r="389" spans="1:14" x14ac:dyDescent="0.25">
      <c r="A389">
        <v>13690</v>
      </c>
      <c r="B389" t="s">
        <v>33</v>
      </c>
      <c r="C389" t="s">
        <v>35</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35</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35</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34</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35</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34</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35</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35</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34</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34</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35</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34</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35</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35</v>
      </c>
      <c r="D402" s="2">
        <v>110000</v>
      </c>
      <c r="E402">
        <v>3</v>
      </c>
      <c r="F402" t="s">
        <v>12</v>
      </c>
      <c r="G402" t="s">
        <v>27</v>
      </c>
      <c r="H402" t="s">
        <v>14</v>
      </c>
      <c r="I402">
        <v>4</v>
      </c>
      <c r="J402" t="s">
        <v>29</v>
      </c>
      <c r="K402" t="s">
        <v>16</v>
      </c>
      <c r="L402">
        <v>53</v>
      </c>
      <c r="M402" t="str">
        <f t="shared" si="6"/>
        <v>Middle Age</v>
      </c>
      <c r="N402" t="s">
        <v>17</v>
      </c>
    </row>
    <row r="403" spans="1:14" x14ac:dyDescent="0.25">
      <c r="A403">
        <v>11555</v>
      </c>
      <c r="B403" t="s">
        <v>32</v>
      </c>
      <c r="C403" t="s">
        <v>35</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34</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34</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34</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35</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35</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35</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35</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35</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35</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34</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34</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35</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35</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35</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34</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35</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34</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34</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35</v>
      </c>
      <c r="D422" s="2">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34</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34</v>
      </c>
      <c r="D424" s="2">
        <v>110000</v>
      </c>
      <c r="E424">
        <v>0</v>
      </c>
      <c r="F424" t="s">
        <v>18</v>
      </c>
      <c r="G424" t="s">
        <v>27</v>
      </c>
      <c r="H424" t="s">
        <v>17</v>
      </c>
      <c r="I424">
        <v>3</v>
      </c>
      <c r="J424" t="s">
        <v>29</v>
      </c>
      <c r="K424" t="s">
        <v>23</v>
      </c>
      <c r="L424">
        <v>32</v>
      </c>
      <c r="M424" t="str">
        <f t="shared" si="6"/>
        <v>Middle Age</v>
      </c>
      <c r="N424" t="s">
        <v>14</v>
      </c>
    </row>
    <row r="425" spans="1:14" x14ac:dyDescent="0.25">
      <c r="A425">
        <v>27169</v>
      </c>
      <c r="B425" t="s">
        <v>33</v>
      </c>
      <c r="C425" t="s">
        <v>34</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35</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34</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34</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33</v>
      </c>
      <c r="C429" t="s">
        <v>35</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34</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35</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33</v>
      </c>
      <c r="C432" t="s">
        <v>35</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34</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32</v>
      </c>
      <c r="C434" t="s">
        <v>35</v>
      </c>
      <c r="D434" s="2">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35</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32</v>
      </c>
      <c r="C436" t="s">
        <v>35</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35</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35</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35</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33</v>
      </c>
      <c r="C440" t="s">
        <v>35</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34</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34</v>
      </c>
      <c r="D442" s="2">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34</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34</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35</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34</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35</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35</v>
      </c>
      <c r="D448" s="2">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35</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35</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35</v>
      </c>
      <c r="D451" s="2">
        <v>40000</v>
      </c>
      <c r="E451">
        <v>1</v>
      </c>
      <c r="F451" t="s">
        <v>12</v>
      </c>
      <c r="G451" t="s">
        <v>13</v>
      </c>
      <c r="H451" t="s">
        <v>14</v>
      </c>
      <c r="I451">
        <v>0</v>
      </c>
      <c r="J451" t="s">
        <v>15</v>
      </c>
      <c r="K451" t="s">
        <v>16</v>
      </c>
      <c r="L451">
        <v>42</v>
      </c>
      <c r="M451" t="str">
        <f t="shared" ref="M451:M514" si="7">IF(L451&gt;54, "Old",IF(L451&gt;=31, "Middle Age",IF(L451&lt;31, "Adolescent", "Invalid")))</f>
        <v>Middle Age</v>
      </c>
      <c r="N451" t="s">
        <v>17</v>
      </c>
    </row>
    <row r="452" spans="1:14" x14ac:dyDescent="0.25">
      <c r="A452">
        <v>16559</v>
      </c>
      <c r="B452" t="s">
        <v>33</v>
      </c>
      <c r="C452" t="s">
        <v>35</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35</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35</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35</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34</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35</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34</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35</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34</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35</v>
      </c>
      <c r="D461" s="2">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34</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32</v>
      </c>
      <c r="C463" t="s">
        <v>35</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35</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34</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35</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34</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35</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34</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35</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35</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34</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33</v>
      </c>
      <c r="C473" t="s">
        <v>34</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35</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35</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35</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34</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35</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34</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34</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34</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35</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35</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34</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34</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35</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33</v>
      </c>
      <c r="C487" t="s">
        <v>34</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35</v>
      </c>
      <c r="D488" s="2">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34</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35</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34</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34</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34</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35</v>
      </c>
      <c r="D494" s="2">
        <v>40000</v>
      </c>
      <c r="E494">
        <v>3</v>
      </c>
      <c r="F494" t="s">
        <v>18</v>
      </c>
      <c r="G494" t="s">
        <v>19</v>
      </c>
      <c r="H494" t="s">
        <v>14</v>
      </c>
      <c r="I494">
        <v>1</v>
      </c>
      <c r="J494" t="s">
        <v>25</v>
      </c>
      <c r="K494" t="s">
        <v>31</v>
      </c>
      <c r="L494">
        <v>31</v>
      </c>
      <c r="M494" t="str">
        <f t="shared" si="7"/>
        <v>Middle Age</v>
      </c>
      <c r="N494" t="s">
        <v>14</v>
      </c>
    </row>
    <row r="495" spans="1:14" x14ac:dyDescent="0.25">
      <c r="A495">
        <v>23707</v>
      </c>
      <c r="B495" t="s">
        <v>33</v>
      </c>
      <c r="C495" t="s">
        <v>34</v>
      </c>
      <c r="D495" s="2">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34</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34</v>
      </c>
      <c r="D497" s="2">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35</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35</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34</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35</v>
      </c>
      <c r="D501" s="2">
        <v>40000</v>
      </c>
      <c r="E501">
        <v>0</v>
      </c>
      <c r="F501" t="s">
        <v>26</v>
      </c>
      <c r="G501" t="s">
        <v>13</v>
      </c>
      <c r="H501" t="s">
        <v>17</v>
      </c>
      <c r="I501">
        <v>2</v>
      </c>
      <c r="J501" t="s">
        <v>25</v>
      </c>
      <c r="K501" t="s">
        <v>31</v>
      </c>
      <c r="L501">
        <v>31</v>
      </c>
      <c r="M501" t="str">
        <f t="shared" si="7"/>
        <v>Middle Age</v>
      </c>
      <c r="N501" t="s">
        <v>14</v>
      </c>
    </row>
    <row r="502" spans="1:14" x14ac:dyDescent="0.25">
      <c r="A502">
        <v>15559</v>
      </c>
      <c r="B502" t="s">
        <v>32</v>
      </c>
      <c r="C502" t="s">
        <v>34</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35</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34</v>
      </c>
      <c r="D504" s="2">
        <v>40000</v>
      </c>
      <c r="E504">
        <v>0</v>
      </c>
      <c r="F504" t="s">
        <v>18</v>
      </c>
      <c r="G504" t="s">
        <v>13</v>
      </c>
      <c r="H504" t="s">
        <v>14</v>
      </c>
      <c r="I504">
        <v>1</v>
      </c>
      <c r="J504" t="s">
        <v>22</v>
      </c>
      <c r="K504" t="s">
        <v>31</v>
      </c>
      <c r="L504">
        <v>29</v>
      </c>
      <c r="M504" t="str">
        <f t="shared" si="7"/>
        <v>Adolescent</v>
      </c>
      <c r="N504" t="s">
        <v>17</v>
      </c>
    </row>
    <row r="505" spans="1:14" x14ac:dyDescent="0.25">
      <c r="A505">
        <v>20339</v>
      </c>
      <c r="B505" t="s">
        <v>32</v>
      </c>
      <c r="C505" t="s">
        <v>35</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34</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34</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35</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35</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34</v>
      </c>
      <c r="D510" s="2">
        <v>60000</v>
      </c>
      <c r="E510">
        <v>0</v>
      </c>
      <c r="F510" t="s">
        <v>18</v>
      </c>
      <c r="G510" t="s">
        <v>13</v>
      </c>
      <c r="H510" t="s">
        <v>17</v>
      </c>
      <c r="I510">
        <v>2</v>
      </c>
      <c r="J510" t="s">
        <v>25</v>
      </c>
      <c r="K510" t="s">
        <v>31</v>
      </c>
      <c r="L510">
        <v>29</v>
      </c>
      <c r="M510" t="str">
        <f t="shared" si="7"/>
        <v>Adolescent</v>
      </c>
      <c r="N510" t="s">
        <v>17</v>
      </c>
    </row>
    <row r="511" spans="1:14" x14ac:dyDescent="0.25">
      <c r="A511">
        <v>24357</v>
      </c>
      <c r="B511" t="s">
        <v>32</v>
      </c>
      <c r="C511" t="s">
        <v>34</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34</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34</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35</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35</v>
      </c>
      <c r="D515" s="2">
        <v>60000</v>
      </c>
      <c r="E515">
        <v>4</v>
      </c>
      <c r="F515" t="s">
        <v>30</v>
      </c>
      <c r="G515" t="s">
        <v>27</v>
      </c>
      <c r="H515" t="s">
        <v>14</v>
      </c>
      <c r="I515">
        <v>2</v>
      </c>
      <c r="J515" t="s">
        <v>29</v>
      </c>
      <c r="K515" t="s">
        <v>31</v>
      </c>
      <c r="L515">
        <v>61</v>
      </c>
      <c r="M515" t="str">
        <f t="shared" ref="M515:M578" si="8">IF(L515&gt;54, "Old",IF(L515&gt;=31, "Middle Age",IF(L515&lt;31, "Adolescent", "Invalid")))</f>
        <v>Old</v>
      </c>
      <c r="N515" t="s">
        <v>14</v>
      </c>
    </row>
    <row r="516" spans="1:14" x14ac:dyDescent="0.25">
      <c r="A516">
        <v>19399</v>
      </c>
      <c r="B516" t="s">
        <v>33</v>
      </c>
      <c r="C516" t="s">
        <v>34</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35</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35</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34</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35</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34</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34</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34</v>
      </c>
      <c r="D523" s="2">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34</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34</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35</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34</v>
      </c>
      <c r="D527" s="2">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35</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34</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35</v>
      </c>
      <c r="D530" s="2">
        <v>30000</v>
      </c>
      <c r="E530">
        <v>0</v>
      </c>
      <c r="F530" t="s">
        <v>18</v>
      </c>
      <c r="G530" t="s">
        <v>13</v>
      </c>
      <c r="H530" t="s">
        <v>14</v>
      </c>
      <c r="I530">
        <v>1</v>
      </c>
      <c r="J530" t="s">
        <v>22</v>
      </c>
      <c r="K530" t="s">
        <v>31</v>
      </c>
      <c r="L530">
        <v>28</v>
      </c>
      <c r="M530" t="str">
        <f t="shared" si="8"/>
        <v>Adolescent</v>
      </c>
      <c r="N530" t="s">
        <v>17</v>
      </c>
    </row>
    <row r="531" spans="1:14" x14ac:dyDescent="0.25">
      <c r="A531">
        <v>13233</v>
      </c>
      <c r="B531" t="s">
        <v>32</v>
      </c>
      <c r="C531" t="s">
        <v>34</v>
      </c>
      <c r="D531" s="2">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34</v>
      </c>
      <c r="D532" s="2">
        <v>60000</v>
      </c>
      <c r="E532">
        <v>0</v>
      </c>
      <c r="F532" t="s">
        <v>18</v>
      </c>
      <c r="G532" t="s">
        <v>13</v>
      </c>
      <c r="H532" t="s">
        <v>14</v>
      </c>
      <c r="I532">
        <v>1</v>
      </c>
      <c r="J532" t="s">
        <v>22</v>
      </c>
      <c r="K532" t="s">
        <v>31</v>
      </c>
      <c r="L532">
        <v>27</v>
      </c>
      <c r="M532" t="str">
        <f t="shared" si="8"/>
        <v>Adolescent</v>
      </c>
      <c r="N532" t="s">
        <v>14</v>
      </c>
    </row>
    <row r="533" spans="1:14" x14ac:dyDescent="0.25">
      <c r="A533">
        <v>14092</v>
      </c>
      <c r="B533" t="s">
        <v>33</v>
      </c>
      <c r="C533" t="s">
        <v>34</v>
      </c>
      <c r="D533" s="2">
        <v>30000</v>
      </c>
      <c r="E533">
        <v>0</v>
      </c>
      <c r="F533" t="s">
        <v>28</v>
      </c>
      <c r="G533" t="s">
        <v>19</v>
      </c>
      <c r="H533" t="s">
        <v>14</v>
      </c>
      <c r="I533">
        <v>2</v>
      </c>
      <c r="J533" t="s">
        <v>22</v>
      </c>
      <c r="K533" t="s">
        <v>31</v>
      </c>
      <c r="L533">
        <v>28</v>
      </c>
      <c r="M533" t="str">
        <f t="shared" si="8"/>
        <v>Adolescent</v>
      </c>
      <c r="N533" t="s">
        <v>17</v>
      </c>
    </row>
    <row r="534" spans="1:14" x14ac:dyDescent="0.25">
      <c r="A534">
        <v>29143</v>
      </c>
      <c r="B534" t="s">
        <v>33</v>
      </c>
      <c r="C534" t="s">
        <v>35</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34</v>
      </c>
      <c r="D535" s="2">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34</v>
      </c>
      <c r="D536" s="2">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34</v>
      </c>
      <c r="D537" s="2">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35</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35</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35</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35</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35</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34</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34</v>
      </c>
      <c r="D544" s="2">
        <v>40000</v>
      </c>
      <c r="E544">
        <v>0</v>
      </c>
      <c r="F544" t="s">
        <v>26</v>
      </c>
      <c r="G544" t="s">
        <v>13</v>
      </c>
      <c r="H544" t="s">
        <v>14</v>
      </c>
      <c r="I544">
        <v>2</v>
      </c>
      <c r="J544" t="s">
        <v>22</v>
      </c>
      <c r="K544" t="s">
        <v>31</v>
      </c>
      <c r="L544">
        <v>29</v>
      </c>
      <c r="M544" t="str">
        <f t="shared" si="8"/>
        <v>Adolescent</v>
      </c>
      <c r="N544" t="s">
        <v>17</v>
      </c>
    </row>
    <row r="545" spans="1:14" x14ac:dyDescent="0.25">
      <c r="A545">
        <v>25898</v>
      </c>
      <c r="B545" t="s">
        <v>32</v>
      </c>
      <c r="C545" t="s">
        <v>35</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34</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34</v>
      </c>
      <c r="D547" s="2">
        <v>60000</v>
      </c>
      <c r="E547">
        <v>0</v>
      </c>
      <c r="F547" t="s">
        <v>18</v>
      </c>
      <c r="G547" t="s">
        <v>13</v>
      </c>
      <c r="H547" t="s">
        <v>17</v>
      </c>
      <c r="I547">
        <v>2</v>
      </c>
      <c r="J547" t="s">
        <v>25</v>
      </c>
      <c r="K547" t="s">
        <v>31</v>
      </c>
      <c r="L547">
        <v>29</v>
      </c>
      <c r="M547" t="str">
        <f t="shared" si="8"/>
        <v>Adolescent</v>
      </c>
      <c r="N547" t="s">
        <v>17</v>
      </c>
    </row>
    <row r="548" spans="1:14" x14ac:dyDescent="0.25">
      <c r="A548">
        <v>15529</v>
      </c>
      <c r="B548" t="s">
        <v>32</v>
      </c>
      <c r="C548" t="s">
        <v>34</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34</v>
      </c>
      <c r="D549" s="2">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35</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35</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35</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35</v>
      </c>
      <c r="D553" s="2">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34</v>
      </c>
      <c r="D554" s="2">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34</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35</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34</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34</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35</v>
      </c>
      <c r="D559" s="2">
        <v>40000</v>
      </c>
      <c r="E559">
        <v>3</v>
      </c>
      <c r="F559" t="s">
        <v>18</v>
      </c>
      <c r="G559" t="s">
        <v>19</v>
      </c>
      <c r="H559" t="s">
        <v>14</v>
      </c>
      <c r="I559">
        <v>0</v>
      </c>
      <c r="J559" t="s">
        <v>25</v>
      </c>
      <c r="K559" t="s">
        <v>31</v>
      </c>
      <c r="L559">
        <v>31</v>
      </c>
      <c r="M559" t="str">
        <f t="shared" si="8"/>
        <v>Middle Age</v>
      </c>
      <c r="N559" t="s">
        <v>17</v>
      </c>
    </row>
    <row r="560" spans="1:14" x14ac:dyDescent="0.25">
      <c r="A560">
        <v>23200</v>
      </c>
      <c r="B560" t="s">
        <v>32</v>
      </c>
      <c r="C560" t="s">
        <v>35</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35</v>
      </c>
      <c r="D561" s="2">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35</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35</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35</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35</v>
      </c>
      <c r="D565" s="2">
        <v>30000</v>
      </c>
      <c r="E565">
        <v>0</v>
      </c>
      <c r="F565" t="s">
        <v>18</v>
      </c>
      <c r="G565" t="s">
        <v>13</v>
      </c>
      <c r="H565" t="s">
        <v>14</v>
      </c>
      <c r="I565">
        <v>1</v>
      </c>
      <c r="J565" t="s">
        <v>22</v>
      </c>
      <c r="K565" t="s">
        <v>31</v>
      </c>
      <c r="L565">
        <v>28</v>
      </c>
      <c r="M565" t="str">
        <f t="shared" si="8"/>
        <v>Adolescent</v>
      </c>
      <c r="N565" t="s">
        <v>17</v>
      </c>
    </row>
    <row r="566" spans="1:14" x14ac:dyDescent="0.25">
      <c r="A566">
        <v>17369</v>
      </c>
      <c r="B566" t="s">
        <v>33</v>
      </c>
      <c r="C566" t="s">
        <v>34</v>
      </c>
      <c r="D566" s="2">
        <v>30000</v>
      </c>
      <c r="E566">
        <v>0</v>
      </c>
      <c r="F566" t="s">
        <v>18</v>
      </c>
      <c r="G566" t="s">
        <v>13</v>
      </c>
      <c r="H566" t="s">
        <v>14</v>
      </c>
      <c r="I566">
        <v>1</v>
      </c>
      <c r="J566" t="s">
        <v>22</v>
      </c>
      <c r="K566" t="s">
        <v>31</v>
      </c>
      <c r="L566">
        <v>27</v>
      </c>
      <c r="M566" t="str">
        <f t="shared" si="8"/>
        <v>Adolescent</v>
      </c>
      <c r="N566" t="s">
        <v>17</v>
      </c>
    </row>
    <row r="567" spans="1:14" x14ac:dyDescent="0.25">
      <c r="A567">
        <v>14495</v>
      </c>
      <c r="B567" t="s">
        <v>32</v>
      </c>
      <c r="C567" t="s">
        <v>34</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35</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34</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34</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34</v>
      </c>
      <c r="D571" s="2">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34</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34</v>
      </c>
      <c r="D573" s="2">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34</v>
      </c>
      <c r="D574" s="2">
        <v>30000</v>
      </c>
      <c r="E574">
        <v>0</v>
      </c>
      <c r="F574" t="s">
        <v>26</v>
      </c>
      <c r="G574" t="s">
        <v>13</v>
      </c>
      <c r="H574" t="s">
        <v>14</v>
      </c>
      <c r="I574">
        <v>2</v>
      </c>
      <c r="J574" t="s">
        <v>22</v>
      </c>
      <c r="K574" t="s">
        <v>31</v>
      </c>
      <c r="L574">
        <v>30</v>
      </c>
      <c r="M574" t="str">
        <f t="shared" si="8"/>
        <v>Adolescent</v>
      </c>
      <c r="N574" t="s">
        <v>17</v>
      </c>
    </row>
    <row r="575" spans="1:14" x14ac:dyDescent="0.25">
      <c r="A575">
        <v>21751</v>
      </c>
      <c r="B575" t="s">
        <v>32</v>
      </c>
      <c r="C575" t="s">
        <v>34</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35</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34</v>
      </c>
      <c r="D577" s="2">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35</v>
      </c>
      <c r="D578" s="2">
        <v>40000</v>
      </c>
      <c r="E578">
        <v>0</v>
      </c>
      <c r="F578" t="s">
        <v>26</v>
      </c>
      <c r="G578" t="s">
        <v>13</v>
      </c>
      <c r="H578" t="s">
        <v>14</v>
      </c>
      <c r="I578">
        <v>1</v>
      </c>
      <c r="J578" t="s">
        <v>22</v>
      </c>
      <c r="K578" t="s">
        <v>31</v>
      </c>
      <c r="L578">
        <v>31</v>
      </c>
      <c r="M578" t="str">
        <f t="shared" si="8"/>
        <v>Middle Age</v>
      </c>
      <c r="N578" t="s">
        <v>17</v>
      </c>
    </row>
    <row r="579" spans="1:14" x14ac:dyDescent="0.25">
      <c r="A579">
        <v>16917</v>
      </c>
      <c r="B579" t="s">
        <v>32</v>
      </c>
      <c r="C579" t="s">
        <v>34</v>
      </c>
      <c r="D579" s="2">
        <v>120000</v>
      </c>
      <c r="E579">
        <v>1</v>
      </c>
      <c r="F579" t="s">
        <v>12</v>
      </c>
      <c r="G579" t="s">
        <v>27</v>
      </c>
      <c r="H579" t="s">
        <v>14</v>
      </c>
      <c r="I579">
        <v>4</v>
      </c>
      <c r="J579" t="s">
        <v>15</v>
      </c>
      <c r="K579" t="s">
        <v>31</v>
      </c>
      <c r="L579">
        <v>38</v>
      </c>
      <c r="M579" t="str">
        <f t="shared" ref="M579:M642" si="9">IF(L579&gt;54, "Old",IF(L579&gt;=31, "Middle Age",IF(L579&lt;31, "Adolescent", "Invalid")))</f>
        <v>Middle Age</v>
      </c>
      <c r="N579" t="s">
        <v>17</v>
      </c>
    </row>
    <row r="580" spans="1:14" x14ac:dyDescent="0.25">
      <c r="A580">
        <v>15313</v>
      </c>
      <c r="B580" t="s">
        <v>32</v>
      </c>
      <c r="C580" t="s">
        <v>34</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35</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35</v>
      </c>
      <c r="D582" s="2">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34</v>
      </c>
      <c r="D583" s="2">
        <v>40000</v>
      </c>
      <c r="E583">
        <v>0</v>
      </c>
      <c r="F583" t="s">
        <v>18</v>
      </c>
      <c r="G583" t="s">
        <v>13</v>
      </c>
      <c r="H583" t="s">
        <v>14</v>
      </c>
      <c r="I583">
        <v>1</v>
      </c>
      <c r="J583" t="s">
        <v>22</v>
      </c>
      <c r="K583" t="s">
        <v>31</v>
      </c>
      <c r="L583">
        <v>28</v>
      </c>
      <c r="M583" t="str">
        <f t="shared" si="9"/>
        <v>Adolescent</v>
      </c>
      <c r="N583" t="s">
        <v>17</v>
      </c>
    </row>
    <row r="584" spans="1:14" x14ac:dyDescent="0.25">
      <c r="A584">
        <v>13749</v>
      </c>
      <c r="B584" t="s">
        <v>32</v>
      </c>
      <c r="C584" t="s">
        <v>34</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34</v>
      </c>
      <c r="D585" s="2">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34</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34</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34</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35</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35</v>
      </c>
      <c r="D590" s="2">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34</v>
      </c>
      <c r="D591" s="2">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35</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34</v>
      </c>
      <c r="D593" s="2">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35</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35</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34</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35</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35</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34</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34</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35</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34</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34</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34</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34</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34</v>
      </c>
      <c r="D606" s="2">
        <v>40000</v>
      </c>
      <c r="E606">
        <v>0</v>
      </c>
      <c r="F606" t="s">
        <v>26</v>
      </c>
      <c r="G606" t="s">
        <v>13</v>
      </c>
      <c r="H606" t="s">
        <v>14</v>
      </c>
      <c r="I606">
        <v>2</v>
      </c>
      <c r="J606" t="s">
        <v>22</v>
      </c>
      <c r="K606" t="s">
        <v>31</v>
      </c>
      <c r="L606">
        <v>27</v>
      </c>
      <c r="M606" t="str">
        <f t="shared" si="9"/>
        <v>Adolescent</v>
      </c>
      <c r="N606" t="s">
        <v>17</v>
      </c>
    </row>
    <row r="607" spans="1:14" x14ac:dyDescent="0.25">
      <c r="A607">
        <v>17458</v>
      </c>
      <c r="B607" t="s">
        <v>33</v>
      </c>
      <c r="C607" t="s">
        <v>34</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34</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35</v>
      </c>
      <c r="D609" s="2">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34</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34</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34</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35</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35</v>
      </c>
      <c r="D614" s="2">
        <v>30000</v>
      </c>
      <c r="E614">
        <v>0</v>
      </c>
      <c r="F614" t="s">
        <v>28</v>
      </c>
      <c r="G614" t="s">
        <v>19</v>
      </c>
      <c r="H614" t="s">
        <v>14</v>
      </c>
      <c r="I614">
        <v>2</v>
      </c>
      <c r="J614" t="s">
        <v>22</v>
      </c>
      <c r="K614" t="s">
        <v>31</v>
      </c>
      <c r="L614">
        <v>27</v>
      </c>
      <c r="M614" t="str">
        <f t="shared" si="9"/>
        <v>Adolescent</v>
      </c>
      <c r="N614" t="s">
        <v>17</v>
      </c>
    </row>
    <row r="615" spans="1:14" x14ac:dyDescent="0.25">
      <c r="A615">
        <v>25184</v>
      </c>
      <c r="B615" t="s">
        <v>33</v>
      </c>
      <c r="C615" t="s">
        <v>34</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35</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35</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35</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34</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35</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35</v>
      </c>
      <c r="D621" s="2">
        <v>40000</v>
      </c>
      <c r="E621">
        <v>0</v>
      </c>
      <c r="F621" t="s">
        <v>26</v>
      </c>
      <c r="G621" t="s">
        <v>13</v>
      </c>
      <c r="H621" t="s">
        <v>14</v>
      </c>
      <c r="I621">
        <v>1</v>
      </c>
      <c r="J621" t="s">
        <v>22</v>
      </c>
      <c r="K621" t="s">
        <v>31</v>
      </c>
      <c r="L621">
        <v>30</v>
      </c>
      <c r="M621" t="str">
        <f t="shared" si="9"/>
        <v>Adolescent</v>
      </c>
      <c r="N621" t="s">
        <v>17</v>
      </c>
    </row>
    <row r="622" spans="1:14" x14ac:dyDescent="0.25">
      <c r="A622">
        <v>11259</v>
      </c>
      <c r="B622" t="s">
        <v>32</v>
      </c>
      <c r="C622" t="s">
        <v>35</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34</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34</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35</v>
      </c>
      <c r="D625" s="2">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35</v>
      </c>
      <c r="D626" s="2">
        <v>70000</v>
      </c>
      <c r="E626">
        <v>0</v>
      </c>
      <c r="F626" t="s">
        <v>18</v>
      </c>
      <c r="G626" t="s">
        <v>13</v>
      </c>
      <c r="H626" t="s">
        <v>17</v>
      </c>
      <c r="I626">
        <v>2</v>
      </c>
      <c r="J626" t="s">
        <v>15</v>
      </c>
      <c r="K626" t="s">
        <v>31</v>
      </c>
      <c r="L626">
        <v>27</v>
      </c>
      <c r="M626" t="str">
        <f t="shared" si="9"/>
        <v>Adolescent</v>
      </c>
      <c r="N626" t="s">
        <v>14</v>
      </c>
    </row>
    <row r="627" spans="1:14" x14ac:dyDescent="0.25">
      <c r="A627">
        <v>22127</v>
      </c>
      <c r="B627" t="s">
        <v>32</v>
      </c>
      <c r="C627" t="s">
        <v>34</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35</v>
      </c>
      <c r="D628" s="2">
        <v>60000</v>
      </c>
      <c r="E628">
        <v>0</v>
      </c>
      <c r="F628" t="s">
        <v>18</v>
      </c>
      <c r="G628" t="s">
        <v>13</v>
      </c>
      <c r="H628" t="s">
        <v>14</v>
      </c>
      <c r="I628">
        <v>2</v>
      </c>
      <c r="J628" t="s">
        <v>22</v>
      </c>
      <c r="K628" t="s">
        <v>31</v>
      </c>
      <c r="L628">
        <v>29</v>
      </c>
      <c r="M628" t="str">
        <f t="shared" si="9"/>
        <v>Adolescent</v>
      </c>
      <c r="N628" t="s">
        <v>17</v>
      </c>
    </row>
    <row r="629" spans="1:14" x14ac:dyDescent="0.25">
      <c r="A629">
        <v>23672</v>
      </c>
      <c r="B629" t="s">
        <v>32</v>
      </c>
      <c r="C629" t="s">
        <v>35</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34</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35</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34</v>
      </c>
      <c r="D632" s="2">
        <v>40000</v>
      </c>
      <c r="E632">
        <v>0</v>
      </c>
      <c r="F632" t="s">
        <v>26</v>
      </c>
      <c r="G632" t="s">
        <v>13</v>
      </c>
      <c r="H632" t="s">
        <v>17</v>
      </c>
      <c r="I632">
        <v>2</v>
      </c>
      <c r="J632" t="s">
        <v>25</v>
      </c>
      <c r="K632" t="s">
        <v>31</v>
      </c>
      <c r="L632">
        <v>30</v>
      </c>
      <c r="M632" t="str">
        <f t="shared" si="9"/>
        <v>Adolescent</v>
      </c>
      <c r="N632" t="s">
        <v>17</v>
      </c>
    </row>
    <row r="633" spans="1:14" x14ac:dyDescent="0.25">
      <c r="A633">
        <v>27643</v>
      </c>
      <c r="B633" t="s">
        <v>33</v>
      </c>
      <c r="C633" t="s">
        <v>34</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35</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35</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34</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35</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35</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34</v>
      </c>
      <c r="D639" s="2">
        <v>40000</v>
      </c>
      <c r="E639">
        <v>0</v>
      </c>
      <c r="F639" t="s">
        <v>26</v>
      </c>
      <c r="G639" t="s">
        <v>13</v>
      </c>
      <c r="H639" t="s">
        <v>17</v>
      </c>
      <c r="I639">
        <v>2</v>
      </c>
      <c r="J639" t="s">
        <v>25</v>
      </c>
      <c r="K639" t="s">
        <v>31</v>
      </c>
      <c r="L639">
        <v>30</v>
      </c>
      <c r="M639" t="str">
        <f t="shared" si="9"/>
        <v>Adolescent</v>
      </c>
      <c r="N639" t="s">
        <v>17</v>
      </c>
    </row>
    <row r="640" spans="1:14" x14ac:dyDescent="0.25">
      <c r="A640">
        <v>18949</v>
      </c>
      <c r="B640" t="s">
        <v>33</v>
      </c>
      <c r="C640" t="s">
        <v>34</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34</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35</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34</v>
      </c>
      <c r="D643" s="2">
        <v>50000</v>
      </c>
      <c r="E643">
        <v>4</v>
      </c>
      <c r="F643" t="s">
        <v>12</v>
      </c>
      <c r="G643" t="s">
        <v>27</v>
      </c>
      <c r="H643" t="s">
        <v>14</v>
      </c>
      <c r="I643">
        <v>2</v>
      </c>
      <c r="J643" t="s">
        <v>29</v>
      </c>
      <c r="K643" t="s">
        <v>31</v>
      </c>
      <c r="L643">
        <v>64</v>
      </c>
      <c r="M643" t="str">
        <f t="shared" ref="M643:M706" si="10">IF(L643&gt;54, "Old",IF(L643&gt;=31, "Middle Age",IF(L643&lt;31, "Adolescent", "Invalid")))</f>
        <v>Old</v>
      </c>
      <c r="N643" t="s">
        <v>17</v>
      </c>
    </row>
    <row r="644" spans="1:14" x14ac:dyDescent="0.25">
      <c r="A644">
        <v>21741</v>
      </c>
      <c r="B644" t="s">
        <v>32</v>
      </c>
      <c r="C644" t="s">
        <v>35</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35</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35</v>
      </c>
      <c r="D646" s="2">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35</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35</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34</v>
      </c>
      <c r="D649" s="2">
        <v>40000</v>
      </c>
      <c r="E649">
        <v>0</v>
      </c>
      <c r="F649" t="s">
        <v>26</v>
      </c>
      <c r="G649" t="s">
        <v>13</v>
      </c>
      <c r="H649" t="s">
        <v>14</v>
      </c>
      <c r="I649">
        <v>2</v>
      </c>
      <c r="J649" t="s">
        <v>22</v>
      </c>
      <c r="K649" t="s">
        <v>31</v>
      </c>
      <c r="L649">
        <v>31</v>
      </c>
      <c r="M649" t="str">
        <f t="shared" si="10"/>
        <v>Middle Age</v>
      </c>
      <c r="N649" t="s">
        <v>17</v>
      </c>
    </row>
    <row r="650" spans="1:14" x14ac:dyDescent="0.25">
      <c r="A650">
        <v>25872</v>
      </c>
      <c r="B650" t="s">
        <v>33</v>
      </c>
      <c r="C650" t="s">
        <v>35</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35</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35</v>
      </c>
      <c r="D652" s="2">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34</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34</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34</v>
      </c>
      <c r="D655" s="2">
        <v>30000</v>
      </c>
      <c r="E655">
        <v>0</v>
      </c>
      <c r="F655" t="s">
        <v>26</v>
      </c>
      <c r="G655" t="s">
        <v>13</v>
      </c>
      <c r="H655" t="s">
        <v>17</v>
      </c>
      <c r="I655">
        <v>2</v>
      </c>
      <c r="J655" t="s">
        <v>25</v>
      </c>
      <c r="K655" t="s">
        <v>31</v>
      </c>
      <c r="L655">
        <v>31</v>
      </c>
      <c r="M655" t="str">
        <f t="shared" si="10"/>
        <v>Middle Age</v>
      </c>
      <c r="N655" t="s">
        <v>14</v>
      </c>
    </row>
    <row r="656" spans="1:14" x14ac:dyDescent="0.25">
      <c r="A656">
        <v>29106</v>
      </c>
      <c r="B656" t="s">
        <v>33</v>
      </c>
      <c r="C656" t="s">
        <v>34</v>
      </c>
      <c r="D656" s="2">
        <v>40000</v>
      </c>
      <c r="E656">
        <v>0</v>
      </c>
      <c r="F656" t="s">
        <v>26</v>
      </c>
      <c r="G656" t="s">
        <v>13</v>
      </c>
      <c r="H656" t="s">
        <v>17</v>
      </c>
      <c r="I656">
        <v>2</v>
      </c>
      <c r="J656" t="s">
        <v>25</v>
      </c>
      <c r="K656" t="s">
        <v>31</v>
      </c>
      <c r="L656">
        <v>31</v>
      </c>
      <c r="M656" t="str">
        <f t="shared" si="10"/>
        <v>Middle Age</v>
      </c>
      <c r="N656" t="s">
        <v>14</v>
      </c>
    </row>
    <row r="657" spans="1:14" x14ac:dyDescent="0.25">
      <c r="A657">
        <v>26236</v>
      </c>
      <c r="B657" t="s">
        <v>32</v>
      </c>
      <c r="C657" t="s">
        <v>35</v>
      </c>
      <c r="D657" s="2">
        <v>40000</v>
      </c>
      <c r="E657">
        <v>3</v>
      </c>
      <c r="F657" t="s">
        <v>18</v>
      </c>
      <c r="G657" t="s">
        <v>19</v>
      </c>
      <c r="H657" t="s">
        <v>14</v>
      </c>
      <c r="I657">
        <v>1</v>
      </c>
      <c r="J657" t="s">
        <v>15</v>
      </c>
      <c r="K657" t="s">
        <v>31</v>
      </c>
      <c r="L657">
        <v>31</v>
      </c>
      <c r="M657" t="str">
        <f t="shared" si="10"/>
        <v>Middle Age</v>
      </c>
      <c r="N657" t="s">
        <v>17</v>
      </c>
    </row>
    <row r="658" spans="1:14" x14ac:dyDescent="0.25">
      <c r="A658">
        <v>17531</v>
      </c>
      <c r="B658" t="s">
        <v>32</v>
      </c>
      <c r="C658" t="s">
        <v>34</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34</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34</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35</v>
      </c>
      <c r="D661" s="2">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35</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34</v>
      </c>
      <c r="D663" s="2">
        <v>40000</v>
      </c>
      <c r="E663">
        <v>0</v>
      </c>
      <c r="F663" t="s">
        <v>26</v>
      </c>
      <c r="G663" t="s">
        <v>13</v>
      </c>
      <c r="H663" t="s">
        <v>17</v>
      </c>
      <c r="I663">
        <v>2</v>
      </c>
      <c r="J663" t="s">
        <v>15</v>
      </c>
      <c r="K663" t="s">
        <v>31</v>
      </c>
      <c r="L663">
        <v>28</v>
      </c>
      <c r="M663" t="str">
        <f t="shared" si="10"/>
        <v>Adolescent</v>
      </c>
      <c r="N663" t="s">
        <v>14</v>
      </c>
    </row>
    <row r="664" spans="1:14" x14ac:dyDescent="0.25">
      <c r="A664">
        <v>27637</v>
      </c>
      <c r="B664" t="s">
        <v>33</v>
      </c>
      <c r="C664" t="s">
        <v>35</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35</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35</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34</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35</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35</v>
      </c>
      <c r="D669" s="2">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35</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35</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34</v>
      </c>
      <c r="D672" s="2">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35</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35</v>
      </c>
      <c r="D674" s="2">
        <v>40000</v>
      </c>
      <c r="E674">
        <v>0</v>
      </c>
      <c r="F674" t="s">
        <v>26</v>
      </c>
      <c r="G674" t="s">
        <v>13</v>
      </c>
      <c r="H674" t="s">
        <v>14</v>
      </c>
      <c r="I674">
        <v>2</v>
      </c>
      <c r="J674" t="s">
        <v>22</v>
      </c>
      <c r="K674" t="s">
        <v>31</v>
      </c>
      <c r="L674">
        <v>30</v>
      </c>
      <c r="M674" t="str">
        <f t="shared" si="10"/>
        <v>Adolescent</v>
      </c>
      <c r="N674" t="s">
        <v>17</v>
      </c>
    </row>
    <row r="675" spans="1:14" x14ac:dyDescent="0.25">
      <c r="A675">
        <v>11817</v>
      </c>
      <c r="B675" t="s">
        <v>33</v>
      </c>
      <c r="C675" t="s">
        <v>35</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35</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34</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34</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34</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34</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34</v>
      </c>
      <c r="D681" s="2">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35</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35</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34</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35</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35</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35</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35</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34</v>
      </c>
      <c r="D689" s="2">
        <v>30000</v>
      </c>
      <c r="E689">
        <v>0</v>
      </c>
      <c r="F689" t="s">
        <v>18</v>
      </c>
      <c r="G689" t="s">
        <v>13</v>
      </c>
      <c r="H689" t="s">
        <v>14</v>
      </c>
      <c r="I689">
        <v>2</v>
      </c>
      <c r="J689" t="s">
        <v>22</v>
      </c>
      <c r="K689" t="s">
        <v>31</v>
      </c>
      <c r="L689">
        <v>30</v>
      </c>
      <c r="M689" t="str">
        <f t="shared" si="10"/>
        <v>Adolescent</v>
      </c>
      <c r="N689" t="s">
        <v>17</v>
      </c>
    </row>
    <row r="690" spans="1:14" x14ac:dyDescent="0.25">
      <c r="A690">
        <v>11699</v>
      </c>
      <c r="B690" t="s">
        <v>33</v>
      </c>
      <c r="C690" t="s">
        <v>34</v>
      </c>
      <c r="D690" s="2">
        <v>60000</v>
      </c>
      <c r="E690">
        <v>0</v>
      </c>
      <c r="F690" t="s">
        <v>12</v>
      </c>
      <c r="G690" t="s">
        <v>13</v>
      </c>
      <c r="H690" t="s">
        <v>17</v>
      </c>
      <c r="I690">
        <v>2</v>
      </c>
      <c r="J690" t="s">
        <v>15</v>
      </c>
      <c r="K690" t="s">
        <v>31</v>
      </c>
      <c r="L690">
        <v>30</v>
      </c>
      <c r="M690" t="str">
        <f t="shared" si="10"/>
        <v>Adolescent</v>
      </c>
      <c r="N690" t="s">
        <v>17</v>
      </c>
    </row>
    <row r="691" spans="1:14" x14ac:dyDescent="0.25">
      <c r="A691">
        <v>16725</v>
      </c>
      <c r="B691" t="s">
        <v>32</v>
      </c>
      <c r="C691" t="s">
        <v>34</v>
      </c>
      <c r="D691" s="2">
        <v>30000</v>
      </c>
      <c r="E691">
        <v>0</v>
      </c>
      <c r="F691" t="s">
        <v>26</v>
      </c>
      <c r="G691" t="s">
        <v>13</v>
      </c>
      <c r="H691" t="s">
        <v>14</v>
      </c>
      <c r="I691">
        <v>2</v>
      </c>
      <c r="J691" t="s">
        <v>22</v>
      </c>
      <c r="K691" t="s">
        <v>31</v>
      </c>
      <c r="L691">
        <v>26</v>
      </c>
      <c r="M691" t="str">
        <f t="shared" si="10"/>
        <v>Adolescent</v>
      </c>
      <c r="N691" t="s">
        <v>17</v>
      </c>
    </row>
    <row r="692" spans="1:14" x14ac:dyDescent="0.25">
      <c r="A692">
        <v>28269</v>
      </c>
      <c r="B692" t="s">
        <v>33</v>
      </c>
      <c r="C692" t="s">
        <v>35</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34</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34</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35</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35</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34</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34</v>
      </c>
      <c r="D698" s="2">
        <v>60000</v>
      </c>
      <c r="E698">
        <v>0</v>
      </c>
      <c r="F698" t="s">
        <v>18</v>
      </c>
      <c r="G698" t="s">
        <v>20</v>
      </c>
      <c r="H698" t="s">
        <v>17</v>
      </c>
      <c r="I698">
        <v>2</v>
      </c>
      <c r="J698" t="s">
        <v>25</v>
      </c>
      <c r="K698" t="s">
        <v>31</v>
      </c>
      <c r="L698">
        <v>30</v>
      </c>
      <c r="M698" t="str">
        <f t="shared" si="10"/>
        <v>Adolescent</v>
      </c>
      <c r="N698" t="s">
        <v>17</v>
      </c>
    </row>
    <row r="699" spans="1:14" x14ac:dyDescent="0.25">
      <c r="A699">
        <v>14090</v>
      </c>
      <c r="B699" t="s">
        <v>32</v>
      </c>
      <c r="C699" t="s">
        <v>35</v>
      </c>
      <c r="D699" s="2">
        <v>30000</v>
      </c>
      <c r="E699">
        <v>0</v>
      </c>
      <c r="F699" t="s">
        <v>28</v>
      </c>
      <c r="G699" t="s">
        <v>19</v>
      </c>
      <c r="H699" t="s">
        <v>17</v>
      </c>
      <c r="I699">
        <v>2</v>
      </c>
      <c r="J699" t="s">
        <v>15</v>
      </c>
      <c r="K699" t="s">
        <v>31</v>
      </c>
      <c r="L699">
        <v>28</v>
      </c>
      <c r="M699" t="str">
        <f t="shared" si="10"/>
        <v>Adolescent</v>
      </c>
      <c r="N699" t="s">
        <v>17</v>
      </c>
    </row>
    <row r="700" spans="1:14" x14ac:dyDescent="0.25">
      <c r="A700">
        <v>27040</v>
      </c>
      <c r="B700" t="s">
        <v>32</v>
      </c>
      <c r="C700" t="s">
        <v>34</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34</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35</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34</v>
      </c>
      <c r="D703" s="2">
        <v>30000</v>
      </c>
      <c r="E703">
        <v>0</v>
      </c>
      <c r="F703" t="s">
        <v>26</v>
      </c>
      <c r="G703" t="s">
        <v>13</v>
      </c>
      <c r="H703" t="s">
        <v>14</v>
      </c>
      <c r="I703">
        <v>2</v>
      </c>
      <c r="J703" t="s">
        <v>22</v>
      </c>
      <c r="K703" t="s">
        <v>31</v>
      </c>
      <c r="L703">
        <v>26</v>
      </c>
      <c r="M703" t="str">
        <f t="shared" si="10"/>
        <v>Adolescent</v>
      </c>
      <c r="N703" t="s">
        <v>17</v>
      </c>
    </row>
    <row r="704" spans="1:14" x14ac:dyDescent="0.25">
      <c r="A704">
        <v>13314</v>
      </c>
      <c r="B704" t="s">
        <v>32</v>
      </c>
      <c r="C704" t="s">
        <v>34</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35</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35</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35</v>
      </c>
      <c r="D707" s="2">
        <v>70000</v>
      </c>
      <c r="E707">
        <v>4</v>
      </c>
      <c r="F707" t="s">
        <v>12</v>
      </c>
      <c r="G707" t="s">
        <v>27</v>
      </c>
      <c r="H707" t="s">
        <v>14</v>
      </c>
      <c r="I707">
        <v>1</v>
      </c>
      <c r="J707" t="s">
        <v>29</v>
      </c>
      <c r="K707" t="s">
        <v>31</v>
      </c>
      <c r="L707">
        <v>59</v>
      </c>
      <c r="M707" t="str">
        <f t="shared" ref="M707:M770" si="11">IF(L707&gt;54, "Old",IF(L707&gt;=31, "Middle Age",IF(L707&lt;31, "Adolescent", "Invalid")))</f>
        <v>Old</v>
      </c>
      <c r="N707" t="s">
        <v>17</v>
      </c>
    </row>
    <row r="708" spans="1:14" x14ac:dyDescent="0.25">
      <c r="A708">
        <v>20296</v>
      </c>
      <c r="B708" t="s">
        <v>33</v>
      </c>
      <c r="C708" t="s">
        <v>35</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35</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34</v>
      </c>
      <c r="D710" s="2">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35</v>
      </c>
      <c r="D711" s="2">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34</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35</v>
      </c>
      <c r="D713" s="2">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35</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35</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34</v>
      </c>
      <c r="D716" s="2">
        <v>40000</v>
      </c>
      <c r="E716">
        <v>0</v>
      </c>
      <c r="F716" t="s">
        <v>26</v>
      </c>
      <c r="G716" t="s">
        <v>13</v>
      </c>
      <c r="H716" t="s">
        <v>14</v>
      </c>
      <c r="I716">
        <v>2</v>
      </c>
      <c r="J716" t="s">
        <v>22</v>
      </c>
      <c r="K716" t="s">
        <v>31</v>
      </c>
      <c r="L716">
        <v>28</v>
      </c>
      <c r="M716" t="str">
        <f t="shared" si="11"/>
        <v>Adolescent</v>
      </c>
      <c r="N716" t="s">
        <v>14</v>
      </c>
    </row>
    <row r="717" spans="1:14" x14ac:dyDescent="0.25">
      <c r="A717">
        <v>27090</v>
      </c>
      <c r="B717" t="s">
        <v>32</v>
      </c>
      <c r="C717" t="s">
        <v>35</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35</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34</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34</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35</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35</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34</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35</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35</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34</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34</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34</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34</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34</v>
      </c>
      <c r="D730" s="2">
        <v>40000</v>
      </c>
      <c r="E730">
        <v>0</v>
      </c>
      <c r="F730" t="s">
        <v>26</v>
      </c>
      <c r="G730" t="s">
        <v>13</v>
      </c>
      <c r="H730" t="s">
        <v>14</v>
      </c>
      <c r="I730">
        <v>2</v>
      </c>
      <c r="J730" t="s">
        <v>22</v>
      </c>
      <c r="K730" t="s">
        <v>31</v>
      </c>
      <c r="L730">
        <v>27</v>
      </c>
      <c r="M730" t="str">
        <f t="shared" si="11"/>
        <v>Adolescent</v>
      </c>
      <c r="N730" t="s">
        <v>17</v>
      </c>
    </row>
    <row r="731" spans="1:14" x14ac:dyDescent="0.25">
      <c r="A731">
        <v>11886</v>
      </c>
      <c r="B731" t="s">
        <v>32</v>
      </c>
      <c r="C731" t="s">
        <v>35</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35</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34</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35</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34</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35</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35</v>
      </c>
      <c r="D737" s="2">
        <v>30000</v>
      </c>
      <c r="E737">
        <v>0</v>
      </c>
      <c r="F737" t="s">
        <v>18</v>
      </c>
      <c r="G737" t="s">
        <v>13</v>
      </c>
      <c r="H737" t="s">
        <v>14</v>
      </c>
      <c r="I737">
        <v>1</v>
      </c>
      <c r="J737" t="s">
        <v>22</v>
      </c>
      <c r="K737" t="s">
        <v>31</v>
      </c>
      <c r="L737">
        <v>26</v>
      </c>
      <c r="M737" t="str">
        <f t="shared" si="11"/>
        <v>Adolescent</v>
      </c>
      <c r="N737" t="s">
        <v>17</v>
      </c>
    </row>
    <row r="738" spans="1:14" x14ac:dyDescent="0.25">
      <c r="A738">
        <v>19634</v>
      </c>
      <c r="B738" t="s">
        <v>32</v>
      </c>
      <c r="C738" t="s">
        <v>34</v>
      </c>
      <c r="D738" s="2">
        <v>40000</v>
      </c>
      <c r="E738">
        <v>0</v>
      </c>
      <c r="F738" t="s">
        <v>26</v>
      </c>
      <c r="G738" t="s">
        <v>13</v>
      </c>
      <c r="H738" t="s">
        <v>14</v>
      </c>
      <c r="I738">
        <v>1</v>
      </c>
      <c r="J738" t="s">
        <v>22</v>
      </c>
      <c r="K738" t="s">
        <v>31</v>
      </c>
      <c r="L738">
        <v>31</v>
      </c>
      <c r="M738" t="str">
        <f t="shared" si="11"/>
        <v>Middle Age</v>
      </c>
      <c r="N738" t="s">
        <v>17</v>
      </c>
    </row>
    <row r="739" spans="1:14" x14ac:dyDescent="0.25">
      <c r="A739">
        <v>18504</v>
      </c>
      <c r="B739" t="s">
        <v>32</v>
      </c>
      <c r="C739" t="s">
        <v>34</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35</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35</v>
      </c>
      <c r="D741" s="2">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34</v>
      </c>
      <c r="D742" s="2">
        <v>40000</v>
      </c>
      <c r="E742">
        <v>4</v>
      </c>
      <c r="F742" t="s">
        <v>18</v>
      </c>
      <c r="G742" t="s">
        <v>19</v>
      </c>
      <c r="H742" t="s">
        <v>17</v>
      </c>
      <c r="I742">
        <v>0</v>
      </c>
      <c r="J742" t="s">
        <v>15</v>
      </c>
      <c r="K742" t="s">
        <v>31</v>
      </c>
      <c r="L742">
        <v>30</v>
      </c>
      <c r="M742" t="str">
        <f t="shared" si="11"/>
        <v>Adolescent</v>
      </c>
      <c r="N742" t="s">
        <v>17</v>
      </c>
    </row>
    <row r="743" spans="1:14" x14ac:dyDescent="0.25">
      <c r="A743">
        <v>14913</v>
      </c>
      <c r="B743" t="s">
        <v>32</v>
      </c>
      <c r="C743" t="s">
        <v>35</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34</v>
      </c>
      <c r="D744" s="2">
        <v>30000</v>
      </c>
      <c r="E744">
        <v>0</v>
      </c>
      <c r="F744" t="s">
        <v>26</v>
      </c>
      <c r="G744" t="s">
        <v>13</v>
      </c>
      <c r="H744" t="s">
        <v>14</v>
      </c>
      <c r="I744">
        <v>2</v>
      </c>
      <c r="J744" t="s">
        <v>22</v>
      </c>
      <c r="K744" t="s">
        <v>31</v>
      </c>
      <c r="L744">
        <v>30</v>
      </c>
      <c r="M744" t="str">
        <f t="shared" si="11"/>
        <v>Adolescent</v>
      </c>
      <c r="N744" t="s">
        <v>17</v>
      </c>
    </row>
    <row r="745" spans="1:14" x14ac:dyDescent="0.25">
      <c r="A745">
        <v>13296</v>
      </c>
      <c r="B745" t="s">
        <v>32</v>
      </c>
      <c r="C745" t="s">
        <v>34</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35</v>
      </c>
      <c r="D746" s="2">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34</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35</v>
      </c>
      <c r="D748" s="2">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35</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34</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35</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34</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34</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34</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35</v>
      </c>
      <c r="D755" s="2">
        <v>40000</v>
      </c>
      <c r="E755">
        <v>0</v>
      </c>
      <c r="F755" t="s">
        <v>18</v>
      </c>
      <c r="G755" t="s">
        <v>13</v>
      </c>
      <c r="H755" t="s">
        <v>17</v>
      </c>
      <c r="I755">
        <v>1</v>
      </c>
      <c r="J755" t="s">
        <v>25</v>
      </c>
      <c r="K755" t="s">
        <v>31</v>
      </c>
      <c r="L755">
        <v>27</v>
      </c>
      <c r="M755" t="str">
        <f t="shared" si="11"/>
        <v>Adolescent</v>
      </c>
      <c r="N755" t="s">
        <v>17</v>
      </c>
    </row>
    <row r="756" spans="1:14" x14ac:dyDescent="0.25">
      <c r="A756">
        <v>23668</v>
      </c>
      <c r="B756" t="s">
        <v>32</v>
      </c>
      <c r="C756" t="s">
        <v>35</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34</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34</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34</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35</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35</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34</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35</v>
      </c>
      <c r="D763" s="2">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34</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34</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35</v>
      </c>
      <c r="D766" s="2">
        <v>60000</v>
      </c>
      <c r="E766">
        <v>0</v>
      </c>
      <c r="F766" t="s">
        <v>18</v>
      </c>
      <c r="G766" t="s">
        <v>13</v>
      </c>
      <c r="H766" t="s">
        <v>17</v>
      </c>
      <c r="I766">
        <v>1</v>
      </c>
      <c r="J766" t="s">
        <v>25</v>
      </c>
      <c r="K766" t="s">
        <v>31</v>
      </c>
      <c r="L766">
        <v>27</v>
      </c>
      <c r="M766" t="str">
        <f t="shared" si="11"/>
        <v>Adolescent</v>
      </c>
      <c r="N766" t="s">
        <v>17</v>
      </c>
    </row>
    <row r="767" spans="1:14" x14ac:dyDescent="0.25">
      <c r="A767">
        <v>16753</v>
      </c>
      <c r="B767" t="s">
        <v>33</v>
      </c>
      <c r="C767" t="s">
        <v>35</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34</v>
      </c>
      <c r="D768" s="2">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35</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35</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35</v>
      </c>
      <c r="D771" s="2">
        <v>100000</v>
      </c>
      <c r="E771">
        <v>4</v>
      </c>
      <c r="F771" t="s">
        <v>12</v>
      </c>
      <c r="G771" t="s">
        <v>27</v>
      </c>
      <c r="H771" t="s">
        <v>14</v>
      </c>
      <c r="I771">
        <v>4</v>
      </c>
      <c r="J771" t="s">
        <v>15</v>
      </c>
      <c r="K771" t="s">
        <v>31</v>
      </c>
      <c r="L771">
        <v>40</v>
      </c>
      <c r="M771" t="str">
        <f t="shared" ref="M771:M834" si="12">IF(L771&gt;54, "Old",IF(L771&gt;=31, "Middle Age",IF(L771&lt;31, "Adolescent", "Invalid")))</f>
        <v>Middle Age</v>
      </c>
      <c r="N771" t="s">
        <v>17</v>
      </c>
    </row>
    <row r="772" spans="1:14" x14ac:dyDescent="0.25">
      <c r="A772">
        <v>17699</v>
      </c>
      <c r="B772" t="s">
        <v>32</v>
      </c>
      <c r="C772" t="s">
        <v>34</v>
      </c>
      <c r="D772" s="2">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34</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34</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35</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35</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34</v>
      </c>
      <c r="D777" s="2">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34</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34</v>
      </c>
      <c r="D779" s="2">
        <v>40000</v>
      </c>
      <c r="E779">
        <v>0</v>
      </c>
      <c r="F779" t="s">
        <v>26</v>
      </c>
      <c r="G779" t="s">
        <v>13</v>
      </c>
      <c r="H779" t="s">
        <v>14</v>
      </c>
      <c r="I779">
        <v>2</v>
      </c>
      <c r="J779" t="s">
        <v>22</v>
      </c>
      <c r="K779" t="s">
        <v>31</v>
      </c>
      <c r="L779">
        <v>27</v>
      </c>
      <c r="M779" t="str">
        <f t="shared" si="12"/>
        <v>Adolescent</v>
      </c>
      <c r="N779" t="s">
        <v>17</v>
      </c>
    </row>
    <row r="780" spans="1:14" x14ac:dyDescent="0.25">
      <c r="A780">
        <v>17260</v>
      </c>
      <c r="B780" t="s">
        <v>32</v>
      </c>
      <c r="C780" t="s">
        <v>34</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34</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35</v>
      </c>
      <c r="D782" s="2">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34</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34</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34</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35</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35</v>
      </c>
      <c r="D787" s="2">
        <v>40000</v>
      </c>
      <c r="E787">
        <v>0</v>
      </c>
      <c r="F787" t="s">
        <v>26</v>
      </c>
      <c r="G787" t="s">
        <v>13</v>
      </c>
      <c r="H787" t="s">
        <v>17</v>
      </c>
      <c r="I787">
        <v>2</v>
      </c>
      <c r="J787" t="s">
        <v>15</v>
      </c>
      <c r="K787" t="s">
        <v>31</v>
      </c>
      <c r="L787">
        <v>28</v>
      </c>
      <c r="M787" t="str">
        <f t="shared" si="12"/>
        <v>Adolescent</v>
      </c>
      <c r="N787" t="s">
        <v>14</v>
      </c>
    </row>
    <row r="788" spans="1:14" x14ac:dyDescent="0.25">
      <c r="A788">
        <v>15468</v>
      </c>
      <c r="B788" t="s">
        <v>32</v>
      </c>
      <c r="C788" t="s">
        <v>35</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35</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35</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34</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35</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34</v>
      </c>
      <c r="D793" s="2">
        <v>40000</v>
      </c>
      <c r="E793">
        <v>0</v>
      </c>
      <c r="F793" t="s">
        <v>26</v>
      </c>
      <c r="G793" t="s">
        <v>13</v>
      </c>
      <c r="H793" t="s">
        <v>14</v>
      </c>
      <c r="I793">
        <v>2</v>
      </c>
      <c r="J793" t="s">
        <v>22</v>
      </c>
      <c r="K793" t="s">
        <v>31</v>
      </c>
      <c r="L793">
        <v>28</v>
      </c>
      <c r="M793" t="str">
        <f t="shared" si="12"/>
        <v>Adolescent</v>
      </c>
      <c r="N793" t="s">
        <v>14</v>
      </c>
    </row>
    <row r="794" spans="1:14" x14ac:dyDescent="0.25">
      <c r="A794">
        <v>23256</v>
      </c>
      <c r="B794" t="s">
        <v>33</v>
      </c>
      <c r="C794" t="s">
        <v>34</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34</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34</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34</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34</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34</v>
      </c>
      <c r="D799" s="2">
        <v>60000</v>
      </c>
      <c r="E799">
        <v>0</v>
      </c>
      <c r="F799" t="s">
        <v>18</v>
      </c>
      <c r="G799" t="s">
        <v>13</v>
      </c>
      <c r="H799" t="s">
        <v>14</v>
      </c>
      <c r="I799">
        <v>1</v>
      </c>
      <c r="J799" t="s">
        <v>22</v>
      </c>
      <c r="K799" t="s">
        <v>31</v>
      </c>
      <c r="L799">
        <v>27</v>
      </c>
      <c r="M799" t="str">
        <f t="shared" si="12"/>
        <v>Adolescent</v>
      </c>
      <c r="N799" t="s">
        <v>14</v>
      </c>
    </row>
    <row r="800" spans="1:14" x14ac:dyDescent="0.25">
      <c r="A800">
        <v>22971</v>
      </c>
      <c r="B800" t="s">
        <v>33</v>
      </c>
      <c r="C800" t="s">
        <v>35</v>
      </c>
      <c r="D800" s="2">
        <v>30000</v>
      </c>
      <c r="E800">
        <v>0</v>
      </c>
      <c r="F800" t="s">
        <v>26</v>
      </c>
      <c r="G800" t="s">
        <v>13</v>
      </c>
      <c r="H800" t="s">
        <v>17</v>
      </c>
      <c r="I800">
        <v>2</v>
      </c>
      <c r="J800" t="s">
        <v>15</v>
      </c>
      <c r="K800" t="s">
        <v>31</v>
      </c>
      <c r="L800">
        <v>25</v>
      </c>
      <c r="M800" t="str">
        <f t="shared" si="12"/>
        <v>Adolescent</v>
      </c>
      <c r="N800" t="s">
        <v>14</v>
      </c>
    </row>
    <row r="801" spans="1:14" x14ac:dyDescent="0.25">
      <c r="A801">
        <v>15287</v>
      </c>
      <c r="B801" t="s">
        <v>33</v>
      </c>
      <c r="C801" t="s">
        <v>35</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34</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34</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34</v>
      </c>
      <c r="D804" s="2">
        <v>40000</v>
      </c>
      <c r="E804">
        <v>0</v>
      </c>
      <c r="F804" t="s">
        <v>18</v>
      </c>
      <c r="G804" t="s">
        <v>13</v>
      </c>
      <c r="H804" t="s">
        <v>14</v>
      </c>
      <c r="I804">
        <v>1</v>
      </c>
      <c r="J804" t="s">
        <v>22</v>
      </c>
      <c r="K804" t="s">
        <v>31</v>
      </c>
      <c r="L804">
        <v>27</v>
      </c>
      <c r="M804" t="str">
        <f t="shared" si="12"/>
        <v>Adolescent</v>
      </c>
      <c r="N804" t="s">
        <v>17</v>
      </c>
    </row>
    <row r="805" spans="1:14" x14ac:dyDescent="0.25">
      <c r="A805">
        <v>15255</v>
      </c>
      <c r="B805" t="s">
        <v>32</v>
      </c>
      <c r="C805" t="s">
        <v>34</v>
      </c>
      <c r="D805" s="2">
        <v>40000</v>
      </c>
      <c r="E805">
        <v>0</v>
      </c>
      <c r="F805" t="s">
        <v>26</v>
      </c>
      <c r="G805" t="s">
        <v>13</v>
      </c>
      <c r="H805" t="s">
        <v>14</v>
      </c>
      <c r="I805">
        <v>2</v>
      </c>
      <c r="J805" t="s">
        <v>22</v>
      </c>
      <c r="K805" t="s">
        <v>31</v>
      </c>
      <c r="L805">
        <v>28</v>
      </c>
      <c r="M805" t="str">
        <f t="shared" si="12"/>
        <v>Adolescent</v>
      </c>
      <c r="N805" t="s">
        <v>14</v>
      </c>
    </row>
    <row r="806" spans="1:14" x14ac:dyDescent="0.25">
      <c r="A806">
        <v>13154</v>
      </c>
      <c r="B806" t="s">
        <v>32</v>
      </c>
      <c r="C806" t="s">
        <v>34</v>
      </c>
      <c r="D806" s="2">
        <v>40000</v>
      </c>
      <c r="E806">
        <v>0</v>
      </c>
      <c r="F806" t="s">
        <v>26</v>
      </c>
      <c r="G806" t="s">
        <v>13</v>
      </c>
      <c r="H806" t="s">
        <v>17</v>
      </c>
      <c r="I806">
        <v>2</v>
      </c>
      <c r="J806" t="s">
        <v>15</v>
      </c>
      <c r="K806" t="s">
        <v>31</v>
      </c>
      <c r="L806">
        <v>27</v>
      </c>
      <c r="M806" t="str">
        <f t="shared" si="12"/>
        <v>Adolescent</v>
      </c>
      <c r="N806" t="s">
        <v>14</v>
      </c>
    </row>
    <row r="807" spans="1:14" x14ac:dyDescent="0.25">
      <c r="A807">
        <v>26778</v>
      </c>
      <c r="B807" t="s">
        <v>33</v>
      </c>
      <c r="C807" t="s">
        <v>35</v>
      </c>
      <c r="D807" s="2">
        <v>40000</v>
      </c>
      <c r="E807">
        <v>0</v>
      </c>
      <c r="F807" t="s">
        <v>26</v>
      </c>
      <c r="G807" t="s">
        <v>13</v>
      </c>
      <c r="H807" t="s">
        <v>14</v>
      </c>
      <c r="I807">
        <v>2</v>
      </c>
      <c r="J807" t="s">
        <v>22</v>
      </c>
      <c r="K807" t="s">
        <v>31</v>
      </c>
      <c r="L807">
        <v>31</v>
      </c>
      <c r="M807" t="str">
        <f t="shared" si="12"/>
        <v>Middle Age</v>
      </c>
      <c r="N807" t="s">
        <v>17</v>
      </c>
    </row>
    <row r="808" spans="1:14" x14ac:dyDescent="0.25">
      <c r="A808">
        <v>23248</v>
      </c>
      <c r="B808" t="s">
        <v>32</v>
      </c>
      <c r="C808" t="s">
        <v>35</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35</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34</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35</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35</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34</v>
      </c>
      <c r="D813" s="2">
        <v>60000</v>
      </c>
      <c r="E813">
        <v>0</v>
      </c>
      <c r="F813" t="s">
        <v>18</v>
      </c>
      <c r="G813" t="s">
        <v>13</v>
      </c>
      <c r="H813" t="s">
        <v>17</v>
      </c>
      <c r="I813">
        <v>2</v>
      </c>
      <c r="J813" t="s">
        <v>25</v>
      </c>
      <c r="K813" t="s">
        <v>31</v>
      </c>
      <c r="L813">
        <v>31</v>
      </c>
      <c r="M813" t="str">
        <f t="shared" si="12"/>
        <v>Middle Age</v>
      </c>
      <c r="N813" t="s">
        <v>17</v>
      </c>
    </row>
    <row r="814" spans="1:14" x14ac:dyDescent="0.25">
      <c r="A814">
        <v>15749</v>
      </c>
      <c r="B814" t="s">
        <v>33</v>
      </c>
      <c r="C814" t="s">
        <v>35</v>
      </c>
      <c r="D814" s="2">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35</v>
      </c>
      <c r="D815" s="2">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35</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34</v>
      </c>
      <c r="D817" s="2">
        <v>40000</v>
      </c>
      <c r="E817">
        <v>0</v>
      </c>
      <c r="F817" t="s">
        <v>18</v>
      </c>
      <c r="G817" t="s">
        <v>13</v>
      </c>
      <c r="H817" t="s">
        <v>17</v>
      </c>
      <c r="I817">
        <v>2</v>
      </c>
      <c r="J817" t="s">
        <v>25</v>
      </c>
      <c r="K817" t="s">
        <v>31</v>
      </c>
      <c r="L817">
        <v>30</v>
      </c>
      <c r="M817" t="str">
        <f t="shared" si="12"/>
        <v>Adolescent</v>
      </c>
      <c r="N817" t="s">
        <v>17</v>
      </c>
    </row>
    <row r="818" spans="1:14" x14ac:dyDescent="0.25">
      <c r="A818">
        <v>21660</v>
      </c>
      <c r="B818" t="s">
        <v>32</v>
      </c>
      <c r="C818" t="s">
        <v>35</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35</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34</v>
      </c>
      <c r="D820" s="2">
        <v>40000</v>
      </c>
      <c r="E820">
        <v>0</v>
      </c>
      <c r="F820" t="s">
        <v>18</v>
      </c>
      <c r="G820" t="s">
        <v>13</v>
      </c>
      <c r="H820" t="s">
        <v>14</v>
      </c>
      <c r="I820">
        <v>1</v>
      </c>
      <c r="J820" t="s">
        <v>22</v>
      </c>
      <c r="K820" t="s">
        <v>31</v>
      </c>
      <c r="L820">
        <v>30</v>
      </c>
      <c r="M820" t="str">
        <f t="shared" si="12"/>
        <v>Adolescent</v>
      </c>
      <c r="N820" t="s">
        <v>17</v>
      </c>
    </row>
    <row r="821" spans="1:14" x14ac:dyDescent="0.25">
      <c r="A821">
        <v>27505</v>
      </c>
      <c r="B821" t="s">
        <v>33</v>
      </c>
      <c r="C821" t="s">
        <v>35</v>
      </c>
      <c r="D821" s="2">
        <v>40000</v>
      </c>
      <c r="E821">
        <v>0</v>
      </c>
      <c r="F821" t="s">
        <v>26</v>
      </c>
      <c r="G821" t="s">
        <v>13</v>
      </c>
      <c r="H821" t="s">
        <v>14</v>
      </c>
      <c r="I821">
        <v>2</v>
      </c>
      <c r="J821" t="s">
        <v>22</v>
      </c>
      <c r="K821" t="s">
        <v>31</v>
      </c>
      <c r="L821">
        <v>30</v>
      </c>
      <c r="M821" t="str">
        <f t="shared" si="12"/>
        <v>Adolescent</v>
      </c>
      <c r="N821" t="s">
        <v>17</v>
      </c>
    </row>
    <row r="822" spans="1:14" x14ac:dyDescent="0.25">
      <c r="A822">
        <v>29243</v>
      </c>
      <c r="B822" t="s">
        <v>33</v>
      </c>
      <c r="C822" t="s">
        <v>34</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34</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34</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35</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34</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34</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34</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35</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35</v>
      </c>
      <c r="D830" s="2">
        <v>40000</v>
      </c>
      <c r="E830">
        <v>0</v>
      </c>
      <c r="F830" t="s">
        <v>28</v>
      </c>
      <c r="G830" t="s">
        <v>19</v>
      </c>
      <c r="H830" t="s">
        <v>14</v>
      </c>
      <c r="I830">
        <v>2</v>
      </c>
      <c r="J830" t="s">
        <v>22</v>
      </c>
      <c r="K830" t="s">
        <v>31</v>
      </c>
      <c r="L830">
        <v>26</v>
      </c>
      <c r="M830" t="str">
        <f t="shared" si="12"/>
        <v>Adolescent</v>
      </c>
      <c r="N830" t="s">
        <v>17</v>
      </c>
    </row>
    <row r="831" spans="1:14" x14ac:dyDescent="0.25">
      <c r="A831">
        <v>16009</v>
      </c>
      <c r="B831" t="s">
        <v>33</v>
      </c>
      <c r="C831" t="s">
        <v>34</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34</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35</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35</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35</v>
      </c>
      <c r="D835" s="2">
        <v>70000</v>
      </c>
      <c r="E835">
        <v>0</v>
      </c>
      <c r="F835" t="s">
        <v>12</v>
      </c>
      <c r="G835" t="s">
        <v>20</v>
      </c>
      <c r="H835" t="s">
        <v>17</v>
      </c>
      <c r="I835">
        <v>1</v>
      </c>
      <c r="J835" t="s">
        <v>15</v>
      </c>
      <c r="K835" t="s">
        <v>31</v>
      </c>
      <c r="L835">
        <v>37</v>
      </c>
      <c r="M835" t="str">
        <f t="shared" ref="M835:M898" si="13">IF(L835&gt;54, "Old",IF(L835&gt;=31, "Middle Age",IF(L835&lt;31, "Adolescent", "Invalid")))</f>
        <v>Middle Age</v>
      </c>
      <c r="N835" t="s">
        <v>14</v>
      </c>
    </row>
    <row r="836" spans="1:14" x14ac:dyDescent="0.25">
      <c r="A836">
        <v>19889</v>
      </c>
      <c r="B836" t="s">
        <v>33</v>
      </c>
      <c r="C836" t="s">
        <v>35</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35</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35</v>
      </c>
      <c r="D838" s="2">
        <v>40000</v>
      </c>
      <c r="E838">
        <v>0</v>
      </c>
      <c r="F838" t="s">
        <v>18</v>
      </c>
      <c r="G838" t="s">
        <v>13</v>
      </c>
      <c r="H838" t="s">
        <v>14</v>
      </c>
      <c r="I838">
        <v>2</v>
      </c>
      <c r="J838" t="s">
        <v>22</v>
      </c>
      <c r="K838" t="s">
        <v>31</v>
      </c>
      <c r="L838">
        <v>28</v>
      </c>
      <c r="M838" t="str">
        <f t="shared" si="13"/>
        <v>Adolescent</v>
      </c>
      <c r="N838" t="s">
        <v>17</v>
      </c>
    </row>
    <row r="839" spans="1:14" x14ac:dyDescent="0.25">
      <c r="A839">
        <v>16773</v>
      </c>
      <c r="B839" t="s">
        <v>32</v>
      </c>
      <c r="C839" t="s">
        <v>34</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35</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35</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34</v>
      </c>
      <c r="D842" s="2">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34</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35</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34</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35</v>
      </c>
      <c r="D846" s="2">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35</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35</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35</v>
      </c>
      <c r="D849" s="2">
        <v>40000</v>
      </c>
      <c r="E849">
        <v>0</v>
      </c>
      <c r="F849" t="s">
        <v>28</v>
      </c>
      <c r="G849" t="s">
        <v>19</v>
      </c>
      <c r="H849" t="s">
        <v>14</v>
      </c>
      <c r="I849">
        <v>2</v>
      </c>
      <c r="J849" t="s">
        <v>22</v>
      </c>
      <c r="K849" t="s">
        <v>31</v>
      </c>
      <c r="L849">
        <v>29</v>
      </c>
      <c r="M849" t="str">
        <f t="shared" si="13"/>
        <v>Adolescent</v>
      </c>
      <c r="N849" t="s">
        <v>17</v>
      </c>
    </row>
    <row r="850" spans="1:14" x14ac:dyDescent="0.25">
      <c r="A850">
        <v>13176</v>
      </c>
      <c r="B850" t="s">
        <v>33</v>
      </c>
      <c r="C850" t="s">
        <v>34</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35</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35</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34</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34</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34</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35</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35</v>
      </c>
      <c r="D857" s="2">
        <v>30000</v>
      </c>
      <c r="E857">
        <v>0</v>
      </c>
      <c r="F857" t="s">
        <v>18</v>
      </c>
      <c r="G857" t="s">
        <v>13</v>
      </c>
      <c r="H857" t="s">
        <v>17</v>
      </c>
      <c r="I857">
        <v>1</v>
      </c>
      <c r="J857" t="s">
        <v>25</v>
      </c>
      <c r="K857" t="s">
        <v>31</v>
      </c>
      <c r="L857">
        <v>31</v>
      </c>
      <c r="M857" t="str">
        <f t="shared" si="13"/>
        <v>Middle Age</v>
      </c>
      <c r="N857" t="s">
        <v>17</v>
      </c>
    </row>
    <row r="858" spans="1:14" x14ac:dyDescent="0.25">
      <c r="A858">
        <v>29052</v>
      </c>
      <c r="B858" t="s">
        <v>33</v>
      </c>
      <c r="C858" t="s">
        <v>34</v>
      </c>
      <c r="D858" s="2">
        <v>40000</v>
      </c>
      <c r="E858">
        <v>0</v>
      </c>
      <c r="F858" t="s">
        <v>18</v>
      </c>
      <c r="G858" t="s">
        <v>13</v>
      </c>
      <c r="H858" t="s">
        <v>14</v>
      </c>
      <c r="I858">
        <v>1</v>
      </c>
      <c r="J858" t="s">
        <v>22</v>
      </c>
      <c r="K858" t="s">
        <v>31</v>
      </c>
      <c r="L858">
        <v>27</v>
      </c>
      <c r="M858" t="str">
        <f t="shared" si="13"/>
        <v>Adolescent</v>
      </c>
      <c r="N858" t="s">
        <v>17</v>
      </c>
    </row>
    <row r="859" spans="1:14" x14ac:dyDescent="0.25">
      <c r="A859">
        <v>11745</v>
      </c>
      <c r="B859" t="s">
        <v>32</v>
      </c>
      <c r="C859" t="s">
        <v>35</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34</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34</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34</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35</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34</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34</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34</v>
      </c>
      <c r="D866" s="2">
        <v>40000</v>
      </c>
      <c r="E866">
        <v>0</v>
      </c>
      <c r="F866" t="s">
        <v>26</v>
      </c>
      <c r="G866" t="s">
        <v>13</v>
      </c>
      <c r="H866" t="s">
        <v>14</v>
      </c>
      <c r="I866">
        <v>2</v>
      </c>
      <c r="J866" t="s">
        <v>22</v>
      </c>
      <c r="K866" t="s">
        <v>31</v>
      </c>
      <c r="L866">
        <v>31</v>
      </c>
      <c r="M866" t="str">
        <f t="shared" si="13"/>
        <v>Middle Age</v>
      </c>
      <c r="N866" t="s">
        <v>17</v>
      </c>
    </row>
    <row r="867" spans="1:14" x14ac:dyDescent="0.25">
      <c r="A867">
        <v>22046</v>
      </c>
      <c r="B867" t="s">
        <v>33</v>
      </c>
      <c r="C867" t="s">
        <v>35</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34</v>
      </c>
      <c r="D868" s="2">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34</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34</v>
      </c>
      <c r="D870" s="2">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35</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34</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34</v>
      </c>
      <c r="D873" s="2">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35</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34</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35</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35</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34</v>
      </c>
      <c r="D878" s="2">
        <v>30000</v>
      </c>
      <c r="E878">
        <v>0</v>
      </c>
      <c r="F878" t="s">
        <v>28</v>
      </c>
      <c r="G878" t="s">
        <v>19</v>
      </c>
      <c r="H878" t="s">
        <v>17</v>
      </c>
      <c r="I878">
        <v>2</v>
      </c>
      <c r="J878" t="s">
        <v>15</v>
      </c>
      <c r="K878" t="s">
        <v>31</v>
      </c>
      <c r="L878">
        <v>26</v>
      </c>
      <c r="M878" t="str">
        <f t="shared" si="13"/>
        <v>Adolescent</v>
      </c>
      <c r="N878" t="s">
        <v>17</v>
      </c>
    </row>
    <row r="879" spans="1:14" x14ac:dyDescent="0.25">
      <c r="A879">
        <v>15879</v>
      </c>
      <c r="B879" t="s">
        <v>32</v>
      </c>
      <c r="C879" t="s">
        <v>34</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34</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34</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34</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35</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34</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35</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34</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35</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34</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34</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35</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35</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35</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34</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35</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34</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34</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35</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35</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34</v>
      </c>
      <c r="D899" s="2">
        <v>30000</v>
      </c>
      <c r="E899">
        <v>0</v>
      </c>
      <c r="F899" t="s">
        <v>28</v>
      </c>
      <c r="G899" t="s">
        <v>19</v>
      </c>
      <c r="H899" t="s">
        <v>17</v>
      </c>
      <c r="I899">
        <v>2</v>
      </c>
      <c r="J899" t="s">
        <v>15</v>
      </c>
      <c r="K899" t="s">
        <v>31</v>
      </c>
      <c r="L899">
        <v>28</v>
      </c>
      <c r="M899" t="str">
        <f t="shared" ref="M899:M962" si="14">IF(L899&gt;54, "Old",IF(L899&gt;=31, "Middle Age",IF(L899&lt;31, "Adolescent", "Invalid")))</f>
        <v>Adolescent</v>
      </c>
      <c r="N899" t="s">
        <v>17</v>
      </c>
    </row>
    <row r="900" spans="1:14" x14ac:dyDescent="0.25">
      <c r="A900">
        <v>18066</v>
      </c>
      <c r="B900" t="s">
        <v>33</v>
      </c>
      <c r="C900" t="s">
        <v>34</v>
      </c>
      <c r="D900" s="2">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35</v>
      </c>
      <c r="D901" s="2">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34</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35</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34</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34</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35</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34</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34</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34</v>
      </c>
      <c r="D909" s="2">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34</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34</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34</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35</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35</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34</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34</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34</v>
      </c>
      <c r="D917" s="2">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34</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34</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35</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35</v>
      </c>
      <c r="D921" s="2">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34</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35</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35</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34</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34</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35</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35</v>
      </c>
      <c r="D928" s="2">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35</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34</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34</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34</v>
      </c>
      <c r="D932" s="2">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35</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35</v>
      </c>
      <c r="D934" s="2">
        <v>40000</v>
      </c>
      <c r="E934">
        <v>0</v>
      </c>
      <c r="F934" t="s">
        <v>26</v>
      </c>
      <c r="G934" t="s">
        <v>13</v>
      </c>
      <c r="H934" t="s">
        <v>17</v>
      </c>
      <c r="I934">
        <v>2</v>
      </c>
      <c r="J934" t="s">
        <v>15</v>
      </c>
      <c r="K934" t="s">
        <v>31</v>
      </c>
      <c r="L934">
        <v>27</v>
      </c>
      <c r="M934" t="str">
        <f t="shared" si="14"/>
        <v>Adolescent</v>
      </c>
      <c r="N934" t="s">
        <v>14</v>
      </c>
    </row>
    <row r="935" spans="1:14" x14ac:dyDescent="0.25">
      <c r="A935">
        <v>11941</v>
      </c>
      <c r="B935" t="s">
        <v>33</v>
      </c>
      <c r="C935" t="s">
        <v>34</v>
      </c>
      <c r="D935" s="2">
        <v>60000</v>
      </c>
      <c r="E935">
        <v>0</v>
      </c>
      <c r="F935" t="s">
        <v>18</v>
      </c>
      <c r="G935" t="s">
        <v>13</v>
      </c>
      <c r="H935" t="s">
        <v>14</v>
      </c>
      <c r="I935">
        <v>0</v>
      </c>
      <c r="J935" t="s">
        <v>22</v>
      </c>
      <c r="K935" t="s">
        <v>31</v>
      </c>
      <c r="L935">
        <v>29</v>
      </c>
      <c r="M935" t="str">
        <f t="shared" si="14"/>
        <v>Adolescent</v>
      </c>
      <c r="N935" t="s">
        <v>17</v>
      </c>
    </row>
    <row r="936" spans="1:14" x14ac:dyDescent="0.25">
      <c r="A936">
        <v>14389</v>
      </c>
      <c r="B936" t="s">
        <v>32</v>
      </c>
      <c r="C936" t="s">
        <v>34</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35</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35</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34</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35</v>
      </c>
      <c r="D940" s="2">
        <v>40000</v>
      </c>
      <c r="E940">
        <v>0</v>
      </c>
      <c r="F940" t="s">
        <v>26</v>
      </c>
      <c r="G940" t="s">
        <v>13</v>
      </c>
      <c r="H940" t="s">
        <v>14</v>
      </c>
      <c r="I940">
        <v>2</v>
      </c>
      <c r="J940" t="s">
        <v>22</v>
      </c>
      <c r="K940" t="s">
        <v>31</v>
      </c>
      <c r="L940">
        <v>27</v>
      </c>
      <c r="M940" t="str">
        <f t="shared" si="14"/>
        <v>Adolescent</v>
      </c>
      <c r="N940" t="s">
        <v>17</v>
      </c>
    </row>
    <row r="941" spans="1:14" x14ac:dyDescent="0.25">
      <c r="A941">
        <v>23455</v>
      </c>
      <c r="B941" t="s">
        <v>33</v>
      </c>
      <c r="C941" t="s">
        <v>34</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35</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35</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35</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35</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35</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34</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35</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35</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35</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34</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35</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34</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35</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35</v>
      </c>
      <c r="D955" s="2">
        <v>40000</v>
      </c>
      <c r="E955">
        <v>3</v>
      </c>
      <c r="F955" t="s">
        <v>18</v>
      </c>
      <c r="G955" t="s">
        <v>19</v>
      </c>
      <c r="H955" t="s">
        <v>14</v>
      </c>
      <c r="I955">
        <v>1</v>
      </c>
      <c r="J955" t="s">
        <v>25</v>
      </c>
      <c r="K955" t="s">
        <v>31</v>
      </c>
      <c r="L955">
        <v>30</v>
      </c>
      <c r="M955" t="str">
        <f t="shared" si="14"/>
        <v>Adolescent</v>
      </c>
      <c r="N955" t="s">
        <v>14</v>
      </c>
    </row>
    <row r="956" spans="1:14" x14ac:dyDescent="0.25">
      <c r="A956">
        <v>14662</v>
      </c>
      <c r="B956" t="s">
        <v>32</v>
      </c>
      <c r="C956" t="s">
        <v>34</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35</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35</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35</v>
      </c>
      <c r="D959" s="2">
        <v>60000</v>
      </c>
      <c r="E959">
        <v>0</v>
      </c>
      <c r="F959" t="s">
        <v>18</v>
      </c>
      <c r="G959" t="s">
        <v>20</v>
      </c>
      <c r="H959" t="s">
        <v>14</v>
      </c>
      <c r="I959">
        <v>2</v>
      </c>
      <c r="J959" t="s">
        <v>22</v>
      </c>
      <c r="K959" t="s">
        <v>31</v>
      </c>
      <c r="L959">
        <v>30</v>
      </c>
      <c r="M959" t="str">
        <f t="shared" si="14"/>
        <v>Adolescent</v>
      </c>
      <c r="N959" t="s">
        <v>17</v>
      </c>
    </row>
    <row r="960" spans="1:14" x14ac:dyDescent="0.25">
      <c r="A960">
        <v>21940</v>
      </c>
      <c r="B960" t="s">
        <v>32</v>
      </c>
      <c r="C960" t="s">
        <v>34</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34</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34</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35</v>
      </c>
      <c r="D963" s="2">
        <v>120000</v>
      </c>
      <c r="E963">
        <v>2</v>
      </c>
      <c r="F963" t="s">
        <v>12</v>
      </c>
      <c r="G963" t="s">
        <v>27</v>
      </c>
      <c r="H963" t="s">
        <v>14</v>
      </c>
      <c r="I963">
        <v>3</v>
      </c>
      <c r="J963" t="s">
        <v>22</v>
      </c>
      <c r="K963" t="s">
        <v>31</v>
      </c>
      <c r="L963">
        <v>62</v>
      </c>
      <c r="M963" t="str">
        <f t="shared" ref="M963:M1001" si="15">IF(L963&gt;54, "Old",IF(L963&gt;=31, "Middle Age",IF(L963&lt;31, "Adolescent", "Invalid")))</f>
        <v>Old</v>
      </c>
      <c r="N963" t="s">
        <v>17</v>
      </c>
    </row>
    <row r="964" spans="1:14" x14ac:dyDescent="0.25">
      <c r="A964">
        <v>16813</v>
      </c>
      <c r="B964" t="s">
        <v>32</v>
      </c>
      <c r="C964" t="s">
        <v>34</v>
      </c>
      <c r="D964" s="2">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35</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34</v>
      </c>
      <c r="D966" s="2">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35</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35</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34</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34</v>
      </c>
      <c r="D970" s="2">
        <v>30000</v>
      </c>
      <c r="E970">
        <v>0</v>
      </c>
      <c r="F970" t="s">
        <v>28</v>
      </c>
      <c r="G970" t="s">
        <v>19</v>
      </c>
      <c r="H970" t="s">
        <v>17</v>
      </c>
      <c r="I970">
        <v>2</v>
      </c>
      <c r="J970" t="s">
        <v>22</v>
      </c>
      <c r="K970" t="s">
        <v>31</v>
      </c>
      <c r="L970">
        <v>27</v>
      </c>
      <c r="M970" t="str">
        <f t="shared" si="15"/>
        <v>Adolescent</v>
      </c>
      <c r="N970" t="s">
        <v>17</v>
      </c>
    </row>
    <row r="971" spans="1:14" x14ac:dyDescent="0.25">
      <c r="A971">
        <v>29037</v>
      </c>
      <c r="B971" t="s">
        <v>32</v>
      </c>
      <c r="C971" t="s">
        <v>34</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35</v>
      </c>
      <c r="D972" s="2">
        <v>60000</v>
      </c>
      <c r="E972">
        <v>0</v>
      </c>
      <c r="F972" t="s">
        <v>18</v>
      </c>
      <c r="G972" t="s">
        <v>13</v>
      </c>
      <c r="H972" t="s">
        <v>14</v>
      </c>
      <c r="I972">
        <v>2</v>
      </c>
      <c r="J972" t="s">
        <v>22</v>
      </c>
      <c r="K972" t="s">
        <v>31</v>
      </c>
      <c r="L972">
        <v>31</v>
      </c>
      <c r="M972" t="str">
        <f t="shared" si="15"/>
        <v>Middle Age</v>
      </c>
      <c r="N972" t="s">
        <v>17</v>
      </c>
    </row>
    <row r="973" spans="1:14" x14ac:dyDescent="0.25">
      <c r="A973">
        <v>12192</v>
      </c>
      <c r="B973" t="s">
        <v>33</v>
      </c>
      <c r="C973" t="s">
        <v>35</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35</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34</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34</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34</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35</v>
      </c>
      <c r="D978" s="2">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35</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34</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34</v>
      </c>
      <c r="D981" s="2">
        <v>40000</v>
      </c>
      <c r="E981">
        <v>0</v>
      </c>
      <c r="F981" t="s">
        <v>26</v>
      </c>
      <c r="G981" t="s">
        <v>13</v>
      </c>
      <c r="H981" t="s">
        <v>14</v>
      </c>
      <c r="I981">
        <v>1</v>
      </c>
      <c r="J981" t="s">
        <v>22</v>
      </c>
      <c r="K981" t="s">
        <v>31</v>
      </c>
      <c r="L981">
        <v>31</v>
      </c>
      <c r="M981" t="str">
        <f t="shared" si="15"/>
        <v>Middle Age</v>
      </c>
      <c r="N981" t="s">
        <v>17</v>
      </c>
    </row>
    <row r="982" spans="1:14" x14ac:dyDescent="0.25">
      <c r="A982">
        <v>18594</v>
      </c>
      <c r="B982" t="s">
        <v>33</v>
      </c>
      <c r="C982" t="s">
        <v>35</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34</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34</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34</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34</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35</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34</v>
      </c>
      <c r="D988" s="2">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35</v>
      </c>
      <c r="D989" s="2">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34</v>
      </c>
      <c r="D990" s="2">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34</v>
      </c>
      <c r="D991" s="2">
        <v>60000</v>
      </c>
      <c r="E991">
        <v>4</v>
      </c>
      <c r="F991" t="s">
        <v>12</v>
      </c>
      <c r="G991" t="s">
        <v>13</v>
      </c>
      <c r="H991" t="s">
        <v>17</v>
      </c>
      <c r="I991">
        <v>3</v>
      </c>
      <c r="J991" t="s">
        <v>29</v>
      </c>
      <c r="K991" t="s">
        <v>31</v>
      </c>
      <c r="L991">
        <v>42</v>
      </c>
      <c r="M991" t="str">
        <f t="shared" si="15"/>
        <v>Middle Age</v>
      </c>
      <c r="N991" t="s">
        <v>17</v>
      </c>
    </row>
    <row r="992" spans="1:14" x14ac:dyDescent="0.25">
      <c r="A992">
        <v>14332</v>
      </c>
      <c r="B992" t="s">
        <v>33</v>
      </c>
      <c r="C992" t="s">
        <v>35</v>
      </c>
      <c r="D992" s="2">
        <v>30000</v>
      </c>
      <c r="E992">
        <v>0</v>
      </c>
      <c r="F992" t="s">
        <v>26</v>
      </c>
      <c r="G992" t="s">
        <v>13</v>
      </c>
      <c r="H992" t="s">
        <v>17</v>
      </c>
      <c r="I992">
        <v>2</v>
      </c>
      <c r="J992" t="s">
        <v>22</v>
      </c>
      <c r="K992" t="s">
        <v>31</v>
      </c>
      <c r="L992">
        <v>26</v>
      </c>
      <c r="M992" t="str">
        <f t="shared" si="15"/>
        <v>Adolescent</v>
      </c>
      <c r="N992" t="s">
        <v>17</v>
      </c>
    </row>
    <row r="993" spans="1:14" x14ac:dyDescent="0.25">
      <c r="A993">
        <v>19117</v>
      </c>
      <c r="B993" t="s">
        <v>33</v>
      </c>
      <c r="C993" t="s">
        <v>35</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34</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34</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34</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34</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34</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34</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34</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34</v>
      </c>
      <c r="D1001" s="2">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abSelected="1" workbookViewId="0">
      <selection activeCell="A13" sqref="A1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
  <sheetViews>
    <sheetView workbookViewId="0">
      <selection activeCell="A11" sqref="A11"/>
    </sheetView>
  </sheetViews>
  <sheetFormatPr defaultRowHeight="15" x14ac:dyDescent="0.25"/>
  <cols>
    <col min="1" max="1" width="27" bestFit="1" customWidth="1"/>
    <col min="2" max="2" width="17.85546875" bestFit="1" customWidth="1"/>
  </cols>
  <sheetData>
    <row r="1" spans="1:2" x14ac:dyDescent="0.25">
      <c r="A1" s="41" t="s">
        <v>53</v>
      </c>
      <c r="B1" s="41"/>
    </row>
    <row r="2" spans="1:2" x14ac:dyDescent="0.25">
      <c r="A2" s="3" t="s">
        <v>38</v>
      </c>
      <c r="B2" s="16">
        <f>ROUND(AVERAGEIF(bike_buyers!C:C,"Female",bike_buyers!D:D),0)</f>
        <v>54581</v>
      </c>
    </row>
    <row r="4" spans="1:2" x14ac:dyDescent="0.25">
      <c r="A4" s="41" t="s">
        <v>52</v>
      </c>
      <c r="B4" s="41"/>
    </row>
    <row r="5" spans="1:2" x14ac:dyDescent="0.25">
      <c r="A5" s="11" t="s">
        <v>47</v>
      </c>
      <c r="B5" s="3" t="s">
        <v>49</v>
      </c>
    </row>
    <row r="6" spans="1:2" x14ac:dyDescent="0.25">
      <c r="A6" s="12" t="s">
        <v>35</v>
      </c>
      <c r="B6" s="13">
        <v>54580.777096114522</v>
      </c>
    </row>
    <row r="7" spans="1:2" x14ac:dyDescent="0.25">
      <c r="A7" s="14" t="s">
        <v>16</v>
      </c>
      <c r="B7" s="15">
        <v>39817.07317073171</v>
      </c>
    </row>
    <row r="8" spans="1:2" x14ac:dyDescent="0.25">
      <c r="A8" s="14" t="s">
        <v>31</v>
      </c>
      <c r="B8" s="15">
        <v>62008.36820083682</v>
      </c>
    </row>
    <row r="9" spans="1:2" x14ac:dyDescent="0.25">
      <c r="A9" s="14" t="s">
        <v>23</v>
      </c>
      <c r="B9" s="15">
        <v>62093.023255813954</v>
      </c>
    </row>
    <row r="10" spans="1:2" x14ac:dyDescent="0.25">
      <c r="A10" s="12" t="s">
        <v>48</v>
      </c>
      <c r="B10" s="13">
        <v>54580.777096114522</v>
      </c>
    </row>
  </sheetData>
  <mergeCells count="2">
    <mergeCell ref="A1:B1"/>
    <mergeCell ref="A4:B4"/>
  </mergeCells>
  <conditionalFormatting pivot="1" sqref="B7:B9">
    <cfRule type="dataBar" priority="1">
      <dataBar>
        <cfvo type="min"/>
        <cfvo type="max"/>
        <color rgb="FF92D050"/>
      </dataBar>
      <extLst>
        <ext xmlns:x14="http://schemas.microsoft.com/office/spreadsheetml/2009/9/main" uri="{B025F937-C7B1-47D3-B67F-A62EFF666E3E}">
          <x14:id>{5656A38A-C878-4DB0-8261-DA0F4FB3A7A8}</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pivot="1">
          <x14:cfRule type="dataBar" id="{5656A38A-C878-4DB0-8261-DA0F4FB3A7A8}">
            <x14:dataBar minLength="0" maxLength="100">
              <x14:cfvo type="autoMin"/>
              <x14:cfvo type="autoMax"/>
              <x14:negativeFillColor rgb="FFFF0000"/>
              <x14:axisColor rgb="FF000000"/>
            </x14:dataBar>
          </x14:cfRule>
          <xm:sqref>B7:B9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workbookViewId="0">
      <selection activeCell="A9" sqref="A9"/>
    </sheetView>
  </sheetViews>
  <sheetFormatPr defaultRowHeight="15" x14ac:dyDescent="0.25"/>
  <cols>
    <col min="1" max="1" width="34.85546875" bestFit="1" customWidth="1"/>
    <col min="2" max="2" width="17.85546875" bestFit="1" customWidth="1"/>
  </cols>
  <sheetData>
    <row r="1" spans="1:4" x14ac:dyDescent="0.25">
      <c r="A1" s="41" t="s">
        <v>54</v>
      </c>
      <c r="B1" s="41"/>
    </row>
    <row r="2" spans="1:4" x14ac:dyDescent="0.25">
      <c r="A2" s="4" t="s">
        <v>39</v>
      </c>
      <c r="B2" s="16">
        <f>ROUND(AVERAGEIFS(Table2[Income],Table2[Gender],"Male",Table2[Purchased Bike],"No"),0)</f>
        <v>56208</v>
      </c>
    </row>
    <row r="4" spans="1:4" x14ac:dyDescent="0.25">
      <c r="A4" s="41" t="s">
        <v>52</v>
      </c>
      <c r="B4" s="41"/>
      <c r="D4" s="3"/>
    </row>
    <row r="5" spans="1:4" x14ac:dyDescent="0.25">
      <c r="A5" s="11" t="s">
        <v>47</v>
      </c>
      <c r="B5" s="3" t="s">
        <v>49</v>
      </c>
    </row>
    <row r="6" spans="1:4" x14ac:dyDescent="0.25">
      <c r="A6" s="12" t="s">
        <v>34</v>
      </c>
      <c r="B6" s="15">
        <v>56208.178438661707</v>
      </c>
    </row>
    <row r="7" spans="1:4" x14ac:dyDescent="0.25">
      <c r="A7" s="14" t="s">
        <v>17</v>
      </c>
      <c r="B7" s="15">
        <v>56208.178438661707</v>
      </c>
    </row>
    <row r="8" spans="1:4" x14ac:dyDescent="0.25">
      <c r="A8" s="12" t="s">
        <v>48</v>
      </c>
      <c r="B8" s="13">
        <v>56208.178438661707</v>
      </c>
    </row>
  </sheetData>
  <mergeCells count="2">
    <mergeCell ref="A1:B1"/>
    <mergeCell ref="A4:B4"/>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8"/>
  <sheetViews>
    <sheetView zoomScaleNormal="100" workbookViewId="0">
      <selection activeCell="A34" sqref="A34"/>
    </sheetView>
  </sheetViews>
  <sheetFormatPr defaultRowHeight="15" x14ac:dyDescent="0.25"/>
  <cols>
    <col min="1" max="1" width="11.42578125" bestFit="1" customWidth="1"/>
    <col min="2" max="2" width="8.85546875" customWidth="1"/>
    <col min="3" max="3" width="11.7109375" customWidth="1"/>
    <col min="4" max="4" width="16.140625" style="27" customWidth="1"/>
    <col min="5" max="5" width="9" style="27" customWidth="1"/>
    <col min="6" max="6" width="9.85546875" style="27" customWidth="1"/>
    <col min="7" max="7" width="8.42578125" style="27" customWidth="1"/>
    <col min="8" max="8" width="15" style="27" customWidth="1"/>
    <col min="9" max="9" width="14" style="27" customWidth="1"/>
    <col min="10" max="10" width="14.28515625" style="27" customWidth="1"/>
    <col min="11" max="13" width="14.140625" style="27" customWidth="1"/>
    <col min="14" max="14" width="4" customWidth="1"/>
    <col min="15" max="15" width="13.140625" customWidth="1"/>
    <col min="16" max="16" width="22.85546875" customWidth="1"/>
    <col min="17" max="17" width="17.85546875" customWidth="1"/>
    <col min="18" max="18" width="29" customWidth="1"/>
    <col min="19" max="19" width="17.85546875" customWidth="1"/>
    <col min="20" max="20" width="22.85546875" customWidth="1"/>
    <col min="21" max="21" width="17.85546875" customWidth="1"/>
    <col min="22" max="22" width="22.85546875" customWidth="1"/>
    <col min="23" max="23" width="17.85546875" customWidth="1"/>
    <col min="24" max="24" width="26" bestFit="1" customWidth="1"/>
    <col min="25" max="25" width="20.85546875" bestFit="1" customWidth="1"/>
  </cols>
  <sheetData>
    <row r="1" spans="1:25" x14ac:dyDescent="0.25">
      <c r="A1" s="41" t="s">
        <v>63</v>
      </c>
      <c r="B1" s="41"/>
      <c r="C1" s="41"/>
      <c r="D1" s="41"/>
      <c r="E1" s="41"/>
      <c r="F1" s="41"/>
      <c r="G1" s="41"/>
      <c r="H1" s="41"/>
      <c r="I1" s="41"/>
      <c r="J1" s="41"/>
      <c r="K1" s="41"/>
      <c r="L1" s="41"/>
      <c r="M1" s="41"/>
      <c r="O1" s="41" t="s">
        <v>52</v>
      </c>
      <c r="P1" s="41"/>
      <c r="Q1" s="41"/>
    </row>
    <row r="2" spans="1:25" s="37" customFormat="1" ht="45" x14ac:dyDescent="0.25">
      <c r="A2" s="33" t="s">
        <v>36</v>
      </c>
      <c r="B2" s="33" t="s">
        <v>58</v>
      </c>
      <c r="C2" s="33" t="s">
        <v>59</v>
      </c>
      <c r="D2" s="34" t="s">
        <v>62</v>
      </c>
      <c r="E2" s="33" t="s">
        <v>60</v>
      </c>
      <c r="F2" s="35" t="s">
        <v>57</v>
      </c>
      <c r="G2" s="36" t="s">
        <v>56</v>
      </c>
      <c r="H2" s="36" t="s">
        <v>61</v>
      </c>
      <c r="I2" s="34" t="s">
        <v>68</v>
      </c>
      <c r="J2" s="34" t="s">
        <v>64</v>
      </c>
      <c r="K2" s="34" t="s">
        <v>65</v>
      </c>
      <c r="L2" s="34" t="s">
        <v>66</v>
      </c>
      <c r="M2" s="34" t="s">
        <v>67</v>
      </c>
      <c r="O2" s="11" t="s">
        <v>47</v>
      </c>
      <c r="P2" s="3" t="s">
        <v>50</v>
      </c>
      <c r="Q2" s="3" t="s">
        <v>49</v>
      </c>
      <c r="R2"/>
      <c r="S2"/>
      <c r="T2"/>
      <c r="U2"/>
      <c r="V2"/>
      <c r="W2"/>
      <c r="X2"/>
      <c r="Y2"/>
    </row>
    <row r="3" spans="1:25" x14ac:dyDescent="0.25">
      <c r="A3" s="3" t="s">
        <v>41</v>
      </c>
      <c r="B3" s="3">
        <f>COUNTIF(Table2[Age Bracket],'Question 3'!A3)</f>
        <v>110</v>
      </c>
      <c r="C3" s="3">
        <f>COUNTIFS(Table2[Age Bracket],"Adolescent",Table2[Purchased Bike],"No")</f>
        <v>71</v>
      </c>
      <c r="D3" s="29">
        <f>COUNTIFS(Table2[Age Bracket],'Question 3'!A3,Table2[Cars],0,Table2[Purchased Bike],"No")</f>
        <v>2</v>
      </c>
      <c r="E3" s="3">
        <f>COUNTIFS(Table2[Age Bracket],"Adolescent",Table2[Purchased Bike],"Yes")</f>
        <v>39</v>
      </c>
      <c r="F3" s="17">
        <f>E3/B3</f>
        <v>0.35454545454545455</v>
      </c>
      <c r="G3" s="28">
        <f>ROUND(AVERAGEIF(Table2[Age Bracket],"Adolescent",Table2[Income]),0)</f>
        <v>33273</v>
      </c>
      <c r="H3" s="28">
        <f>ROUND(AVERAGEIFS(Table2[Income],Table2[Age Bracket],'Question 3'!A3,Table2[Purchased Bike],"No"),0)</f>
        <v>34648</v>
      </c>
      <c r="I3" s="29">
        <f>COUNTIFS(Table2[Age Bracket],'Question 3'!A3,Table2[Purchased Bike],"No",Table2[Commute Distance],"0-1 Miles")</f>
        <v>13</v>
      </c>
      <c r="J3" s="29">
        <f>COUNTIFS(Table2[Age Bracket],'Question 3'!A3,Table2[Purchased Bike],"No",Table2[Commute Distance],"1-2 Miles")</f>
        <v>12</v>
      </c>
      <c r="K3" s="29">
        <f>COUNTIFS(Table2[Age Bracket],'Question 3'!A3,Table2[Purchased Bike],"No",Table2[Commute Distance],"2-5 Miles")</f>
        <v>13</v>
      </c>
      <c r="L3" s="29">
        <f>COUNTIFS(Table2[Age Bracket],'Question 3'!A3,Table2[Purchased Bike],"No",Table2[Commute Distance],"5-10 Miles")</f>
        <v>32</v>
      </c>
      <c r="M3" s="29">
        <f>COUNTIFS(Table2[Age Bracket],'Question 3'!A3,Table2[Purchased Bike],"No",Table2[Commute Distance],"10+ Miles")</f>
        <v>1</v>
      </c>
      <c r="O3" s="18" t="s">
        <v>41</v>
      </c>
      <c r="P3" s="19">
        <v>71</v>
      </c>
      <c r="Q3" s="38">
        <v>34647.887323943665</v>
      </c>
    </row>
    <row r="4" spans="1:25" x14ac:dyDescent="0.25">
      <c r="A4" s="9" t="s">
        <v>42</v>
      </c>
      <c r="B4" s="9">
        <f>COUNTIF(Table2[Age Bracket],'Question 3'!A4)</f>
        <v>701</v>
      </c>
      <c r="C4" s="9">
        <f>COUNTIFS(Table2[Age Bracket],"Middle Age",Table2[Purchased Bike],"No")</f>
        <v>318</v>
      </c>
      <c r="D4" s="30">
        <f>COUNTIFS(Table2[Age Bracket],'Question 3'!A4,Table2[Cars],0,Table2[Purchased Bike],"No")</f>
        <v>79</v>
      </c>
      <c r="E4" s="9">
        <f>COUNTIFS(Table2[Age Bracket],"Middle Age",Table2[Purchased Bike],"Yes")</f>
        <v>383</v>
      </c>
      <c r="F4" s="10">
        <f>E4/B4</f>
        <v>0.54636233951497859</v>
      </c>
      <c r="G4" s="31">
        <f>ROUND(AVERAGEIF(Table2[Age Bracket],"Middle Age",Table2[Income]),0)</f>
        <v>59087</v>
      </c>
      <c r="H4" s="31">
        <f>ROUND(AVERAGEIFS(Table2[Income],Table2[Age Bracket],'Question 3'!A4,Table2[Purchased Bike],"No"),0)</f>
        <v>57075</v>
      </c>
      <c r="I4" s="30">
        <f>COUNTIFS(Table2[Age Bracket],'Question 3'!A4,Table2[Purchased Bike],"No",Table2[Commute Distance],"0-1 Miles")</f>
        <v>132</v>
      </c>
      <c r="J4" s="30">
        <f>COUNTIFS(Table2[Age Bracket],'Question 3'!A4,Table2[Purchased Bike],"No",Table2[Commute Distance],"1-2 Miles")</f>
        <v>64</v>
      </c>
      <c r="K4" s="30">
        <f>COUNTIFS(Table2[Age Bracket],'Question 3'!A4,Table2[Purchased Bike],"No",Table2[Commute Distance],"2-5 Miles")</f>
        <v>39</v>
      </c>
      <c r="L4" s="30">
        <f>COUNTIFS(Table2[Age Bracket],'Question 3'!A4,Table2[Purchased Bike],"No",Table2[Commute Distance],"5-10 Miles")</f>
        <v>54</v>
      </c>
      <c r="M4" s="32">
        <f>COUNTIFS(Table2[Age Bracket],'Question 3'!A4,Table2[Purchased Bike],"No",Table2[Commute Distance],"10+ Miles")</f>
        <v>29</v>
      </c>
      <c r="O4" s="14" t="s">
        <v>17</v>
      </c>
      <c r="P4" s="3">
        <v>71</v>
      </c>
      <c r="Q4" s="15">
        <v>34647.887323943665</v>
      </c>
    </row>
    <row r="5" spans="1:25" x14ac:dyDescent="0.25">
      <c r="A5" s="3" t="s">
        <v>43</v>
      </c>
      <c r="B5" s="3">
        <f>COUNTIF(Table2[Age Bracket],'Question 3'!A5)</f>
        <v>189</v>
      </c>
      <c r="C5" s="3">
        <f>COUNTIFS(Table2[Age Bracket],"Old",Table2[Purchased Bike],"No")</f>
        <v>130</v>
      </c>
      <c r="D5" s="29">
        <f>COUNTIFS(Table2[Age Bracket],'Question 3'!A5,Table2[Cars],0,Table2[Purchased Bike],"No")</f>
        <v>15</v>
      </c>
      <c r="E5" s="3">
        <f>COUNTIFS(Table2[Age Bracket],"Old",Table2[Purchased Bike],"Yes")</f>
        <v>59</v>
      </c>
      <c r="F5" s="17">
        <f>E5/B5</f>
        <v>0.31216931216931215</v>
      </c>
      <c r="G5" s="28">
        <f>ROUND(AVERAGEIF(Table2[Age Bracket],"Old",Table2[Income]),0)</f>
        <v>59683</v>
      </c>
      <c r="H5" s="28">
        <f>ROUND(AVERAGEIFS(Table2[Income],Table2[Age Bracket],'Question 3'!A5,Table2[Purchased Bike],"No"),0)</f>
        <v>60538</v>
      </c>
      <c r="I5" s="29">
        <f>COUNTIFS(Table2[Age Bracket],'Question 3'!A5,Table2[Purchased Bike],"No",Table2[Commute Distance],"0-1 Miles")</f>
        <v>21</v>
      </c>
      <c r="J5" s="29">
        <f>COUNTIFS(Table2[Age Bracket],'Question 3'!A5,Table2[Purchased Bike],"No",Table2[Commute Distance],"1-2 Miles")</f>
        <v>16</v>
      </c>
      <c r="K5" s="29">
        <f>COUNTIFS(Table2[Age Bracket],'Question 3'!A5,Table2[Purchased Bike],"No",Table2[Commute Distance],"2-5 Miles")</f>
        <v>15</v>
      </c>
      <c r="L5" s="29">
        <f>COUNTIFS(Table2[Age Bracket],'Question 3'!A5,Table2[Purchased Bike],"No",Table2[Commute Distance],"5-10 Miles")</f>
        <v>30</v>
      </c>
      <c r="M5" s="29">
        <f>COUNTIFS(Table2[Age Bracket],'Question 3'!A5,Table2[Purchased Bike],"No",Table2[Commute Distance],"10+ Miles")</f>
        <v>48</v>
      </c>
      <c r="O5" s="20" t="s">
        <v>42</v>
      </c>
      <c r="P5" s="21">
        <v>318</v>
      </c>
      <c r="Q5" s="39">
        <v>57075.471698113208</v>
      </c>
    </row>
    <row r="6" spans="1:25" x14ac:dyDescent="0.25">
      <c r="O6" s="14" t="s">
        <v>17</v>
      </c>
      <c r="P6" s="3">
        <v>318</v>
      </c>
      <c r="Q6" s="15">
        <v>57075.471698113208</v>
      </c>
    </row>
    <row r="7" spans="1:25" x14ac:dyDescent="0.25">
      <c r="O7" s="22" t="s">
        <v>43</v>
      </c>
      <c r="P7" s="23">
        <v>130</v>
      </c>
      <c r="Q7" s="40">
        <v>60538.461538461539</v>
      </c>
    </row>
    <row r="8" spans="1:25" x14ac:dyDescent="0.25">
      <c r="O8" s="14" t="s">
        <v>17</v>
      </c>
      <c r="P8" s="3">
        <v>130</v>
      </c>
      <c r="Q8" s="15">
        <v>60538.461538461539</v>
      </c>
    </row>
    <row r="9" spans="1:25" x14ac:dyDescent="0.25">
      <c r="O9" s="12" t="s">
        <v>48</v>
      </c>
      <c r="P9" s="3">
        <v>519</v>
      </c>
      <c r="Q9" s="15">
        <v>54874.759152215796</v>
      </c>
    </row>
    <row r="13" spans="1:25" x14ac:dyDescent="0.25">
      <c r="D13"/>
      <c r="E13"/>
      <c r="F13"/>
      <c r="G13"/>
      <c r="H13"/>
      <c r="I13"/>
      <c r="J13"/>
      <c r="K13"/>
      <c r="L13"/>
      <c r="M13"/>
    </row>
    <row r="14" spans="1:25" x14ac:dyDescent="0.25">
      <c r="D14"/>
      <c r="E14"/>
      <c r="F14"/>
      <c r="G14"/>
      <c r="H14"/>
      <c r="I14"/>
      <c r="J14"/>
      <c r="K14"/>
      <c r="L14"/>
      <c r="M14"/>
    </row>
    <row r="15" spans="1:25" x14ac:dyDescent="0.25">
      <c r="D15"/>
      <c r="E15"/>
      <c r="F15"/>
      <c r="G15"/>
      <c r="H15"/>
      <c r="I15"/>
      <c r="J15"/>
      <c r="K15"/>
      <c r="L15"/>
      <c r="M15"/>
    </row>
    <row r="16" spans="1:25" x14ac:dyDescent="0.25">
      <c r="D16"/>
      <c r="E16"/>
      <c r="F16"/>
      <c r="G16"/>
      <c r="H16"/>
      <c r="I16"/>
      <c r="J16"/>
      <c r="K16"/>
      <c r="L16"/>
      <c r="M16"/>
    </row>
    <row r="17" customFormat="1" x14ac:dyDescent="0.25"/>
    <row r="18" customFormat="1" x14ac:dyDescent="0.25"/>
  </sheetData>
  <mergeCells count="2">
    <mergeCell ref="O1:Q1"/>
    <mergeCell ref="A1:M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
  <sheetViews>
    <sheetView workbookViewId="0">
      <selection activeCell="A10" sqref="A10"/>
    </sheetView>
  </sheetViews>
  <sheetFormatPr defaultRowHeight="15" x14ac:dyDescent="0.25"/>
  <cols>
    <col min="1" max="1" width="35.42578125" bestFit="1" customWidth="1"/>
    <col min="2" max="2" width="16.28515625" customWidth="1"/>
    <col min="3" max="3" width="11.28515625" customWidth="1"/>
    <col min="4" max="4" width="11.28515625" bestFit="1" customWidth="1"/>
  </cols>
  <sheetData>
    <row r="1" spans="1:2" x14ac:dyDescent="0.25">
      <c r="A1" s="41" t="s">
        <v>53</v>
      </c>
      <c r="B1" s="41"/>
    </row>
    <row r="2" spans="1:2" x14ac:dyDescent="0.25">
      <c r="A2" s="4" t="s">
        <v>44</v>
      </c>
      <c r="B2" s="9">
        <f>COUNTIFS(bike_buyers!M:M,"Adolescent",bike_buyers!C:C,"Male",bike_buyers!N:N,"Yes")</f>
        <v>23</v>
      </c>
    </row>
    <row r="4" spans="1:2" x14ac:dyDescent="0.25">
      <c r="A4" s="41" t="s">
        <v>52</v>
      </c>
      <c r="B4" s="41"/>
    </row>
    <row r="5" spans="1:2" x14ac:dyDescent="0.25">
      <c r="A5" s="11" t="s">
        <v>50</v>
      </c>
      <c r="B5" s="11" t="s">
        <v>51</v>
      </c>
    </row>
    <row r="6" spans="1:2" x14ac:dyDescent="0.25">
      <c r="A6" s="11" t="s">
        <v>47</v>
      </c>
      <c r="B6" s="3" t="s">
        <v>14</v>
      </c>
    </row>
    <row r="7" spans="1:2" x14ac:dyDescent="0.25">
      <c r="A7" s="12" t="s">
        <v>41</v>
      </c>
      <c r="B7" s="3">
        <v>23</v>
      </c>
    </row>
    <row r="8" spans="1:2" x14ac:dyDescent="0.25">
      <c r="A8" s="14" t="s">
        <v>34</v>
      </c>
      <c r="B8" s="3">
        <v>23</v>
      </c>
    </row>
    <row r="9" spans="1:2" x14ac:dyDescent="0.25">
      <c r="A9" s="12" t="s">
        <v>48</v>
      </c>
      <c r="B9" s="9">
        <v>23</v>
      </c>
    </row>
  </sheetData>
  <mergeCells count="2">
    <mergeCell ref="A4:B4"/>
    <mergeCell ref="A1:B1"/>
  </mergeCell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A11" sqref="A11"/>
    </sheetView>
  </sheetViews>
  <sheetFormatPr defaultRowHeight="15" x14ac:dyDescent="0.25"/>
  <cols>
    <col min="1" max="1" width="36.5703125" customWidth="1"/>
    <col min="2" max="2" width="16.28515625" bestFit="1" customWidth="1"/>
    <col min="3" max="3" width="11.28515625" customWidth="1"/>
    <col min="4" max="4" width="11.28515625" bestFit="1" customWidth="1"/>
  </cols>
  <sheetData>
    <row r="1" spans="1:2" x14ac:dyDescent="0.25">
      <c r="A1" s="41" t="s">
        <v>53</v>
      </c>
      <c r="B1" s="41"/>
    </row>
    <row r="2" spans="1:2" ht="29.25" customHeight="1" x14ac:dyDescent="0.25">
      <c r="A2" s="8" t="s">
        <v>55</v>
      </c>
      <c r="B2" s="9">
        <f>COUNTIFS(Table2[Occupation],"Professional",Table2[Age Bracket],"Middle Age",Table2[Gender],"Male",Table2[Purchased Bike],"Yes")</f>
        <v>69</v>
      </c>
    </row>
    <row r="4" spans="1:2" x14ac:dyDescent="0.25">
      <c r="A4" s="41" t="s">
        <v>52</v>
      </c>
      <c r="B4" s="41"/>
    </row>
    <row r="5" spans="1:2" x14ac:dyDescent="0.25">
      <c r="A5" s="11" t="s">
        <v>50</v>
      </c>
      <c r="B5" s="11" t="s">
        <v>51</v>
      </c>
    </row>
    <row r="6" spans="1:2" x14ac:dyDescent="0.25">
      <c r="A6" s="11" t="s">
        <v>47</v>
      </c>
      <c r="B6" s="3" t="s">
        <v>14</v>
      </c>
    </row>
    <row r="7" spans="1:2" x14ac:dyDescent="0.25">
      <c r="A7" s="12" t="s">
        <v>20</v>
      </c>
      <c r="B7" s="3">
        <v>69</v>
      </c>
    </row>
    <row r="8" spans="1:2" x14ac:dyDescent="0.25">
      <c r="A8" s="14" t="s">
        <v>42</v>
      </c>
      <c r="B8" s="3">
        <v>69</v>
      </c>
    </row>
    <row r="9" spans="1:2" x14ac:dyDescent="0.25">
      <c r="A9" s="24" t="s">
        <v>34</v>
      </c>
      <c r="B9" s="3">
        <v>69</v>
      </c>
    </row>
    <row r="10" spans="1:2" x14ac:dyDescent="0.25">
      <c r="A10" s="12" t="s">
        <v>48</v>
      </c>
      <c r="B10" s="9">
        <v>69</v>
      </c>
    </row>
  </sheetData>
  <mergeCells count="2">
    <mergeCell ref="A1:B1"/>
    <mergeCell ref="A4:B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
  <sheetViews>
    <sheetView workbookViewId="0">
      <selection activeCell="A12" sqref="A12"/>
    </sheetView>
  </sheetViews>
  <sheetFormatPr defaultRowHeight="15" x14ac:dyDescent="0.25"/>
  <cols>
    <col min="1" max="1" width="16.140625" bestFit="1" customWidth="1"/>
    <col min="2" max="2" width="13.28515625" bestFit="1" customWidth="1"/>
    <col min="3" max="3" width="27.5703125" bestFit="1" customWidth="1"/>
    <col min="4" max="4" width="30.42578125" style="5" bestFit="1" customWidth="1"/>
    <col min="6" max="6" width="22.85546875" customWidth="1"/>
    <col min="7" max="7" width="16.28515625" customWidth="1"/>
    <col min="8" max="8" width="9.28515625" customWidth="1"/>
    <col min="9" max="9" width="22.85546875" bestFit="1" customWidth="1"/>
    <col min="10" max="10" width="4.140625" customWidth="1"/>
  </cols>
  <sheetData>
    <row r="1" spans="1:8" x14ac:dyDescent="0.25">
      <c r="A1" s="41" t="s">
        <v>63</v>
      </c>
      <c r="B1" s="41"/>
      <c r="C1" s="41"/>
      <c r="D1" s="41"/>
      <c r="F1" s="41" t="s">
        <v>52</v>
      </c>
      <c r="G1" s="41"/>
      <c r="H1" s="41"/>
    </row>
    <row r="2" spans="1:8" x14ac:dyDescent="0.25">
      <c r="A2" s="4" t="s">
        <v>4</v>
      </c>
      <c r="B2" s="4" t="s">
        <v>40</v>
      </c>
      <c r="C2" s="4" t="s">
        <v>45</v>
      </c>
      <c r="D2" s="7" t="s">
        <v>46</v>
      </c>
      <c r="F2" s="11" t="s">
        <v>50</v>
      </c>
      <c r="G2" s="11" t="s">
        <v>51</v>
      </c>
      <c r="H2" s="3"/>
    </row>
    <row r="3" spans="1:8" x14ac:dyDescent="0.25">
      <c r="A3" s="3" t="s">
        <v>30</v>
      </c>
      <c r="B3" s="3">
        <f>COUNTIF(Table2[Education],"Graduate Degree")</f>
        <v>174</v>
      </c>
      <c r="C3" s="3">
        <f>COUNTIFS(Table2[Education],"Graduate Degree",Table2[Purchased Bike],"Yes")</f>
        <v>94</v>
      </c>
      <c r="D3" s="10">
        <f>C3/B3</f>
        <v>0.54022988505747127</v>
      </c>
      <c r="F3" s="11" t="s">
        <v>47</v>
      </c>
      <c r="G3" s="3" t="s">
        <v>17</v>
      </c>
      <c r="H3" s="3" t="s">
        <v>14</v>
      </c>
    </row>
    <row r="4" spans="1:8" x14ac:dyDescent="0.25">
      <c r="A4" s="3" t="s">
        <v>26</v>
      </c>
      <c r="B4" s="3">
        <f>COUNTIF(Table2[Education],"High School")</f>
        <v>179</v>
      </c>
      <c r="C4" s="3">
        <f>COUNTIFS(Table2[Education],"High School",Table2[Purchased Bike],"Yes")</f>
        <v>79</v>
      </c>
      <c r="D4" s="6">
        <f>C4/B4</f>
        <v>0.44134078212290501</v>
      </c>
      <c r="F4" s="12" t="s">
        <v>30</v>
      </c>
      <c r="G4" s="25">
        <v>0.45977011494252873</v>
      </c>
      <c r="H4" s="26">
        <v>0.54022988505747127</v>
      </c>
    </row>
    <row r="5" spans="1:8" x14ac:dyDescent="0.25">
      <c r="F5" s="12" t="s">
        <v>26</v>
      </c>
      <c r="G5" s="25">
        <v>0.55865921787709494</v>
      </c>
      <c r="H5" s="25">
        <v>0.44134078212290501</v>
      </c>
    </row>
  </sheetData>
  <mergeCells count="2">
    <mergeCell ref="A1:D1"/>
    <mergeCell ref="F1:H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bike_buyers</vt:lpstr>
      <vt:lpstr>Questions</vt:lpstr>
      <vt:lpstr>Question 1</vt:lpstr>
      <vt:lpstr>Question 2</vt:lpstr>
      <vt:lpstr>Question 3</vt:lpstr>
      <vt:lpstr>Question 4</vt:lpstr>
      <vt:lpstr>Question 5</vt:lpstr>
      <vt:lpstr>Question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Chidiebere David Ogbonna</cp:lastModifiedBy>
  <dcterms:created xsi:type="dcterms:W3CDTF">2022-03-18T02:50:57Z</dcterms:created>
  <dcterms:modified xsi:type="dcterms:W3CDTF">2023-11-20T23:01:44Z</dcterms:modified>
  <cp:contentStatus/>
</cp:coreProperties>
</file>